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AC7B9644-34E4-4C77-90CD-AC494073A09E}" xr6:coauthVersionLast="47" xr6:coauthVersionMax="47" xr10:uidLastSave="{00000000-0000-0000-0000-000000000000}"/>
  <bookViews>
    <workbookView xWindow="-110" yWindow="-110" windowWidth="19420" windowHeight="11500" tabRatio="894" activeTab="6" xr2:uid="{00000000-000D-0000-FFFF-FFFF00000000}"/>
  </bookViews>
  <sheets>
    <sheet name="Note" sheetId="1" r:id="rId1"/>
    <sheet name="DB Money Supply" sheetId="2" r:id="rId2"/>
    <sheet name="Data" sheetId="3" r:id="rId3"/>
    <sheet name="DB Trading Economics" sheetId="4" r:id="rId4"/>
    <sheet name="Velocity" sheetId="5" r:id="rId5"/>
    <sheet name="US M1 Real Monthly" sheetId="6" r:id="rId6"/>
    <sheet name="US M2 Real Monthly" sheetId="7" r:id="rId7"/>
    <sheet name="US M1" sheetId="8" r:id="rId8"/>
    <sheet name="US M2 " sheetId="9" r:id="rId9"/>
    <sheet name="Money Supply Monthly" sheetId="10" r:id="rId10"/>
    <sheet name="yoy" sheetId="11" r:id="rId11"/>
    <sheet name="momAnnualized" sheetId="12" r:id="rId12"/>
    <sheet name="Country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47" i="13" l="1"/>
  <c r="D747" i="13" s="1"/>
  <c r="B746" i="13"/>
  <c r="B745" i="13"/>
  <c r="B744" i="13"/>
  <c r="C744" i="13" s="1"/>
  <c r="B743" i="13"/>
  <c r="B742" i="13"/>
  <c r="D742" i="13" s="1"/>
  <c r="D741" i="13"/>
  <c r="C741" i="13"/>
  <c r="B741" i="13"/>
  <c r="B740" i="13"/>
  <c r="B739" i="13"/>
  <c r="B738" i="13"/>
  <c r="B737" i="13"/>
  <c r="D736" i="13"/>
  <c r="B736" i="13"/>
  <c r="B735" i="13"/>
  <c r="B734" i="13"/>
  <c r="B733" i="13"/>
  <c r="C745" i="13" s="1"/>
  <c r="B732" i="13"/>
  <c r="B731" i="13"/>
  <c r="B730" i="13"/>
  <c r="B729" i="13"/>
  <c r="B728" i="13"/>
  <c r="C740" i="13" s="1"/>
  <c r="B727" i="13"/>
  <c r="D727" i="13" s="1"/>
  <c r="B726" i="13"/>
  <c r="D725" i="13"/>
  <c r="B725" i="13"/>
  <c r="D724" i="13"/>
  <c r="B724" i="13"/>
  <c r="C736" i="13" s="1"/>
  <c r="B723" i="13"/>
  <c r="B722" i="13"/>
  <c r="B721" i="13"/>
  <c r="B720" i="13"/>
  <c r="B719" i="13"/>
  <c r="B718" i="13"/>
  <c r="B717" i="13"/>
  <c r="B716" i="13"/>
  <c r="C715" i="13"/>
  <c r="B715" i="13"/>
  <c r="D714" i="13"/>
  <c r="B714" i="13"/>
  <c r="C726" i="13" s="1"/>
  <c r="B713" i="13"/>
  <c r="B712" i="13"/>
  <c r="B711" i="13"/>
  <c r="D710" i="13"/>
  <c r="B710" i="13"/>
  <c r="D709" i="13"/>
  <c r="C709" i="13"/>
  <c r="B709" i="13"/>
  <c r="C721" i="13" s="1"/>
  <c r="D708" i="13"/>
  <c r="B708" i="13"/>
  <c r="C720" i="13" s="1"/>
  <c r="B707" i="13"/>
  <c r="B706" i="13"/>
  <c r="B705" i="13"/>
  <c r="D704" i="13"/>
  <c r="B704" i="13"/>
  <c r="B703" i="13"/>
  <c r="B702" i="13"/>
  <c r="C701" i="13"/>
  <c r="B701" i="13"/>
  <c r="C700" i="13"/>
  <c r="B700" i="13"/>
  <c r="B699" i="13"/>
  <c r="B698" i="13"/>
  <c r="B697" i="13"/>
  <c r="B696" i="13"/>
  <c r="C695" i="13"/>
  <c r="B695" i="13"/>
  <c r="B694" i="13"/>
  <c r="B693" i="13"/>
  <c r="B692" i="13"/>
  <c r="C691" i="13"/>
  <c r="B691" i="13"/>
  <c r="B690" i="13"/>
  <c r="B689" i="13"/>
  <c r="D689" i="13" s="1"/>
  <c r="B688" i="13"/>
  <c r="C687" i="13"/>
  <c r="B687" i="13"/>
  <c r="D686" i="13"/>
  <c r="B686" i="13"/>
  <c r="D685" i="13"/>
  <c r="C685" i="13"/>
  <c r="B685" i="13"/>
  <c r="D684" i="13"/>
  <c r="C684" i="13"/>
  <c r="B684" i="13"/>
  <c r="B683" i="13"/>
  <c r="D682" i="13"/>
  <c r="B682" i="13"/>
  <c r="C694" i="13" s="1"/>
  <c r="C681" i="13"/>
  <c r="B681" i="13"/>
  <c r="C693" i="13" s="1"/>
  <c r="D680" i="13"/>
  <c r="B680" i="13"/>
  <c r="D681" i="13" s="1"/>
  <c r="B679" i="13"/>
  <c r="D679" i="13" s="1"/>
  <c r="B678" i="13"/>
  <c r="B677" i="13"/>
  <c r="B676" i="13"/>
  <c r="B675" i="13"/>
  <c r="D675" i="13" s="1"/>
  <c r="D674" i="13"/>
  <c r="B674" i="13"/>
  <c r="C686" i="13" s="1"/>
  <c r="B673" i="13"/>
  <c r="D672" i="13"/>
  <c r="C672" i="13"/>
  <c r="B672" i="13"/>
  <c r="B671" i="13"/>
  <c r="B670" i="13"/>
  <c r="B669" i="13"/>
  <c r="B668" i="13"/>
  <c r="C667" i="13"/>
  <c r="B667" i="13"/>
  <c r="B666" i="13"/>
  <c r="C678" i="13" s="1"/>
  <c r="B665" i="13"/>
  <c r="D664" i="13"/>
  <c r="B664" i="13"/>
  <c r="B663" i="13"/>
  <c r="D662" i="13"/>
  <c r="B662" i="13"/>
  <c r="C661" i="13"/>
  <c r="B661" i="13"/>
  <c r="B660" i="13"/>
  <c r="B659" i="13"/>
  <c r="D658" i="13"/>
  <c r="B658" i="13"/>
  <c r="C670" i="13" s="1"/>
  <c r="B657" i="13"/>
  <c r="B656" i="13"/>
  <c r="D656" i="13" s="1"/>
  <c r="C655" i="13"/>
  <c r="B655" i="13"/>
  <c r="D655" i="13" s="1"/>
  <c r="B654" i="13"/>
  <c r="C653" i="13"/>
  <c r="B653" i="13"/>
  <c r="B652" i="13"/>
  <c r="C664" i="13" s="1"/>
  <c r="B651" i="13"/>
  <c r="D650" i="13"/>
  <c r="B650" i="13"/>
  <c r="B649" i="13"/>
  <c r="B648" i="13"/>
  <c r="C647" i="13"/>
  <c r="B647" i="13"/>
  <c r="B646" i="13"/>
  <c r="D645" i="13"/>
  <c r="C645" i="13"/>
  <c r="B645" i="13"/>
  <c r="B644" i="13"/>
  <c r="C643" i="13"/>
  <c r="B643" i="13"/>
  <c r="B642" i="13"/>
  <c r="B641" i="13"/>
  <c r="D640" i="13"/>
  <c r="B640" i="13"/>
  <c r="B639" i="13"/>
  <c r="B638" i="13"/>
  <c r="D637" i="13"/>
  <c r="B637" i="13"/>
  <c r="D636" i="13"/>
  <c r="C636" i="13"/>
  <c r="B636" i="13"/>
  <c r="B635" i="13"/>
  <c r="B634" i="13"/>
  <c r="D633" i="13"/>
  <c r="C633" i="13"/>
  <c r="B633" i="13"/>
  <c r="B632" i="13"/>
  <c r="B631" i="13"/>
  <c r="B630" i="13"/>
  <c r="C642" i="13" s="1"/>
  <c r="C629" i="13"/>
  <c r="B629" i="13"/>
  <c r="C628" i="13"/>
  <c r="B628" i="13"/>
  <c r="B627" i="13"/>
  <c r="B626" i="13"/>
  <c r="B625" i="13"/>
  <c r="D624" i="13"/>
  <c r="B624" i="13"/>
  <c r="C624" i="13" s="1"/>
  <c r="C623" i="13"/>
  <c r="B623" i="13"/>
  <c r="B622" i="13"/>
  <c r="D621" i="13"/>
  <c r="C621" i="13"/>
  <c r="B621" i="13"/>
  <c r="B620" i="13"/>
  <c r="B619" i="13"/>
  <c r="B618" i="13"/>
  <c r="C630" i="13" s="1"/>
  <c r="B617" i="13"/>
  <c r="D617" i="13" s="1"/>
  <c r="D616" i="13"/>
  <c r="B616" i="13"/>
  <c r="D615" i="13"/>
  <c r="B615" i="13"/>
  <c r="D614" i="13"/>
  <c r="B614" i="13"/>
  <c r="C626" i="13" s="1"/>
  <c r="B613" i="13"/>
  <c r="D612" i="13"/>
  <c r="C612" i="13"/>
  <c r="B612" i="13"/>
  <c r="B611" i="13"/>
  <c r="B610" i="13"/>
  <c r="C609" i="13"/>
  <c r="B609" i="13"/>
  <c r="C608" i="13"/>
  <c r="B608" i="13"/>
  <c r="B607" i="13"/>
  <c r="B606" i="13"/>
  <c r="B605" i="13"/>
  <c r="B604" i="13"/>
  <c r="B603" i="13"/>
  <c r="C615" i="13" s="1"/>
  <c r="B602" i="13"/>
  <c r="D601" i="13"/>
  <c r="C601" i="13"/>
  <c r="B601" i="13"/>
  <c r="B600" i="13"/>
  <c r="D600" i="13" s="1"/>
  <c r="D599" i="13"/>
  <c r="C599" i="13"/>
  <c r="B599" i="13"/>
  <c r="B598" i="13"/>
  <c r="C610" i="13" s="1"/>
  <c r="B597" i="13"/>
  <c r="D597" i="13" s="1"/>
  <c r="B596" i="13"/>
  <c r="B595" i="13"/>
  <c r="B594" i="13"/>
  <c r="D593" i="13"/>
  <c r="C593" i="13"/>
  <c r="B593" i="13"/>
  <c r="C605" i="13" s="1"/>
  <c r="B592" i="13"/>
  <c r="C591" i="13"/>
  <c r="B591" i="13"/>
  <c r="B590" i="13"/>
  <c r="C589" i="13"/>
  <c r="B589" i="13"/>
  <c r="B588" i="13"/>
  <c r="B587" i="13"/>
  <c r="D587" i="13" s="1"/>
  <c r="B586" i="13"/>
  <c r="B585" i="13"/>
  <c r="B584" i="13"/>
  <c r="D583" i="13"/>
  <c r="C583" i="13"/>
  <c r="B583" i="13"/>
  <c r="D582" i="13"/>
  <c r="B582" i="13"/>
  <c r="B581" i="13"/>
  <c r="B580" i="13"/>
  <c r="B579" i="13"/>
  <c r="B578" i="13"/>
  <c r="D577" i="13"/>
  <c r="C577" i="13"/>
  <c r="B577" i="13"/>
  <c r="B576" i="13"/>
  <c r="C576" i="13" s="1"/>
  <c r="D575" i="13"/>
  <c r="B575" i="13"/>
  <c r="B574" i="13"/>
  <c r="B573" i="13"/>
  <c r="B572" i="13"/>
  <c r="B571" i="13"/>
  <c r="B570" i="13"/>
  <c r="B569" i="13"/>
  <c r="B568" i="13"/>
  <c r="D567" i="13"/>
  <c r="B567" i="13"/>
  <c r="C579" i="13" s="1"/>
  <c r="B566" i="13"/>
  <c r="D565" i="13"/>
  <c r="B565" i="13"/>
  <c r="C564" i="13"/>
  <c r="B564" i="13"/>
  <c r="B563" i="13"/>
  <c r="B562" i="13"/>
  <c r="C574" i="13" s="1"/>
  <c r="B561" i="13"/>
  <c r="C560" i="13"/>
  <c r="B560" i="13"/>
  <c r="D561" i="13" s="1"/>
  <c r="B559" i="13"/>
  <c r="B558" i="13"/>
  <c r="C557" i="13"/>
  <c r="B557" i="13"/>
  <c r="B556" i="13"/>
  <c r="D555" i="13"/>
  <c r="B555" i="13"/>
  <c r="C567" i="13" s="1"/>
  <c r="B554" i="13"/>
  <c r="C566" i="13" s="1"/>
  <c r="C553" i="13"/>
  <c r="B553" i="13"/>
  <c r="B552" i="13"/>
  <c r="D552" i="13" s="1"/>
  <c r="B551" i="13"/>
  <c r="D550" i="13"/>
  <c r="B550" i="13"/>
  <c r="D549" i="13"/>
  <c r="C549" i="13"/>
  <c r="B549" i="13"/>
  <c r="C561" i="13" s="1"/>
  <c r="D548" i="13"/>
  <c r="B548" i="13"/>
  <c r="D547" i="13"/>
  <c r="B547" i="13"/>
  <c r="C547" i="13" s="1"/>
  <c r="B546" i="13"/>
  <c r="B545" i="13"/>
  <c r="D544" i="13"/>
  <c r="B544" i="13"/>
  <c r="B543" i="13"/>
  <c r="B542" i="13"/>
  <c r="B541" i="13"/>
  <c r="B540" i="13"/>
  <c r="B539" i="13"/>
  <c r="C551" i="13" s="1"/>
  <c r="D538" i="13"/>
  <c r="B538" i="13"/>
  <c r="B537" i="13"/>
  <c r="B536" i="13"/>
  <c r="D535" i="13"/>
  <c r="C535" i="13"/>
  <c r="B535" i="13"/>
  <c r="B534" i="13"/>
  <c r="C546" i="13" s="1"/>
  <c r="D533" i="13"/>
  <c r="B533" i="13"/>
  <c r="B532" i="13"/>
  <c r="B531" i="13"/>
  <c r="B530" i="13"/>
  <c r="C529" i="13"/>
  <c r="B529" i="13"/>
  <c r="B528" i="13"/>
  <c r="B527" i="13"/>
  <c r="B526" i="13"/>
  <c r="B525" i="13"/>
  <c r="B524" i="13"/>
  <c r="D523" i="13"/>
  <c r="C523" i="13"/>
  <c r="B523" i="13"/>
  <c r="B522" i="13"/>
  <c r="B521" i="13"/>
  <c r="D520" i="13"/>
  <c r="B520" i="13"/>
  <c r="C532" i="13" s="1"/>
  <c r="D519" i="13"/>
  <c r="B519" i="13"/>
  <c r="C531" i="13" s="1"/>
  <c r="D518" i="13"/>
  <c r="B518" i="13"/>
  <c r="B517" i="13"/>
  <c r="D517" i="13" s="1"/>
  <c r="D516" i="13"/>
  <c r="C516" i="13"/>
  <c r="B516" i="13"/>
  <c r="B515" i="13"/>
  <c r="B514" i="13"/>
  <c r="C526" i="13" s="1"/>
  <c r="B513" i="13"/>
  <c r="B512" i="13"/>
  <c r="B511" i="13"/>
  <c r="B510" i="13"/>
  <c r="B509" i="13"/>
  <c r="C508" i="13"/>
  <c r="B508" i="13"/>
  <c r="B507" i="13"/>
  <c r="B506" i="13"/>
  <c r="D505" i="13"/>
  <c r="B505" i="13"/>
  <c r="C517" i="13" s="1"/>
  <c r="D504" i="13"/>
  <c r="B504" i="13"/>
  <c r="B503" i="13"/>
  <c r="B502" i="13"/>
  <c r="B501" i="13"/>
  <c r="D500" i="13"/>
  <c r="B500" i="13"/>
  <c r="D499" i="13"/>
  <c r="C499" i="13"/>
  <c r="B499" i="13"/>
  <c r="C511" i="13" s="1"/>
  <c r="B498" i="13"/>
  <c r="D497" i="13"/>
  <c r="C497" i="13"/>
  <c r="B497" i="13"/>
  <c r="B496" i="13"/>
  <c r="B495" i="13"/>
  <c r="D494" i="13"/>
  <c r="B494" i="13"/>
  <c r="B493" i="13"/>
  <c r="C492" i="13"/>
  <c r="B492" i="13"/>
  <c r="D491" i="13"/>
  <c r="B491" i="13"/>
  <c r="C503" i="13" s="1"/>
  <c r="B490" i="13"/>
  <c r="B489" i="13"/>
  <c r="B488" i="13"/>
  <c r="D487" i="13"/>
  <c r="B487" i="13"/>
  <c r="B486" i="13"/>
  <c r="C498" i="13" s="1"/>
  <c r="D485" i="13"/>
  <c r="C485" i="13"/>
  <c r="B485" i="13"/>
  <c r="B484" i="13"/>
  <c r="B483" i="13"/>
  <c r="B482" i="13"/>
  <c r="D481" i="13"/>
  <c r="B481" i="13"/>
  <c r="C493" i="13" s="1"/>
  <c r="D480" i="13"/>
  <c r="B480" i="13"/>
  <c r="B479" i="13"/>
  <c r="B478" i="13"/>
  <c r="B477" i="13"/>
  <c r="D476" i="13"/>
  <c r="B476" i="13"/>
  <c r="C476" i="13" s="1"/>
  <c r="B475" i="13"/>
  <c r="D474" i="13"/>
  <c r="B474" i="13"/>
  <c r="B473" i="13"/>
  <c r="B472" i="13"/>
  <c r="C471" i="13"/>
  <c r="B471" i="13"/>
  <c r="B470" i="13"/>
  <c r="D469" i="13"/>
  <c r="B469" i="13"/>
  <c r="C481" i="13" s="1"/>
  <c r="B468" i="13"/>
  <c r="D467" i="13"/>
  <c r="B467" i="13"/>
  <c r="C479" i="13" s="1"/>
  <c r="D466" i="13"/>
  <c r="B466" i="13"/>
  <c r="C478" i="13" s="1"/>
  <c r="C465" i="13"/>
  <c r="B465" i="13"/>
  <c r="D464" i="13"/>
  <c r="C464" i="13"/>
  <c r="B464" i="13"/>
  <c r="D465" i="13" s="1"/>
  <c r="B463" i="13"/>
  <c r="D462" i="13"/>
  <c r="B462" i="13"/>
  <c r="C474" i="13" s="1"/>
  <c r="B461" i="13"/>
  <c r="B460" i="13"/>
  <c r="B459" i="13"/>
  <c r="D459" i="13" s="1"/>
  <c r="B458" i="13"/>
  <c r="D457" i="13"/>
  <c r="C457" i="13"/>
  <c r="B457" i="13"/>
  <c r="B456" i="13"/>
  <c r="B455" i="13"/>
  <c r="B454" i="13"/>
  <c r="D453" i="13"/>
  <c r="B453" i="13"/>
  <c r="B452" i="13"/>
  <c r="D451" i="13"/>
  <c r="C451" i="13"/>
  <c r="B451" i="13"/>
  <c r="B450" i="13"/>
  <c r="C462" i="13" s="1"/>
  <c r="D449" i="13"/>
  <c r="B449" i="13"/>
  <c r="C461" i="13" s="1"/>
  <c r="B448" i="13"/>
  <c r="B447" i="13"/>
  <c r="B446" i="13"/>
  <c r="C458" i="13" s="1"/>
  <c r="B445" i="13"/>
  <c r="D446" i="13" s="1"/>
  <c r="B444" i="13"/>
  <c r="B443" i="13"/>
  <c r="B442" i="13"/>
  <c r="D441" i="13"/>
  <c r="B441" i="13"/>
  <c r="D440" i="13"/>
  <c r="C440" i="13"/>
  <c r="B440" i="13"/>
  <c r="C452" i="13" s="1"/>
  <c r="D439" i="13"/>
  <c r="B439" i="13"/>
  <c r="B438" i="13"/>
  <c r="B437" i="13"/>
  <c r="D436" i="13"/>
  <c r="B436" i="13"/>
  <c r="C448" i="13" s="1"/>
  <c r="D435" i="13"/>
  <c r="B435" i="13"/>
  <c r="B434" i="13"/>
  <c r="B433" i="13"/>
  <c r="B432" i="13"/>
  <c r="D431" i="13"/>
  <c r="B431" i="13"/>
  <c r="C443" i="13" s="1"/>
  <c r="D430" i="13"/>
  <c r="B430" i="13"/>
  <c r="D429" i="13"/>
  <c r="B429" i="13"/>
  <c r="C429" i="13" s="1"/>
  <c r="D428" i="13"/>
  <c r="C428" i="13"/>
  <c r="B428" i="13"/>
  <c r="B427" i="13"/>
  <c r="D426" i="13"/>
  <c r="B426" i="13"/>
  <c r="C438" i="13" s="1"/>
  <c r="B425" i="13"/>
  <c r="B424" i="13"/>
  <c r="D423" i="13"/>
  <c r="B423" i="13"/>
  <c r="B422" i="13"/>
  <c r="D421" i="13"/>
  <c r="B421" i="13"/>
  <c r="C433" i="13" s="1"/>
  <c r="B420" i="13"/>
  <c r="B419" i="13"/>
  <c r="B418" i="13"/>
  <c r="D417" i="13"/>
  <c r="B417" i="13"/>
  <c r="D416" i="13"/>
  <c r="C416" i="13"/>
  <c r="B416" i="13"/>
  <c r="B415" i="13"/>
  <c r="B414" i="13"/>
  <c r="B413" i="13"/>
  <c r="D413" i="13" s="1"/>
  <c r="C412" i="13"/>
  <c r="B412" i="13"/>
  <c r="C411" i="13"/>
  <c r="B411" i="13"/>
  <c r="B410" i="13"/>
  <c r="B409" i="13"/>
  <c r="B408" i="13"/>
  <c r="D407" i="13"/>
  <c r="B407" i="13"/>
  <c r="B406" i="13"/>
  <c r="D405" i="13"/>
  <c r="C405" i="13"/>
  <c r="B405" i="13"/>
  <c r="B404" i="13"/>
  <c r="D404" i="13" s="1"/>
  <c r="D403" i="13"/>
  <c r="B403" i="13"/>
  <c r="C415" i="13" s="1"/>
  <c r="B402" i="13"/>
  <c r="B401" i="13"/>
  <c r="B400" i="13"/>
  <c r="D400" i="13" s="1"/>
  <c r="B399" i="13"/>
  <c r="C399" i="13" s="1"/>
  <c r="C398" i="13"/>
  <c r="B398" i="13"/>
  <c r="B397" i="13"/>
  <c r="B396" i="13"/>
  <c r="B395" i="13"/>
  <c r="D394" i="13"/>
  <c r="C394" i="13"/>
  <c r="B394" i="13"/>
  <c r="C406" i="13" s="1"/>
  <c r="D393" i="13"/>
  <c r="B393" i="13"/>
  <c r="B392" i="13"/>
  <c r="B391" i="13"/>
  <c r="D390" i="13"/>
  <c r="B390" i="13"/>
  <c r="C402" i="13" s="1"/>
  <c r="D389" i="13"/>
  <c r="C389" i="13"/>
  <c r="B389" i="13"/>
  <c r="B388" i="13"/>
  <c r="B387" i="13"/>
  <c r="B386" i="13"/>
  <c r="D385" i="13"/>
  <c r="C385" i="13"/>
  <c r="B385" i="13"/>
  <c r="C397" i="13" s="1"/>
  <c r="B384" i="13"/>
  <c r="D383" i="13"/>
  <c r="B383" i="13"/>
  <c r="C383" i="13" s="1"/>
  <c r="B382" i="13"/>
  <c r="D381" i="13"/>
  <c r="B381" i="13"/>
  <c r="C393" i="13" s="1"/>
  <c r="B380" i="13"/>
  <c r="B379" i="13"/>
  <c r="D378" i="13"/>
  <c r="B378" i="13"/>
  <c r="B377" i="13"/>
  <c r="B376" i="13"/>
  <c r="B375" i="13"/>
  <c r="B374" i="13"/>
  <c r="D373" i="13"/>
  <c r="C373" i="13"/>
  <c r="B373" i="13"/>
  <c r="B372" i="13"/>
  <c r="B371" i="13"/>
  <c r="B370" i="13"/>
  <c r="D369" i="13"/>
  <c r="C369" i="13"/>
  <c r="B369" i="13"/>
  <c r="D368" i="13"/>
  <c r="B368" i="13"/>
  <c r="C380" i="13" s="1"/>
  <c r="C367" i="13"/>
  <c r="B367" i="13"/>
  <c r="B366" i="13"/>
  <c r="C365" i="13"/>
  <c r="B365" i="13"/>
  <c r="B364" i="13"/>
  <c r="D363" i="13"/>
  <c r="B363" i="13"/>
  <c r="B362" i="13"/>
  <c r="D361" i="13"/>
  <c r="B361" i="13"/>
  <c r="D360" i="13"/>
  <c r="B360" i="13"/>
  <c r="C372" i="13" s="1"/>
  <c r="D359" i="13"/>
  <c r="C359" i="13"/>
  <c r="B359" i="13"/>
  <c r="C371" i="13" s="1"/>
  <c r="D358" i="13"/>
  <c r="B358" i="13"/>
  <c r="C357" i="13"/>
  <c r="B357" i="13"/>
  <c r="D357" i="13" s="1"/>
  <c r="D356" i="13"/>
  <c r="B356" i="13"/>
  <c r="C368" i="13" s="1"/>
  <c r="C355" i="13"/>
  <c r="B355" i="13"/>
  <c r="D355" i="13" s="1"/>
  <c r="D354" i="13"/>
  <c r="B354" i="13"/>
  <c r="B353" i="13"/>
  <c r="B352" i="13"/>
  <c r="D351" i="13"/>
  <c r="B351" i="13"/>
  <c r="C363" i="13" s="1"/>
  <c r="C350" i="13"/>
  <c r="B350" i="13"/>
  <c r="B349" i="13"/>
  <c r="D348" i="13"/>
  <c r="B348" i="13"/>
  <c r="B347" i="13"/>
  <c r="B346" i="13"/>
  <c r="B345" i="13"/>
  <c r="B344" i="13"/>
  <c r="D343" i="13"/>
  <c r="B343" i="13"/>
  <c r="D342" i="13"/>
  <c r="B342" i="13"/>
  <c r="C354" i="13" s="1"/>
  <c r="D341" i="13"/>
  <c r="C341" i="13"/>
  <c r="B341" i="13"/>
  <c r="B340" i="13"/>
  <c r="B339" i="13"/>
  <c r="B338" i="13"/>
  <c r="C337" i="13"/>
  <c r="B337" i="13"/>
  <c r="B336" i="13"/>
  <c r="B335" i="13"/>
  <c r="B334" i="13"/>
  <c r="B333" i="13"/>
  <c r="B332" i="13"/>
  <c r="C331" i="13"/>
  <c r="B331" i="13"/>
  <c r="B330" i="13"/>
  <c r="C342" i="13" s="1"/>
  <c r="B329" i="13"/>
  <c r="D328" i="13"/>
  <c r="B328" i="13"/>
  <c r="B327" i="13"/>
  <c r="B326" i="13"/>
  <c r="B325" i="13"/>
  <c r="D324" i="13"/>
  <c r="B324" i="13"/>
  <c r="C336" i="13" s="1"/>
  <c r="B323" i="13"/>
  <c r="B322" i="13"/>
  <c r="B321" i="13"/>
  <c r="D320" i="13"/>
  <c r="B320" i="13"/>
  <c r="C332" i="13" s="1"/>
  <c r="D319" i="13"/>
  <c r="B319" i="13"/>
  <c r="B318" i="13"/>
  <c r="B317" i="13"/>
  <c r="D316" i="13"/>
  <c r="B316" i="13"/>
  <c r="D315" i="13"/>
  <c r="B315" i="13"/>
  <c r="C327" i="13" s="1"/>
  <c r="B314" i="13"/>
  <c r="C313" i="13"/>
  <c r="B313" i="13"/>
  <c r="B312" i="13"/>
  <c r="B311" i="13"/>
  <c r="D310" i="13"/>
  <c r="B310" i="13"/>
  <c r="D309" i="13"/>
  <c r="B309" i="13"/>
  <c r="C309" i="13" s="1"/>
  <c r="B308" i="13"/>
  <c r="B307" i="13"/>
  <c r="D306" i="13"/>
  <c r="C306" i="13"/>
  <c r="B306" i="13"/>
  <c r="B305" i="13"/>
  <c r="D305" i="13" s="1"/>
  <c r="B304" i="13"/>
  <c r="B303" i="13"/>
  <c r="B302" i="13"/>
  <c r="B301" i="13"/>
  <c r="B300" i="13"/>
  <c r="D299" i="13"/>
  <c r="B299" i="13"/>
  <c r="D298" i="13"/>
  <c r="B298" i="13"/>
  <c r="C310" i="13" s="1"/>
  <c r="B297" i="13"/>
  <c r="B296" i="13"/>
  <c r="D295" i="13"/>
  <c r="B295" i="13"/>
  <c r="C294" i="13"/>
  <c r="B294" i="13"/>
  <c r="D294" i="13" s="1"/>
  <c r="D293" i="13"/>
  <c r="B293" i="13"/>
  <c r="D292" i="13"/>
  <c r="B292" i="13"/>
  <c r="C304" i="13" s="1"/>
  <c r="B291" i="13"/>
  <c r="B290" i="13"/>
  <c r="B289" i="13"/>
  <c r="C301" i="13" s="1"/>
  <c r="B288" i="13"/>
  <c r="D287" i="13"/>
  <c r="B287" i="13"/>
  <c r="C299" i="13" s="1"/>
  <c r="D286" i="13"/>
  <c r="B286" i="13"/>
  <c r="D285" i="13"/>
  <c r="B285" i="13"/>
  <c r="C297" i="13" s="1"/>
  <c r="C284" i="13"/>
  <c r="B284" i="13"/>
  <c r="B283" i="13"/>
  <c r="D282" i="13"/>
  <c r="B282" i="13"/>
  <c r="B281" i="13"/>
  <c r="C293" i="13" s="1"/>
  <c r="D280" i="13"/>
  <c r="B280" i="13"/>
  <c r="B279" i="13"/>
  <c r="D279" i="13" s="1"/>
  <c r="D278" i="13"/>
  <c r="B278" i="13"/>
  <c r="B277" i="13"/>
  <c r="C289" i="13" s="1"/>
  <c r="D276" i="13"/>
  <c r="B276" i="13"/>
  <c r="B275" i="13"/>
  <c r="D274" i="13"/>
  <c r="B274" i="13"/>
  <c r="C286" i="13" s="1"/>
  <c r="B273" i="13"/>
  <c r="C285" i="13" s="1"/>
  <c r="B272" i="13"/>
  <c r="B271" i="13"/>
  <c r="D270" i="13"/>
  <c r="B270" i="13"/>
  <c r="C282" i="13" s="1"/>
  <c r="D269" i="13"/>
  <c r="B269" i="13"/>
  <c r="C281" i="13" s="1"/>
  <c r="B268" i="13"/>
  <c r="D268" i="13" s="1"/>
  <c r="B267" i="13"/>
  <c r="D266" i="13"/>
  <c r="C266" i="13"/>
  <c r="B266" i="13"/>
  <c r="C278" i="13" s="1"/>
  <c r="D265" i="13"/>
  <c r="B265" i="13"/>
  <c r="C277" i="13" s="1"/>
  <c r="D264" i="13"/>
  <c r="B264" i="13"/>
  <c r="D263" i="13"/>
  <c r="C263" i="13"/>
  <c r="B263" i="13"/>
  <c r="C262" i="13"/>
  <c r="B262" i="13"/>
  <c r="D262" i="13" s="1"/>
  <c r="D261" i="13"/>
  <c r="B261" i="13"/>
  <c r="C273" i="13" s="1"/>
  <c r="C260" i="13"/>
  <c r="B260" i="13"/>
  <c r="C259" i="13"/>
  <c r="B259" i="13"/>
  <c r="D258" i="13"/>
  <c r="B258" i="13"/>
  <c r="D257" i="13"/>
  <c r="B257" i="13"/>
  <c r="C269" i="13" s="1"/>
  <c r="B256" i="13"/>
  <c r="B255" i="13"/>
  <c r="B254" i="13"/>
  <c r="D254" i="13" s="1"/>
  <c r="B253" i="13"/>
  <c r="C265" i="13" s="1"/>
  <c r="B252" i="13"/>
  <c r="D251" i="13"/>
  <c r="B251" i="13"/>
  <c r="D250" i="13"/>
  <c r="C250" i="13"/>
  <c r="B250" i="13"/>
  <c r="D249" i="13"/>
  <c r="B249" i="13"/>
  <c r="C261" i="13" s="1"/>
  <c r="D248" i="13"/>
  <c r="B248" i="13"/>
  <c r="D247" i="13"/>
  <c r="C247" i="13"/>
  <c r="B247" i="13"/>
  <c r="C246" i="13"/>
  <c r="B246" i="13"/>
  <c r="D245" i="13"/>
  <c r="B245" i="13"/>
  <c r="C257" i="13" s="1"/>
  <c r="B244" i="13"/>
  <c r="D244" i="13" s="1"/>
  <c r="B243" i="13"/>
  <c r="B242" i="13"/>
  <c r="D242" i="13" s="1"/>
  <c r="D241" i="13"/>
  <c r="B241" i="13"/>
  <c r="C253" i="13" s="1"/>
  <c r="C240" i="13"/>
  <c r="B240" i="13"/>
  <c r="D239" i="13"/>
  <c r="C239" i="13"/>
  <c r="B239" i="13"/>
  <c r="D238" i="13"/>
  <c r="B238" i="13"/>
  <c r="B237" i="13"/>
  <c r="C249" i="13" s="1"/>
  <c r="B236" i="13"/>
  <c r="B235" i="13"/>
  <c r="D235" i="13" s="1"/>
  <c r="D234" i="13"/>
  <c r="B234" i="13"/>
  <c r="B233" i="13"/>
  <c r="C245" i="13" s="1"/>
  <c r="D232" i="13"/>
  <c r="B232" i="13"/>
  <c r="B231" i="13"/>
  <c r="C243" i="13" s="1"/>
  <c r="B230" i="13"/>
  <c r="B229" i="13"/>
  <c r="C241" i="13" s="1"/>
  <c r="B228" i="13"/>
  <c r="B227" i="13"/>
  <c r="C227" i="13" s="1"/>
  <c r="B226" i="13"/>
  <c r="D225" i="13"/>
  <c r="B225" i="13"/>
  <c r="C237" i="13" s="1"/>
  <c r="C224" i="13"/>
  <c r="B224" i="13"/>
  <c r="B223" i="13"/>
  <c r="B222" i="13"/>
  <c r="B221" i="13"/>
  <c r="C233" i="13" s="1"/>
  <c r="B220" i="13"/>
  <c r="D219" i="13"/>
  <c r="B219" i="13"/>
  <c r="B218" i="13"/>
  <c r="D218" i="13" s="1"/>
  <c r="D217" i="13"/>
  <c r="B217" i="13"/>
  <c r="C229" i="13" s="1"/>
  <c r="D216" i="13"/>
  <c r="B216" i="13"/>
  <c r="D215" i="13"/>
  <c r="B215" i="13"/>
  <c r="C215" i="13" s="1"/>
  <c r="D214" i="13"/>
  <c r="B214" i="13"/>
  <c r="D213" i="13"/>
  <c r="B213" i="13"/>
  <c r="C225" i="13" s="1"/>
  <c r="B212" i="13"/>
  <c r="B211" i="13"/>
  <c r="D210" i="13"/>
  <c r="B210" i="13"/>
  <c r="B209" i="13"/>
  <c r="C221" i="13" s="1"/>
  <c r="C208" i="13"/>
  <c r="B208" i="13"/>
  <c r="B207" i="13"/>
  <c r="C206" i="13"/>
  <c r="B206" i="13"/>
  <c r="D206" i="13" s="1"/>
  <c r="D205" i="13"/>
  <c r="B205" i="13"/>
  <c r="C217" i="13" s="1"/>
  <c r="D204" i="13"/>
  <c r="B204" i="13"/>
  <c r="C216" i="13" s="1"/>
  <c r="B203" i="13"/>
  <c r="B202" i="13"/>
  <c r="B201" i="13"/>
  <c r="C213" i="13" s="1"/>
  <c r="D200" i="13"/>
  <c r="C200" i="13"/>
  <c r="B200" i="13"/>
  <c r="B199" i="13"/>
  <c r="B198" i="13"/>
  <c r="B197" i="13"/>
  <c r="C209" i="13" s="1"/>
  <c r="D196" i="13"/>
  <c r="B196" i="13"/>
  <c r="D197" i="13" s="1"/>
  <c r="D195" i="13"/>
  <c r="C195" i="13"/>
  <c r="B195" i="13"/>
  <c r="B194" i="13"/>
  <c r="D194" i="13" s="1"/>
  <c r="D193" i="13"/>
  <c r="B193" i="13"/>
  <c r="C205" i="13" s="1"/>
  <c r="B192" i="13"/>
  <c r="D191" i="13"/>
  <c r="B191" i="13"/>
  <c r="C203" i="13" s="1"/>
  <c r="D190" i="13"/>
  <c r="B190" i="13"/>
  <c r="B189" i="13"/>
  <c r="C201" i="13" s="1"/>
  <c r="C188" i="13"/>
  <c r="B188" i="13"/>
  <c r="D187" i="13"/>
  <c r="B187" i="13"/>
  <c r="D186" i="13"/>
  <c r="C186" i="13"/>
  <c r="B186" i="13"/>
  <c r="B185" i="13"/>
  <c r="C197" i="13" s="1"/>
  <c r="B184" i="13"/>
  <c r="D183" i="13"/>
  <c r="B183" i="13"/>
  <c r="C183" i="13" s="1"/>
  <c r="D182" i="13"/>
  <c r="C182" i="13"/>
  <c r="B182" i="13"/>
  <c r="C194" i="13" s="1"/>
  <c r="B181" i="13"/>
  <c r="C193" i="13" s="1"/>
  <c r="C180" i="13"/>
  <c r="B180" i="13"/>
  <c r="D181" i="13" s="1"/>
  <c r="B179" i="13"/>
  <c r="D178" i="13"/>
  <c r="C178" i="13"/>
  <c r="B178" i="13"/>
  <c r="C190" i="13" s="1"/>
  <c r="B177" i="13"/>
  <c r="C189" i="13" s="1"/>
  <c r="B176" i="13"/>
  <c r="D175" i="13"/>
  <c r="B175" i="13"/>
  <c r="B174" i="13"/>
  <c r="D174" i="13" s="1"/>
  <c r="B173" i="13"/>
  <c r="C185" i="13" s="1"/>
  <c r="B172" i="13"/>
  <c r="D171" i="13"/>
  <c r="B171" i="13"/>
  <c r="D170" i="13"/>
  <c r="B170" i="13"/>
  <c r="D169" i="13"/>
  <c r="B169" i="13"/>
  <c r="C181" i="13" s="1"/>
  <c r="B168" i="13"/>
  <c r="B167" i="13"/>
  <c r="D166" i="13"/>
  <c r="C166" i="13"/>
  <c r="B166" i="13"/>
  <c r="D165" i="13"/>
  <c r="B165" i="13"/>
  <c r="C177" i="13" s="1"/>
  <c r="D164" i="13"/>
  <c r="B164" i="13"/>
  <c r="C163" i="13"/>
  <c r="B163" i="13"/>
  <c r="B162" i="13"/>
  <c r="D162" i="13" s="1"/>
  <c r="D161" i="13"/>
  <c r="B161" i="13"/>
  <c r="C173" i="13" s="1"/>
  <c r="B160" i="13"/>
  <c r="B159" i="13"/>
  <c r="D158" i="13"/>
  <c r="B158" i="13"/>
  <c r="C170" i="13" s="1"/>
  <c r="B157" i="13"/>
  <c r="C169" i="13" s="1"/>
  <c r="B156" i="13"/>
  <c r="B155" i="13"/>
  <c r="B154" i="13"/>
  <c r="B153" i="13"/>
  <c r="C165" i="13" s="1"/>
  <c r="B152" i="13"/>
  <c r="B151" i="13"/>
  <c r="B150" i="13"/>
  <c r="B149" i="13"/>
  <c r="C161" i="13" s="1"/>
  <c r="C148" i="13"/>
  <c r="B148" i="13"/>
  <c r="C147" i="13"/>
  <c r="B147" i="13"/>
  <c r="B146" i="13"/>
  <c r="B145" i="13"/>
  <c r="C157" i="13" s="1"/>
  <c r="B144" i="13"/>
  <c r="D145" i="13" s="1"/>
  <c r="B143" i="13"/>
  <c r="D142" i="13"/>
  <c r="B142" i="13"/>
  <c r="B141" i="13"/>
  <c r="C153" i="13" s="1"/>
  <c r="B140" i="13"/>
  <c r="D139" i="13"/>
  <c r="B139" i="13"/>
  <c r="C151" i="13" s="1"/>
  <c r="D138" i="13"/>
  <c r="C138" i="13"/>
  <c r="B138" i="13"/>
  <c r="B137" i="13"/>
  <c r="C149" i="13" s="1"/>
  <c r="C136" i="13"/>
  <c r="B136" i="13"/>
  <c r="D137" i="13" s="1"/>
  <c r="B135" i="13"/>
  <c r="D134" i="13"/>
  <c r="C134" i="13"/>
  <c r="B134" i="13"/>
  <c r="B133" i="13"/>
  <c r="C145" i="13" s="1"/>
  <c r="B132" i="13"/>
  <c r="B131" i="13"/>
  <c r="D130" i="13"/>
  <c r="B130" i="13"/>
  <c r="D129" i="13"/>
  <c r="B129" i="13"/>
  <c r="C141" i="13" s="1"/>
  <c r="C128" i="13"/>
  <c r="B128" i="13"/>
  <c r="B127" i="13"/>
  <c r="B126" i="13"/>
  <c r="D126" i="13" s="1"/>
  <c r="B125" i="13"/>
  <c r="C137" i="13" s="1"/>
  <c r="B124" i="13"/>
  <c r="B123" i="13"/>
  <c r="D123" i="13" s="1"/>
  <c r="D122" i="13"/>
  <c r="B122" i="13"/>
  <c r="D121" i="13"/>
  <c r="B121" i="13"/>
  <c r="C133" i="13" s="1"/>
  <c r="B120" i="13"/>
  <c r="B119" i="13"/>
  <c r="D118" i="13"/>
  <c r="B118" i="13"/>
  <c r="C130" i="13" s="1"/>
  <c r="D117" i="13"/>
  <c r="B117" i="13"/>
  <c r="C129" i="13" s="1"/>
  <c r="B116" i="13"/>
  <c r="C115" i="13"/>
  <c r="B115" i="13"/>
  <c r="D114" i="13"/>
  <c r="B114" i="13"/>
  <c r="C126" i="13" s="1"/>
  <c r="D113" i="13"/>
  <c r="B113" i="13"/>
  <c r="C125" i="13" s="1"/>
  <c r="D112" i="13"/>
  <c r="C112" i="13"/>
  <c r="B112" i="13"/>
  <c r="B111" i="13"/>
  <c r="D110" i="13"/>
  <c r="B110" i="13"/>
  <c r="C122" i="13" s="1"/>
  <c r="B109" i="13"/>
  <c r="C121" i="13" s="1"/>
  <c r="B108" i="13"/>
  <c r="D107" i="13"/>
  <c r="B107" i="13"/>
  <c r="B106" i="13"/>
  <c r="D106" i="13" s="1"/>
  <c r="B105" i="13"/>
  <c r="C117" i="13" s="1"/>
  <c r="B104" i="13"/>
  <c r="D103" i="13"/>
  <c r="B103" i="13"/>
  <c r="C102" i="13"/>
  <c r="B102" i="13"/>
  <c r="D102" i="13" s="1"/>
  <c r="B101" i="13"/>
  <c r="C113" i="13" s="1"/>
  <c r="C100" i="13"/>
  <c r="B100" i="13"/>
  <c r="B99" i="13"/>
  <c r="C111" i="13" s="1"/>
  <c r="B98" i="13"/>
  <c r="D97" i="13"/>
  <c r="B97" i="13"/>
  <c r="C109" i="13" s="1"/>
  <c r="C96" i="13"/>
  <c r="B96" i="13"/>
  <c r="B95" i="13"/>
  <c r="D94" i="13"/>
  <c r="B94" i="13"/>
  <c r="C106" i="13" s="1"/>
  <c r="D93" i="13"/>
  <c r="B93" i="13"/>
  <c r="C105" i="13" s="1"/>
  <c r="B92" i="13"/>
  <c r="B91" i="13"/>
  <c r="D90" i="13"/>
  <c r="B90" i="13"/>
  <c r="D89" i="13"/>
  <c r="B89" i="13"/>
  <c r="C101" i="13" s="1"/>
  <c r="D88" i="13"/>
  <c r="B88" i="13"/>
  <c r="B87" i="13"/>
  <c r="D86" i="13"/>
  <c r="C86" i="13"/>
  <c r="B86" i="13"/>
  <c r="B85" i="13"/>
  <c r="C97" i="13" s="1"/>
  <c r="D84" i="13"/>
  <c r="B84" i="13"/>
  <c r="D85" i="13" s="1"/>
  <c r="D83" i="13"/>
  <c r="B83" i="13"/>
  <c r="B82" i="13"/>
  <c r="B81" i="13"/>
  <c r="C93" i="13" s="1"/>
  <c r="C80" i="13"/>
  <c r="B80" i="13"/>
  <c r="B79" i="13"/>
  <c r="C78" i="13"/>
  <c r="B78" i="13"/>
  <c r="B77" i="13"/>
  <c r="C89" i="13" s="1"/>
  <c r="B76" i="13"/>
  <c r="B75" i="13"/>
  <c r="D75" i="13" s="1"/>
  <c r="D74" i="13"/>
  <c r="B74" i="13"/>
  <c r="D73" i="13"/>
  <c r="B73" i="13"/>
  <c r="C85" i="13" s="1"/>
  <c r="B72" i="13"/>
  <c r="C84" i="13" s="1"/>
  <c r="B71" i="13"/>
  <c r="C70" i="13"/>
  <c r="B70" i="13"/>
  <c r="D69" i="13"/>
  <c r="B69" i="13"/>
  <c r="C81" i="13" s="1"/>
  <c r="D68" i="13"/>
  <c r="C68" i="13"/>
  <c r="B68" i="13"/>
  <c r="D67" i="13"/>
  <c r="C67" i="13"/>
  <c r="B67" i="13"/>
  <c r="C79" i="13" s="1"/>
  <c r="B66" i="13"/>
  <c r="D66" i="13" s="1"/>
  <c r="D65" i="13"/>
  <c r="B65" i="13"/>
  <c r="C77" i="13" s="1"/>
  <c r="B64" i="13"/>
  <c r="D64" i="13" s="1"/>
  <c r="B63" i="13"/>
  <c r="C62" i="13"/>
  <c r="B62" i="13"/>
  <c r="D61" i="13"/>
  <c r="B61" i="13"/>
  <c r="C73" i="13" s="1"/>
  <c r="D60" i="13"/>
  <c r="B60" i="13"/>
  <c r="D59" i="13"/>
  <c r="B59" i="13"/>
  <c r="D58" i="13"/>
  <c r="B58" i="13"/>
  <c r="C58" i="13" s="1"/>
  <c r="B57" i="13"/>
  <c r="D56" i="13"/>
  <c r="C56" i="13"/>
  <c r="B56" i="13"/>
  <c r="B55" i="13"/>
  <c r="D54" i="13"/>
  <c r="C54" i="13"/>
  <c r="B54" i="13"/>
  <c r="D55" i="13" s="1"/>
  <c r="B53" i="13"/>
  <c r="C65" i="13" s="1"/>
  <c r="B52" i="13"/>
  <c r="D51" i="13"/>
  <c r="B51" i="13"/>
  <c r="B50" i="13"/>
  <c r="B49" i="13"/>
  <c r="B48" i="13"/>
  <c r="D47" i="13"/>
  <c r="C47" i="13"/>
  <c r="B47" i="13"/>
  <c r="C59" i="13" s="1"/>
  <c r="B46" i="13"/>
  <c r="D46" i="13" s="1"/>
  <c r="D45" i="13"/>
  <c r="B45" i="13"/>
  <c r="D44" i="13"/>
  <c r="B44" i="13"/>
  <c r="B43" i="13"/>
  <c r="B42" i="13"/>
  <c r="B41" i="13"/>
  <c r="B40" i="13"/>
  <c r="C40" i="13" s="1"/>
  <c r="C39" i="13"/>
  <c r="B39" i="13"/>
  <c r="C51" i="13" s="1"/>
  <c r="B38" i="13"/>
  <c r="C38" i="13" s="1"/>
  <c r="B37" i="13"/>
  <c r="B36" i="13"/>
  <c r="B35" i="13"/>
  <c r="C35" i="13" s="1"/>
  <c r="D34" i="13"/>
  <c r="C34" i="13"/>
  <c r="B34" i="13"/>
  <c r="C46" i="13" s="1"/>
  <c r="B33" i="13"/>
  <c r="B32" i="13"/>
  <c r="B31" i="13"/>
  <c r="B30" i="13"/>
  <c r="C42" i="13" s="1"/>
  <c r="B29" i="13"/>
  <c r="B28" i="13"/>
  <c r="C27" i="13"/>
  <c r="B27" i="13"/>
  <c r="B26" i="13"/>
  <c r="D26" i="13" s="1"/>
  <c r="D25" i="13"/>
  <c r="B25" i="13"/>
  <c r="C37" i="13" s="1"/>
  <c r="B24" i="13"/>
  <c r="D23" i="13"/>
  <c r="B23" i="13"/>
  <c r="C23" i="13" s="1"/>
  <c r="D22" i="13"/>
  <c r="B22" i="13"/>
  <c r="B21" i="13"/>
  <c r="D20" i="13"/>
  <c r="C20" i="13"/>
  <c r="B20" i="13"/>
  <c r="D19" i="13"/>
  <c r="C19" i="13"/>
  <c r="B19" i="13"/>
  <c r="B18" i="13"/>
  <c r="D17" i="13"/>
  <c r="B17" i="13"/>
  <c r="B16" i="13"/>
  <c r="C28" i="13" s="1"/>
  <c r="B15" i="13"/>
  <c r="B14" i="13"/>
  <c r="B13" i="13"/>
  <c r="D12" i="13"/>
  <c r="B12" i="13"/>
  <c r="D11" i="13"/>
  <c r="B11" i="13"/>
  <c r="B10" i="13"/>
  <c r="C22" i="13" s="1"/>
  <c r="D9" i="13"/>
  <c r="B9" i="13"/>
  <c r="D8" i="13"/>
  <c r="B8" i="13"/>
  <c r="B7" i="13"/>
  <c r="D7" i="13" s="1"/>
  <c r="B6" i="13"/>
  <c r="F1" i="13"/>
  <c r="G1" i="13" s="1"/>
  <c r="AA98" i="12"/>
  <c r="Z98" i="12"/>
  <c r="Y98" i="12"/>
  <c r="W98" i="12"/>
  <c r="V98" i="12"/>
  <c r="U98" i="12"/>
  <c r="T98" i="12"/>
  <c r="S98" i="12"/>
  <c r="R98" i="12"/>
  <c r="Q98" i="12"/>
  <c r="P98" i="12"/>
  <c r="O98" i="12"/>
  <c r="N98" i="12"/>
  <c r="M98" i="12"/>
  <c r="L98" i="12"/>
  <c r="J98" i="12"/>
  <c r="I98" i="12"/>
  <c r="E98" i="12"/>
  <c r="D98" i="12"/>
  <c r="C98" i="12"/>
  <c r="A98" i="12"/>
  <c r="AA97" i="12"/>
  <c r="Y97" i="12"/>
  <c r="W97" i="12"/>
  <c r="V97" i="12"/>
  <c r="U97" i="12"/>
  <c r="T97" i="12"/>
  <c r="R97" i="12"/>
  <c r="Q97" i="12"/>
  <c r="P97" i="12"/>
  <c r="O97" i="12"/>
  <c r="M97" i="12"/>
  <c r="L97" i="12"/>
  <c r="J97" i="12"/>
  <c r="I97" i="12"/>
  <c r="F97" i="12"/>
  <c r="E97" i="12"/>
  <c r="A97" i="12"/>
  <c r="AA96" i="12"/>
  <c r="Z96" i="12"/>
  <c r="Y96" i="12"/>
  <c r="X96" i="12"/>
  <c r="W96" i="12"/>
  <c r="U96" i="12"/>
  <c r="T96" i="12"/>
  <c r="S96" i="12"/>
  <c r="R96" i="12"/>
  <c r="Q96" i="12"/>
  <c r="P96" i="12"/>
  <c r="O96" i="12"/>
  <c r="M96" i="12"/>
  <c r="L96" i="12"/>
  <c r="K96" i="12"/>
  <c r="J96" i="12"/>
  <c r="I96" i="12"/>
  <c r="H96" i="12"/>
  <c r="G96" i="12"/>
  <c r="F96" i="12"/>
  <c r="E96" i="12"/>
  <c r="D96" i="12"/>
  <c r="C96" i="12"/>
  <c r="A96" i="12"/>
  <c r="V96" i="12" s="1"/>
  <c r="AA95" i="12"/>
  <c r="Z95" i="12"/>
  <c r="Y95" i="12"/>
  <c r="W95" i="12"/>
  <c r="V95" i="12"/>
  <c r="U95" i="12"/>
  <c r="T95" i="12"/>
  <c r="S95" i="12"/>
  <c r="R95" i="12"/>
  <c r="Q95" i="12"/>
  <c r="O95" i="12"/>
  <c r="N95" i="12"/>
  <c r="M95" i="12"/>
  <c r="L95" i="12"/>
  <c r="K95" i="12"/>
  <c r="J95" i="12"/>
  <c r="I95" i="12"/>
  <c r="F95" i="12"/>
  <c r="E95" i="12"/>
  <c r="D95" i="12"/>
  <c r="A95" i="12"/>
  <c r="AA94" i="12"/>
  <c r="Y94" i="12"/>
  <c r="X94" i="12"/>
  <c r="W94" i="12"/>
  <c r="V94" i="12"/>
  <c r="U94" i="12"/>
  <c r="T94" i="12"/>
  <c r="S94" i="12"/>
  <c r="R94" i="12"/>
  <c r="Q94" i="12"/>
  <c r="P94" i="12"/>
  <c r="O94" i="12"/>
  <c r="M94" i="12"/>
  <c r="L94" i="12"/>
  <c r="K94" i="12"/>
  <c r="J94" i="12"/>
  <c r="I94" i="12"/>
  <c r="H94" i="12"/>
  <c r="G94" i="12"/>
  <c r="F94" i="12"/>
  <c r="E94" i="12"/>
  <c r="D94" i="12"/>
  <c r="C94" i="12"/>
  <c r="A94" i="12"/>
  <c r="Z94" i="12" s="1"/>
  <c r="AA93" i="12"/>
  <c r="Y93" i="12"/>
  <c r="W93" i="12"/>
  <c r="U93" i="12"/>
  <c r="T93" i="12"/>
  <c r="R93" i="12"/>
  <c r="O93" i="12"/>
  <c r="M93" i="12"/>
  <c r="L93" i="12"/>
  <c r="J93" i="12"/>
  <c r="I93" i="12"/>
  <c r="E93" i="12"/>
  <c r="A93" i="12"/>
  <c r="AA92" i="12"/>
  <c r="Z92" i="12"/>
  <c r="Y92" i="12"/>
  <c r="W92" i="12"/>
  <c r="U92" i="12"/>
  <c r="T92" i="12"/>
  <c r="R92" i="12"/>
  <c r="O92" i="12"/>
  <c r="M92" i="12"/>
  <c r="L92" i="12"/>
  <c r="J92" i="12"/>
  <c r="I92" i="12"/>
  <c r="H92" i="12"/>
  <c r="E92" i="12"/>
  <c r="A92" i="12"/>
  <c r="AA91" i="12"/>
  <c r="Y91" i="12"/>
  <c r="W91" i="12"/>
  <c r="V91" i="12"/>
  <c r="U91" i="12"/>
  <c r="T91" i="12"/>
  <c r="R91" i="12"/>
  <c r="Q91" i="12"/>
  <c r="P91" i="12"/>
  <c r="O91" i="12"/>
  <c r="M91" i="12"/>
  <c r="L91" i="12"/>
  <c r="J91" i="12"/>
  <c r="I91" i="12"/>
  <c r="G91" i="12"/>
  <c r="E91" i="12"/>
  <c r="A91" i="12"/>
  <c r="AA90" i="12"/>
  <c r="Z90" i="12"/>
  <c r="Y90" i="12"/>
  <c r="X90" i="12"/>
  <c r="W90" i="12"/>
  <c r="U90" i="12"/>
  <c r="T90" i="12"/>
  <c r="R90" i="12"/>
  <c r="O90" i="12"/>
  <c r="N90" i="12"/>
  <c r="M90" i="12"/>
  <c r="L90" i="12"/>
  <c r="K90" i="12"/>
  <c r="J90" i="12"/>
  <c r="I90" i="12"/>
  <c r="H90" i="12"/>
  <c r="E90" i="12"/>
  <c r="A90" i="12"/>
  <c r="AA89" i="12"/>
  <c r="Y89" i="12"/>
  <c r="W89" i="12"/>
  <c r="V89" i="12"/>
  <c r="U89" i="12"/>
  <c r="T89" i="12"/>
  <c r="R89" i="12"/>
  <c r="P89" i="12"/>
  <c r="O89" i="12"/>
  <c r="M89" i="12"/>
  <c r="L89" i="12"/>
  <c r="J89" i="12"/>
  <c r="I89" i="12"/>
  <c r="F89" i="12"/>
  <c r="E89" i="12"/>
  <c r="C89" i="12"/>
  <c r="A89" i="12"/>
  <c r="AA88" i="12"/>
  <c r="Y88" i="12"/>
  <c r="X88" i="12"/>
  <c r="W88" i="12"/>
  <c r="V88" i="12"/>
  <c r="U88" i="12"/>
  <c r="T88" i="12"/>
  <c r="S88" i="12"/>
  <c r="R88" i="12"/>
  <c r="Q88" i="12"/>
  <c r="P88" i="12"/>
  <c r="O88" i="12"/>
  <c r="M88" i="12"/>
  <c r="L88" i="12"/>
  <c r="K88" i="12"/>
  <c r="J88" i="12"/>
  <c r="I88" i="12"/>
  <c r="H88" i="12"/>
  <c r="G88" i="12"/>
  <c r="F88" i="12"/>
  <c r="E88" i="12"/>
  <c r="D88" i="12"/>
  <c r="C88" i="12"/>
  <c r="A88" i="12"/>
  <c r="Z88" i="12" s="1"/>
  <c r="AA87" i="12"/>
  <c r="Y87" i="12"/>
  <c r="X87" i="12"/>
  <c r="W87" i="12"/>
  <c r="U87" i="12"/>
  <c r="T87" i="12"/>
  <c r="R87" i="12"/>
  <c r="O87" i="12"/>
  <c r="N87" i="12"/>
  <c r="M87" i="12"/>
  <c r="L87" i="12"/>
  <c r="K87" i="12"/>
  <c r="J87" i="12"/>
  <c r="I87" i="12"/>
  <c r="G87" i="12"/>
  <c r="E87" i="12"/>
  <c r="A87" i="12"/>
  <c r="AA86" i="12"/>
  <c r="Z86" i="12"/>
  <c r="Y86" i="12"/>
  <c r="X86" i="12"/>
  <c r="W86" i="12"/>
  <c r="V86" i="12"/>
  <c r="U86" i="12"/>
  <c r="T86" i="12"/>
  <c r="S86" i="12"/>
  <c r="R86" i="12"/>
  <c r="P86" i="12"/>
  <c r="O86" i="12"/>
  <c r="M86" i="12"/>
  <c r="L86" i="12"/>
  <c r="K86" i="12"/>
  <c r="J86" i="12"/>
  <c r="I86" i="12"/>
  <c r="H86" i="12"/>
  <c r="G86" i="12"/>
  <c r="E86" i="12"/>
  <c r="C86" i="12"/>
  <c r="A86" i="12"/>
  <c r="AA85" i="12"/>
  <c r="Y85" i="12"/>
  <c r="W85" i="12"/>
  <c r="U85" i="12"/>
  <c r="T85" i="12"/>
  <c r="R85" i="12"/>
  <c r="O85" i="12"/>
  <c r="M85" i="12"/>
  <c r="L85" i="12"/>
  <c r="J85" i="12"/>
  <c r="I85" i="12"/>
  <c r="F85" i="12"/>
  <c r="E85" i="12"/>
  <c r="A85" i="12"/>
  <c r="AA84" i="12"/>
  <c r="Z84" i="12"/>
  <c r="Y84" i="12"/>
  <c r="W84" i="12"/>
  <c r="U84" i="12"/>
  <c r="T84" i="12"/>
  <c r="R84" i="12"/>
  <c r="P84" i="12"/>
  <c r="O84" i="12"/>
  <c r="N84" i="12"/>
  <c r="M84" i="12"/>
  <c r="L84" i="12"/>
  <c r="K84" i="12"/>
  <c r="J84" i="12"/>
  <c r="I84" i="12"/>
  <c r="E84" i="12"/>
  <c r="D84" i="12"/>
  <c r="A84" i="12"/>
  <c r="AA83" i="12"/>
  <c r="Z83" i="12"/>
  <c r="Y83" i="12"/>
  <c r="W83" i="12"/>
  <c r="U83" i="12"/>
  <c r="T83" i="12"/>
  <c r="R83" i="12"/>
  <c r="O83" i="12"/>
  <c r="N83" i="12"/>
  <c r="M83" i="12"/>
  <c r="L83" i="12"/>
  <c r="J83" i="12"/>
  <c r="I83" i="12"/>
  <c r="G83" i="12"/>
  <c r="E83" i="12"/>
  <c r="D83" i="12"/>
  <c r="A83" i="12"/>
  <c r="AA82" i="12"/>
  <c r="Y82" i="12"/>
  <c r="X82" i="12"/>
  <c r="W82" i="12"/>
  <c r="V82" i="12"/>
  <c r="U82" i="12"/>
  <c r="T82" i="12"/>
  <c r="S82" i="12"/>
  <c r="R82" i="12"/>
  <c r="Q82" i="12"/>
  <c r="P82" i="12"/>
  <c r="O82" i="12"/>
  <c r="M82" i="12"/>
  <c r="L82" i="12"/>
  <c r="K82" i="12"/>
  <c r="J82" i="12"/>
  <c r="I82" i="12"/>
  <c r="H82" i="12"/>
  <c r="G82" i="12"/>
  <c r="F82" i="12"/>
  <c r="E82" i="12"/>
  <c r="D82" i="12"/>
  <c r="C82" i="12"/>
  <c r="A82" i="12"/>
  <c r="Z82" i="12" s="1"/>
  <c r="AA81" i="12"/>
  <c r="Y81" i="12"/>
  <c r="X81" i="12"/>
  <c r="W81" i="12"/>
  <c r="V81" i="12"/>
  <c r="U81" i="12"/>
  <c r="T81" i="12"/>
  <c r="R81" i="12"/>
  <c r="Q81" i="12"/>
  <c r="O81" i="12"/>
  <c r="N81" i="12"/>
  <c r="M81" i="12"/>
  <c r="L81" i="12"/>
  <c r="K81" i="12"/>
  <c r="J81" i="12"/>
  <c r="I81" i="12"/>
  <c r="H81" i="12"/>
  <c r="E81" i="12"/>
  <c r="A81" i="12"/>
  <c r="AA80" i="12"/>
  <c r="Z80" i="12"/>
  <c r="Y80" i="12"/>
  <c r="X80" i="12"/>
  <c r="W80" i="12"/>
  <c r="V80" i="12"/>
  <c r="U80" i="12"/>
  <c r="T80" i="12"/>
  <c r="R80" i="12"/>
  <c r="P80" i="12"/>
  <c r="O80" i="12"/>
  <c r="N80" i="12"/>
  <c r="M80" i="12"/>
  <c r="L80" i="12"/>
  <c r="K80" i="12"/>
  <c r="J80" i="12"/>
  <c r="I80" i="12"/>
  <c r="E80" i="12"/>
  <c r="D80" i="12"/>
  <c r="C80" i="12"/>
  <c r="A80" i="12"/>
  <c r="AA79" i="12"/>
  <c r="Y79" i="12"/>
  <c r="W79" i="12"/>
  <c r="U79" i="12"/>
  <c r="T79" i="12"/>
  <c r="R79" i="12"/>
  <c r="P79" i="12"/>
  <c r="O79" i="12"/>
  <c r="M79" i="12"/>
  <c r="L79" i="12"/>
  <c r="J79" i="12"/>
  <c r="I79" i="12"/>
  <c r="G79" i="12"/>
  <c r="E79" i="12"/>
  <c r="A79" i="12"/>
  <c r="Q79" i="12" s="1"/>
  <c r="AA78" i="12"/>
  <c r="Z78" i="12"/>
  <c r="Y78" i="12"/>
  <c r="X78" i="12"/>
  <c r="W78" i="12"/>
  <c r="U78" i="12"/>
  <c r="T78" i="12"/>
  <c r="S78" i="12"/>
  <c r="R78" i="12"/>
  <c r="Q78" i="12"/>
  <c r="P78" i="12"/>
  <c r="O78" i="12"/>
  <c r="M78" i="12"/>
  <c r="L78" i="12"/>
  <c r="K78" i="12"/>
  <c r="J78" i="12"/>
  <c r="I78" i="12"/>
  <c r="H78" i="12"/>
  <c r="G78" i="12"/>
  <c r="F78" i="12"/>
  <c r="E78" i="12"/>
  <c r="D78" i="12"/>
  <c r="C78" i="12"/>
  <c r="A78" i="12"/>
  <c r="V78" i="12" s="1"/>
  <c r="AA77" i="12"/>
  <c r="Z77" i="12"/>
  <c r="Y77" i="12"/>
  <c r="W77" i="12"/>
  <c r="V77" i="12"/>
  <c r="U77" i="12"/>
  <c r="T77" i="12"/>
  <c r="R77" i="12"/>
  <c r="Q77" i="12"/>
  <c r="O77" i="12"/>
  <c r="N77" i="12"/>
  <c r="M77" i="12"/>
  <c r="L77" i="12"/>
  <c r="J77" i="12"/>
  <c r="I77" i="12"/>
  <c r="H77" i="12"/>
  <c r="E77" i="12"/>
  <c r="A77" i="12"/>
  <c r="AA76" i="12"/>
  <c r="Y76" i="12"/>
  <c r="X76" i="12"/>
  <c r="W76" i="12"/>
  <c r="V76" i="12"/>
  <c r="U76" i="12"/>
  <c r="T76" i="12"/>
  <c r="S76" i="12"/>
  <c r="R76" i="12"/>
  <c r="Q76" i="12"/>
  <c r="P76" i="12"/>
  <c r="O76" i="12"/>
  <c r="M76" i="12"/>
  <c r="L76" i="12"/>
  <c r="K76" i="12"/>
  <c r="J76" i="12"/>
  <c r="I76" i="12"/>
  <c r="H76" i="12"/>
  <c r="G76" i="12"/>
  <c r="F76" i="12"/>
  <c r="E76" i="12"/>
  <c r="D76" i="12"/>
  <c r="C76" i="12"/>
  <c r="A76" i="12"/>
  <c r="Z76" i="12" s="1"/>
  <c r="AA75" i="12"/>
  <c r="Y75" i="12"/>
  <c r="X75" i="12"/>
  <c r="W75" i="12"/>
  <c r="U75" i="12"/>
  <c r="T75" i="12"/>
  <c r="R75" i="12"/>
  <c r="O75" i="12"/>
  <c r="M75" i="12"/>
  <c r="L75" i="12"/>
  <c r="K75" i="12"/>
  <c r="J75" i="12"/>
  <c r="I75" i="12"/>
  <c r="F75" i="12"/>
  <c r="E75" i="12"/>
  <c r="A75" i="12"/>
  <c r="Q75" i="12" s="1"/>
  <c r="AA74" i="12"/>
  <c r="Y74" i="12"/>
  <c r="W74" i="12"/>
  <c r="U74" i="12"/>
  <c r="T74" i="12"/>
  <c r="R74" i="12"/>
  <c r="O74" i="12"/>
  <c r="M74" i="12"/>
  <c r="L74" i="12"/>
  <c r="J74" i="12"/>
  <c r="I74" i="12"/>
  <c r="E74" i="12"/>
  <c r="A74" i="12"/>
  <c r="AA73" i="12"/>
  <c r="Z73" i="12"/>
  <c r="Y73" i="12"/>
  <c r="X73" i="12"/>
  <c r="W73" i="12"/>
  <c r="U73" i="12"/>
  <c r="T73" i="12"/>
  <c r="R73" i="12"/>
  <c r="Q73" i="12"/>
  <c r="O73" i="12"/>
  <c r="N73" i="12"/>
  <c r="M73" i="12"/>
  <c r="L73" i="12"/>
  <c r="K73" i="12"/>
  <c r="J73" i="12"/>
  <c r="I73" i="12"/>
  <c r="F73" i="12"/>
  <c r="E73" i="12"/>
  <c r="A73" i="12"/>
  <c r="AA72" i="12"/>
  <c r="Z72" i="12"/>
  <c r="Y72" i="12"/>
  <c r="X72" i="12"/>
  <c r="W72" i="12"/>
  <c r="U72" i="12"/>
  <c r="T72" i="12"/>
  <c r="S72" i="12"/>
  <c r="R72" i="12"/>
  <c r="O72" i="12"/>
  <c r="N72" i="12"/>
  <c r="M72" i="12"/>
  <c r="L72" i="12"/>
  <c r="K72" i="12"/>
  <c r="J72" i="12"/>
  <c r="I72" i="12"/>
  <c r="G72" i="12"/>
  <c r="F72" i="12"/>
  <c r="E72" i="12"/>
  <c r="C72" i="12"/>
  <c r="A72" i="12"/>
  <c r="AA71" i="12"/>
  <c r="Y71" i="12"/>
  <c r="W71" i="12"/>
  <c r="U71" i="12"/>
  <c r="T71" i="12"/>
  <c r="S71" i="12"/>
  <c r="R71" i="12"/>
  <c r="Q71" i="12"/>
  <c r="O71" i="12"/>
  <c r="N71" i="12"/>
  <c r="M71" i="12"/>
  <c r="L71" i="12"/>
  <c r="J71" i="12"/>
  <c r="I71" i="12"/>
  <c r="E71" i="12"/>
  <c r="D71" i="12"/>
  <c r="A71" i="12"/>
  <c r="AA70" i="12"/>
  <c r="Y70" i="12"/>
  <c r="X70" i="12"/>
  <c r="W70" i="12"/>
  <c r="V70" i="12"/>
  <c r="U70" i="12"/>
  <c r="T70" i="12"/>
  <c r="S70" i="12"/>
  <c r="R70" i="12"/>
  <c r="Q70" i="12"/>
  <c r="P70" i="12"/>
  <c r="O70" i="12"/>
  <c r="M70" i="12"/>
  <c r="L70" i="12"/>
  <c r="K70" i="12"/>
  <c r="J70" i="12"/>
  <c r="I70" i="12"/>
  <c r="H70" i="12"/>
  <c r="G70" i="12"/>
  <c r="F70" i="12"/>
  <c r="E70" i="12"/>
  <c r="D70" i="12"/>
  <c r="C70" i="12"/>
  <c r="A70" i="12"/>
  <c r="Z70" i="12" s="1"/>
  <c r="AA69" i="12"/>
  <c r="Z69" i="12"/>
  <c r="Y69" i="12"/>
  <c r="W69" i="12"/>
  <c r="U69" i="12"/>
  <c r="T69" i="12"/>
  <c r="R69" i="12"/>
  <c r="Q69" i="12"/>
  <c r="O69" i="12"/>
  <c r="N69" i="12"/>
  <c r="M69" i="12"/>
  <c r="L69" i="12"/>
  <c r="J69" i="12"/>
  <c r="I69" i="12"/>
  <c r="G69" i="12"/>
  <c r="E69" i="12"/>
  <c r="A69" i="12"/>
  <c r="AA68" i="12"/>
  <c r="Y68" i="12"/>
  <c r="W68" i="12"/>
  <c r="U68" i="12"/>
  <c r="T68" i="12"/>
  <c r="R68" i="12"/>
  <c r="Q68" i="12"/>
  <c r="P68" i="12"/>
  <c r="O68" i="12"/>
  <c r="M68" i="12"/>
  <c r="L68" i="12"/>
  <c r="J68" i="12"/>
  <c r="I68" i="12"/>
  <c r="E68" i="12"/>
  <c r="A68" i="12"/>
  <c r="AA67" i="12"/>
  <c r="Y67" i="12"/>
  <c r="X67" i="12"/>
  <c r="W67" i="12"/>
  <c r="V67" i="12"/>
  <c r="U67" i="12"/>
  <c r="T67" i="12"/>
  <c r="S67" i="12"/>
  <c r="R67" i="12"/>
  <c r="Q67" i="12"/>
  <c r="P67" i="12"/>
  <c r="O67" i="12"/>
  <c r="M67" i="12"/>
  <c r="L67" i="12"/>
  <c r="K67" i="12"/>
  <c r="J67" i="12"/>
  <c r="I67" i="12"/>
  <c r="H67" i="12"/>
  <c r="G67" i="12"/>
  <c r="F67" i="12"/>
  <c r="E67" i="12"/>
  <c r="D67" i="12"/>
  <c r="C67" i="12"/>
  <c r="A67" i="12"/>
  <c r="Z67" i="12" s="1"/>
  <c r="AA66" i="12"/>
  <c r="Z66" i="12"/>
  <c r="Y66" i="12"/>
  <c r="X66" i="12"/>
  <c r="W66" i="12"/>
  <c r="V66" i="12"/>
  <c r="U66" i="12"/>
  <c r="T66" i="12"/>
  <c r="R66" i="12"/>
  <c r="Q66" i="12"/>
  <c r="O66" i="12"/>
  <c r="M66" i="12"/>
  <c r="L66" i="12"/>
  <c r="K66" i="12"/>
  <c r="J66" i="12"/>
  <c r="I66" i="12"/>
  <c r="H66" i="12"/>
  <c r="G66" i="12"/>
  <c r="E66" i="12"/>
  <c r="A66" i="12"/>
  <c r="AA65" i="12"/>
  <c r="Y65" i="12"/>
  <c r="W65" i="12"/>
  <c r="U65" i="12"/>
  <c r="T65" i="12"/>
  <c r="R65" i="12"/>
  <c r="P65" i="12"/>
  <c r="O65" i="12"/>
  <c r="M65" i="12"/>
  <c r="L65" i="12"/>
  <c r="J65" i="12"/>
  <c r="I65" i="12"/>
  <c r="H65" i="12"/>
  <c r="E65" i="12"/>
  <c r="A65" i="12"/>
  <c r="AA64" i="12"/>
  <c r="Y64" i="12"/>
  <c r="W64" i="12"/>
  <c r="U64" i="12"/>
  <c r="T64" i="12"/>
  <c r="R64" i="12"/>
  <c r="O64" i="12"/>
  <c r="M64" i="12"/>
  <c r="L64" i="12"/>
  <c r="J64" i="12"/>
  <c r="I64" i="12"/>
  <c r="E64" i="12"/>
  <c r="D64" i="12"/>
  <c r="A64" i="12"/>
  <c r="AA63" i="12"/>
  <c r="Y63" i="12"/>
  <c r="W63" i="12"/>
  <c r="U63" i="12"/>
  <c r="T63" i="12"/>
  <c r="S63" i="12"/>
  <c r="R63" i="12"/>
  <c r="O63" i="12"/>
  <c r="M63" i="12"/>
  <c r="L63" i="12"/>
  <c r="J63" i="12"/>
  <c r="I63" i="12"/>
  <c r="E63" i="12"/>
  <c r="A63" i="12"/>
  <c r="AA62" i="12"/>
  <c r="Y62" i="12"/>
  <c r="W62" i="12"/>
  <c r="V62" i="12"/>
  <c r="U62" i="12"/>
  <c r="T62" i="12"/>
  <c r="R62" i="12"/>
  <c r="P62" i="12"/>
  <c r="O62" i="12"/>
  <c r="N62" i="12"/>
  <c r="M62" i="12"/>
  <c r="L62" i="12"/>
  <c r="J62" i="12"/>
  <c r="I62" i="12"/>
  <c r="H62" i="12"/>
  <c r="G62" i="12"/>
  <c r="F62" i="12"/>
  <c r="E62" i="12"/>
  <c r="A62" i="12"/>
  <c r="AA61" i="12"/>
  <c r="Y61" i="12"/>
  <c r="X61" i="12"/>
  <c r="W61" i="12"/>
  <c r="V61" i="12"/>
  <c r="U61" i="12"/>
  <c r="T61" i="12"/>
  <c r="S61" i="12"/>
  <c r="R61" i="12"/>
  <c r="Q61" i="12"/>
  <c r="P61" i="12"/>
  <c r="O61" i="12"/>
  <c r="M61" i="12"/>
  <c r="L61" i="12"/>
  <c r="K61" i="12"/>
  <c r="J61" i="12"/>
  <c r="I61" i="12"/>
  <c r="H61" i="12"/>
  <c r="G61" i="12"/>
  <c r="F61" i="12"/>
  <c r="E61" i="12"/>
  <c r="D61" i="12"/>
  <c r="C61" i="12"/>
  <c r="A61" i="12"/>
  <c r="Z61" i="12" s="1"/>
  <c r="AA60" i="12"/>
  <c r="Y60" i="12"/>
  <c r="X60" i="12"/>
  <c r="W60" i="12"/>
  <c r="V60" i="12"/>
  <c r="U60" i="12"/>
  <c r="T60" i="12"/>
  <c r="S60" i="12"/>
  <c r="R60" i="12"/>
  <c r="O60" i="12"/>
  <c r="N60" i="12"/>
  <c r="M60" i="12"/>
  <c r="L60" i="12"/>
  <c r="K60" i="12"/>
  <c r="J60" i="12"/>
  <c r="I60" i="12"/>
  <c r="H60" i="12"/>
  <c r="G60" i="12"/>
  <c r="F60" i="12"/>
  <c r="E60" i="12"/>
  <c r="A60" i="12"/>
  <c r="AA59" i="12"/>
  <c r="Y59" i="12"/>
  <c r="W59" i="12"/>
  <c r="V59" i="12"/>
  <c r="U59" i="12"/>
  <c r="T59" i="12"/>
  <c r="R59" i="12"/>
  <c r="O59" i="12"/>
  <c r="M59" i="12"/>
  <c r="L59" i="12"/>
  <c r="J59" i="12"/>
  <c r="I59" i="12"/>
  <c r="G59" i="12"/>
  <c r="E59" i="12"/>
  <c r="D59" i="12"/>
  <c r="A59" i="12"/>
  <c r="S59" i="12" s="1"/>
  <c r="AA58" i="12"/>
  <c r="Z58" i="12"/>
  <c r="Y58" i="12"/>
  <c r="X58" i="12"/>
  <c r="W58" i="12"/>
  <c r="V58" i="12"/>
  <c r="U58" i="12"/>
  <c r="T58" i="12"/>
  <c r="R58" i="12"/>
  <c r="Q58" i="12"/>
  <c r="O58" i="12"/>
  <c r="N58" i="12"/>
  <c r="M58" i="12"/>
  <c r="L58" i="12"/>
  <c r="K58" i="12"/>
  <c r="J58" i="12"/>
  <c r="I58" i="12"/>
  <c r="F58" i="12"/>
  <c r="E58" i="12"/>
  <c r="D58" i="12"/>
  <c r="C58" i="12"/>
  <c r="A58" i="12"/>
  <c r="AA57" i="12"/>
  <c r="Z57" i="12"/>
  <c r="Y57" i="12"/>
  <c r="W57" i="12"/>
  <c r="U57" i="12"/>
  <c r="T57" i="12"/>
  <c r="R57" i="12"/>
  <c r="P57" i="12"/>
  <c r="O57" i="12"/>
  <c r="N57" i="12"/>
  <c r="M57" i="12"/>
  <c r="L57" i="12"/>
  <c r="J57" i="12"/>
  <c r="I57" i="12"/>
  <c r="G57" i="12"/>
  <c r="F57" i="12"/>
  <c r="E57" i="12"/>
  <c r="A57" i="12"/>
  <c r="AA56" i="12"/>
  <c r="Z56" i="12"/>
  <c r="Y56" i="12"/>
  <c r="W56" i="12"/>
  <c r="U56" i="12"/>
  <c r="T56" i="12"/>
  <c r="R56" i="12"/>
  <c r="O56" i="12"/>
  <c r="M56" i="12"/>
  <c r="L56" i="12"/>
  <c r="J56" i="12"/>
  <c r="I56" i="12"/>
  <c r="H56" i="12"/>
  <c r="E56" i="12"/>
  <c r="D56" i="12"/>
  <c r="A56" i="12"/>
  <c r="AA55" i="12"/>
  <c r="Y55" i="12"/>
  <c r="X55" i="12"/>
  <c r="W55" i="12"/>
  <c r="V55" i="12"/>
  <c r="U55" i="12"/>
  <c r="T55" i="12"/>
  <c r="S55" i="12"/>
  <c r="R55" i="12"/>
  <c r="Q55" i="12"/>
  <c r="P55" i="12"/>
  <c r="O55" i="12"/>
  <c r="M55" i="12"/>
  <c r="L55" i="12"/>
  <c r="K55" i="12"/>
  <c r="J55" i="12"/>
  <c r="I55" i="12"/>
  <c r="H55" i="12"/>
  <c r="G55" i="12"/>
  <c r="F55" i="12"/>
  <c r="E55" i="12"/>
  <c r="D55" i="12"/>
  <c r="C55" i="12"/>
  <c r="A55" i="12"/>
  <c r="Z55" i="12" s="1"/>
  <c r="AA54" i="12"/>
  <c r="Z54" i="12"/>
  <c r="Y54" i="12"/>
  <c r="X54" i="12"/>
  <c r="W54" i="12"/>
  <c r="V54" i="12"/>
  <c r="U54" i="12"/>
  <c r="T54" i="12"/>
  <c r="S54" i="12"/>
  <c r="R54" i="12"/>
  <c r="O54" i="12"/>
  <c r="N54" i="12"/>
  <c r="M54" i="12"/>
  <c r="L54" i="12"/>
  <c r="K54" i="12"/>
  <c r="J54" i="12"/>
  <c r="I54" i="12"/>
  <c r="H54" i="12"/>
  <c r="G54" i="12"/>
  <c r="F54" i="12"/>
  <c r="E54" i="12"/>
  <c r="A54" i="12"/>
  <c r="AA53" i="12"/>
  <c r="Z53" i="12"/>
  <c r="Y53" i="12"/>
  <c r="X53" i="12"/>
  <c r="W53" i="12"/>
  <c r="V53" i="12"/>
  <c r="U53" i="12"/>
  <c r="T53" i="12"/>
  <c r="S53" i="12"/>
  <c r="R53" i="12"/>
  <c r="P53" i="12"/>
  <c r="O53" i="12"/>
  <c r="N53" i="12"/>
  <c r="M53" i="12"/>
  <c r="L53" i="12"/>
  <c r="K53" i="12"/>
  <c r="J53" i="12"/>
  <c r="I53" i="12"/>
  <c r="H53" i="12"/>
  <c r="G53" i="12"/>
  <c r="E53" i="12"/>
  <c r="D53" i="12"/>
  <c r="C53" i="12"/>
  <c r="A53" i="12"/>
  <c r="AA52" i="12"/>
  <c r="Z52" i="12"/>
  <c r="Y52" i="12"/>
  <c r="U52" i="12"/>
  <c r="R52" i="12"/>
  <c r="Q52" i="12"/>
  <c r="P52" i="12"/>
  <c r="L52" i="12"/>
  <c r="K52" i="12"/>
  <c r="I52" i="12"/>
  <c r="F52" i="12"/>
  <c r="E52" i="12"/>
  <c r="D52" i="12"/>
  <c r="A52" i="12"/>
  <c r="Y51" i="12"/>
  <c r="S51" i="12"/>
  <c r="R51" i="12"/>
  <c r="Q51" i="12"/>
  <c r="P51" i="12"/>
  <c r="N51" i="12"/>
  <c r="M51" i="12"/>
  <c r="K51" i="12"/>
  <c r="A51" i="12"/>
  <c r="A50" i="12"/>
  <c r="G50" i="12" s="1"/>
  <c r="AA49" i="12"/>
  <c r="Y49" i="12"/>
  <c r="X49" i="12"/>
  <c r="W49" i="12"/>
  <c r="V49" i="12"/>
  <c r="U49" i="12"/>
  <c r="T49" i="12"/>
  <c r="S49" i="12"/>
  <c r="R49" i="12"/>
  <c r="Q49" i="12"/>
  <c r="P49" i="12"/>
  <c r="O49" i="12"/>
  <c r="M49" i="12"/>
  <c r="L49" i="12"/>
  <c r="K49" i="12"/>
  <c r="J49" i="12"/>
  <c r="I49" i="12"/>
  <c r="H49" i="12"/>
  <c r="G49" i="12"/>
  <c r="F49" i="12"/>
  <c r="E49" i="12"/>
  <c r="D49" i="12"/>
  <c r="C49" i="12"/>
  <c r="A49" i="12"/>
  <c r="Z49" i="12" s="1"/>
  <c r="Z48" i="12"/>
  <c r="Y48" i="12"/>
  <c r="V48" i="12"/>
  <c r="T48" i="12"/>
  <c r="M48" i="12"/>
  <c r="L48" i="12"/>
  <c r="J48" i="12"/>
  <c r="I48" i="12"/>
  <c r="E48" i="12"/>
  <c r="A48" i="12"/>
  <c r="Z47" i="12"/>
  <c r="Y47" i="12"/>
  <c r="V47" i="12"/>
  <c r="U47" i="12"/>
  <c r="T47" i="12"/>
  <c r="P47" i="12"/>
  <c r="L47" i="12"/>
  <c r="K47" i="12"/>
  <c r="J47" i="12"/>
  <c r="I47" i="12"/>
  <c r="H47" i="12"/>
  <c r="G47" i="12"/>
  <c r="A47" i="12"/>
  <c r="Z46" i="12"/>
  <c r="V46" i="12"/>
  <c r="U46" i="12"/>
  <c r="R46" i="12"/>
  <c r="Q46" i="12"/>
  <c r="P46" i="12"/>
  <c r="M46" i="12"/>
  <c r="L46" i="12"/>
  <c r="C46" i="12"/>
  <c r="A46" i="12"/>
  <c r="Z45" i="12"/>
  <c r="Y45" i="12"/>
  <c r="X45" i="12"/>
  <c r="T45" i="12"/>
  <c r="S45" i="12"/>
  <c r="R45" i="12"/>
  <c r="Q45" i="12"/>
  <c r="F45" i="12"/>
  <c r="E45" i="12"/>
  <c r="A45" i="12"/>
  <c r="AA44" i="12"/>
  <c r="U44" i="12"/>
  <c r="T44" i="12"/>
  <c r="O44" i="12"/>
  <c r="N44" i="12"/>
  <c r="M44" i="12"/>
  <c r="H44" i="12"/>
  <c r="D44" i="12"/>
  <c r="C44" i="12"/>
  <c r="A44" i="12"/>
  <c r="AA43" i="12"/>
  <c r="Y43" i="12"/>
  <c r="X43" i="12"/>
  <c r="W43" i="12"/>
  <c r="V43" i="12"/>
  <c r="U43" i="12"/>
  <c r="T43" i="12"/>
  <c r="S43" i="12"/>
  <c r="R43" i="12"/>
  <c r="Q43" i="12"/>
  <c r="P43" i="12"/>
  <c r="O43" i="12"/>
  <c r="M43" i="12"/>
  <c r="L43" i="12"/>
  <c r="K43" i="12"/>
  <c r="J43" i="12"/>
  <c r="I43" i="12"/>
  <c r="H43" i="12"/>
  <c r="G43" i="12"/>
  <c r="F43" i="12"/>
  <c r="E43" i="12"/>
  <c r="D43" i="12"/>
  <c r="C43" i="12"/>
  <c r="A43" i="12"/>
  <c r="Z43" i="12" s="1"/>
  <c r="Z42" i="12"/>
  <c r="Y42" i="12"/>
  <c r="X42" i="12"/>
  <c r="W42" i="12"/>
  <c r="U42" i="12"/>
  <c r="T42" i="12"/>
  <c r="S42" i="12"/>
  <c r="Q42" i="12"/>
  <c r="N42" i="12"/>
  <c r="M42" i="12"/>
  <c r="L42" i="12"/>
  <c r="K42" i="12"/>
  <c r="J42" i="12"/>
  <c r="I42" i="12"/>
  <c r="G42" i="12"/>
  <c r="F42" i="12"/>
  <c r="E42" i="12"/>
  <c r="A42" i="12"/>
  <c r="AA41" i="12"/>
  <c r="P41" i="12"/>
  <c r="C41" i="12"/>
  <c r="A41" i="12"/>
  <c r="AA40" i="12"/>
  <c r="Z40" i="12"/>
  <c r="Y40" i="12"/>
  <c r="X40" i="12"/>
  <c r="W40" i="12"/>
  <c r="V40" i="12"/>
  <c r="U40" i="12"/>
  <c r="R40" i="12"/>
  <c r="Q40" i="12"/>
  <c r="O40" i="12"/>
  <c r="N40" i="12"/>
  <c r="M40" i="12"/>
  <c r="L40" i="12"/>
  <c r="K40" i="12"/>
  <c r="J40" i="12"/>
  <c r="I40" i="12"/>
  <c r="F40" i="12"/>
  <c r="E40" i="12"/>
  <c r="D40" i="12"/>
  <c r="C40" i="12"/>
  <c r="A40" i="12"/>
  <c r="AA39" i="12"/>
  <c r="Z39" i="12"/>
  <c r="Y39" i="12"/>
  <c r="W39" i="12"/>
  <c r="S39" i="12"/>
  <c r="R39" i="12"/>
  <c r="K39" i="12"/>
  <c r="F39" i="12"/>
  <c r="E39" i="12"/>
  <c r="D39" i="12"/>
  <c r="C39" i="12"/>
  <c r="A39" i="12"/>
  <c r="Y38" i="12"/>
  <c r="O38" i="12"/>
  <c r="N38" i="12"/>
  <c r="G38" i="12"/>
  <c r="C38" i="12"/>
  <c r="A38" i="12"/>
  <c r="AA37" i="12"/>
  <c r="Y37" i="12"/>
  <c r="X37" i="12"/>
  <c r="W37" i="12"/>
  <c r="V37" i="12"/>
  <c r="U37" i="12"/>
  <c r="T37" i="12"/>
  <c r="S37" i="12"/>
  <c r="R37" i="12"/>
  <c r="Q37" i="12"/>
  <c r="P37" i="12"/>
  <c r="O37" i="12"/>
  <c r="M37" i="12"/>
  <c r="L37" i="12"/>
  <c r="K37" i="12"/>
  <c r="J37" i="12"/>
  <c r="I37" i="12"/>
  <c r="H37" i="12"/>
  <c r="G37" i="12"/>
  <c r="F37" i="12"/>
  <c r="E37" i="12"/>
  <c r="D37" i="12"/>
  <c r="C37" i="12"/>
  <c r="A37" i="12"/>
  <c r="Z37" i="12" s="1"/>
  <c r="V36" i="12"/>
  <c r="U36" i="12"/>
  <c r="T36" i="12"/>
  <c r="R36" i="12"/>
  <c r="Q36" i="12"/>
  <c r="L36" i="12"/>
  <c r="K36" i="12"/>
  <c r="J36" i="12"/>
  <c r="H36" i="12"/>
  <c r="A36" i="12"/>
  <c r="AA35" i="12"/>
  <c r="Y35" i="12"/>
  <c r="N35" i="12"/>
  <c r="M35" i="12"/>
  <c r="C35" i="12"/>
  <c r="A35" i="12"/>
  <c r="A34" i="12"/>
  <c r="E34" i="12" s="1"/>
  <c r="AA33" i="12"/>
  <c r="Z33" i="12"/>
  <c r="S33" i="12"/>
  <c r="R33" i="12"/>
  <c r="Q33" i="12"/>
  <c r="P33" i="12"/>
  <c r="N33" i="12"/>
  <c r="M33" i="12"/>
  <c r="L33" i="12"/>
  <c r="H33" i="12"/>
  <c r="G33" i="12"/>
  <c r="D33" i="12"/>
  <c r="C33" i="12"/>
  <c r="A33" i="12"/>
  <c r="Z32" i="12"/>
  <c r="Y32" i="12"/>
  <c r="W32" i="12"/>
  <c r="U32" i="12"/>
  <c r="T32" i="12"/>
  <c r="S32" i="12"/>
  <c r="R32" i="12"/>
  <c r="O32" i="12"/>
  <c r="M32" i="12"/>
  <c r="K32" i="12"/>
  <c r="J32" i="12"/>
  <c r="H32" i="12"/>
  <c r="G32" i="12"/>
  <c r="F32" i="12"/>
  <c r="E32" i="12"/>
  <c r="D32" i="12"/>
  <c r="C32" i="12"/>
  <c r="A32" i="12"/>
  <c r="P32" i="12" s="1"/>
  <c r="AA31" i="12"/>
  <c r="Y31" i="12"/>
  <c r="X31" i="12"/>
  <c r="W31" i="12"/>
  <c r="V31" i="12"/>
  <c r="U31" i="12"/>
  <c r="T31" i="12"/>
  <c r="S31" i="12"/>
  <c r="R31" i="12"/>
  <c r="Q31" i="12"/>
  <c r="P31" i="12"/>
  <c r="O31" i="12"/>
  <c r="M31" i="12"/>
  <c r="L31" i="12"/>
  <c r="K31" i="12"/>
  <c r="J31" i="12"/>
  <c r="I31" i="12"/>
  <c r="H31" i="12"/>
  <c r="G31" i="12"/>
  <c r="F31" i="12"/>
  <c r="E31" i="12"/>
  <c r="D31" i="12"/>
  <c r="C31" i="12"/>
  <c r="A31" i="12"/>
  <c r="Z31" i="12" s="1"/>
  <c r="V30" i="12"/>
  <c r="U30" i="12"/>
  <c r="T30" i="12"/>
  <c r="O30" i="12"/>
  <c r="M30" i="12"/>
  <c r="I30" i="12"/>
  <c r="G30" i="12"/>
  <c r="F30" i="12"/>
  <c r="E30" i="12"/>
  <c r="A30" i="12"/>
  <c r="X30" i="12" s="1"/>
  <c r="A29" i="12"/>
  <c r="Z28" i="12"/>
  <c r="Y28" i="12"/>
  <c r="X28" i="12"/>
  <c r="V28" i="12"/>
  <c r="U28" i="12"/>
  <c r="S28" i="12"/>
  <c r="R28" i="12"/>
  <c r="O28" i="12"/>
  <c r="M28" i="12"/>
  <c r="L28" i="12"/>
  <c r="K28" i="12"/>
  <c r="I28" i="12"/>
  <c r="G28" i="12"/>
  <c r="F28" i="12"/>
  <c r="E28" i="12"/>
  <c r="D28" i="12"/>
  <c r="C28" i="12"/>
  <c r="A28" i="12"/>
  <c r="P28" i="12" s="1"/>
  <c r="Y27" i="12"/>
  <c r="X27" i="12"/>
  <c r="R27" i="12"/>
  <c r="Q27" i="12"/>
  <c r="P27" i="12"/>
  <c r="O27" i="12"/>
  <c r="M27" i="12"/>
  <c r="H27" i="12"/>
  <c r="G27" i="12"/>
  <c r="F27" i="12"/>
  <c r="E27" i="12"/>
  <c r="A27" i="12"/>
  <c r="Z26" i="12"/>
  <c r="Y26" i="12"/>
  <c r="S26" i="12"/>
  <c r="R26" i="12"/>
  <c r="Q26" i="12"/>
  <c r="O26" i="12"/>
  <c r="M26" i="12"/>
  <c r="G26" i="12"/>
  <c r="D26" i="12"/>
  <c r="A26" i="12"/>
  <c r="AA25" i="12"/>
  <c r="Y25" i="12"/>
  <c r="X25" i="12"/>
  <c r="W25" i="12"/>
  <c r="V25" i="12"/>
  <c r="U25" i="12"/>
  <c r="T25" i="12"/>
  <c r="S25" i="12"/>
  <c r="R25" i="12"/>
  <c r="Q25" i="12"/>
  <c r="P25" i="12"/>
  <c r="O25" i="12"/>
  <c r="M25" i="12"/>
  <c r="L25" i="12"/>
  <c r="K25" i="12"/>
  <c r="J25" i="12"/>
  <c r="I25" i="12"/>
  <c r="H25" i="12"/>
  <c r="G25" i="12"/>
  <c r="F25" i="12"/>
  <c r="E25" i="12"/>
  <c r="D25" i="12"/>
  <c r="C25" i="12"/>
  <c r="A25" i="12"/>
  <c r="Z25" i="12" s="1"/>
  <c r="Z24" i="12"/>
  <c r="Y24" i="12"/>
  <c r="X24" i="12"/>
  <c r="V24" i="12"/>
  <c r="U24" i="12"/>
  <c r="T24" i="12"/>
  <c r="S24" i="12"/>
  <c r="O24" i="12"/>
  <c r="M24" i="12"/>
  <c r="L24" i="12"/>
  <c r="K24" i="12"/>
  <c r="I24" i="12"/>
  <c r="H24" i="12"/>
  <c r="G24" i="12"/>
  <c r="F24" i="12"/>
  <c r="E24" i="12"/>
  <c r="C24" i="12"/>
  <c r="A24" i="12"/>
  <c r="Q24" i="12" s="1"/>
  <c r="V23" i="12"/>
  <c r="U23" i="12"/>
  <c r="T23" i="12"/>
  <c r="S23" i="12"/>
  <c r="Q23" i="12"/>
  <c r="P23" i="12"/>
  <c r="O23" i="12"/>
  <c r="I23" i="12"/>
  <c r="D23" i="12"/>
  <c r="C23" i="12"/>
  <c r="A23" i="12"/>
  <c r="A22" i="12"/>
  <c r="Z21" i="12"/>
  <c r="Y21" i="12"/>
  <c r="X21" i="12"/>
  <c r="U21" i="12"/>
  <c r="T21" i="12"/>
  <c r="S21" i="12"/>
  <c r="R21" i="12"/>
  <c r="O21" i="12"/>
  <c r="M21" i="12"/>
  <c r="L21" i="12"/>
  <c r="K21" i="12"/>
  <c r="H21" i="12"/>
  <c r="G21" i="12"/>
  <c r="F21" i="12"/>
  <c r="E21" i="12"/>
  <c r="D21" i="12"/>
  <c r="C21" i="12"/>
  <c r="A21" i="12"/>
  <c r="P21" i="12" s="1"/>
  <c r="Q20" i="12"/>
  <c r="P20" i="12"/>
  <c r="F20" i="12"/>
  <c r="A20" i="12"/>
  <c r="AA99" i="11"/>
  <c r="Z99" i="11"/>
  <c r="Y99" i="11"/>
  <c r="X99" i="11"/>
  <c r="W99" i="11"/>
  <c r="V99" i="11"/>
  <c r="U99" i="11"/>
  <c r="T99" i="11"/>
  <c r="S99" i="11"/>
  <c r="R99" i="11"/>
  <c r="P99" i="11"/>
  <c r="O99" i="11"/>
  <c r="M99" i="11"/>
  <c r="L99" i="11"/>
  <c r="K99" i="11"/>
  <c r="J99" i="11"/>
  <c r="I99" i="11"/>
  <c r="E99" i="11"/>
  <c r="D99" i="11"/>
  <c r="C99" i="11"/>
  <c r="A99" i="11"/>
  <c r="AA98" i="11"/>
  <c r="Z98" i="11"/>
  <c r="Y98" i="11"/>
  <c r="W98" i="11"/>
  <c r="V98" i="11"/>
  <c r="U98" i="11"/>
  <c r="T98" i="11"/>
  <c r="R98" i="11"/>
  <c r="P98" i="11"/>
  <c r="O98" i="11"/>
  <c r="N98" i="11"/>
  <c r="M98" i="11"/>
  <c r="L98" i="11"/>
  <c r="J98" i="11"/>
  <c r="I98" i="11"/>
  <c r="H98" i="11"/>
  <c r="E98" i="11"/>
  <c r="D98" i="11"/>
  <c r="C98" i="11"/>
  <c r="A98" i="11"/>
  <c r="AA97" i="11"/>
  <c r="Z97" i="11"/>
  <c r="Y97" i="11"/>
  <c r="W97" i="11"/>
  <c r="V97" i="11"/>
  <c r="U97" i="11"/>
  <c r="T97" i="11"/>
  <c r="S97" i="11"/>
  <c r="R97" i="11"/>
  <c r="Q97" i="11"/>
  <c r="P97" i="11"/>
  <c r="O97" i="11"/>
  <c r="N97" i="11"/>
  <c r="M97" i="11"/>
  <c r="L97" i="11"/>
  <c r="K97" i="11"/>
  <c r="J97" i="11"/>
  <c r="I97" i="11"/>
  <c r="G97" i="11"/>
  <c r="F97" i="11"/>
  <c r="E97" i="11"/>
  <c r="D97" i="11"/>
  <c r="C97" i="11"/>
  <c r="A97" i="11"/>
  <c r="AA96" i="11"/>
  <c r="Y96" i="11"/>
  <c r="W96" i="11"/>
  <c r="U96" i="11"/>
  <c r="T96" i="11"/>
  <c r="R96" i="11"/>
  <c r="O96" i="11"/>
  <c r="M96" i="11"/>
  <c r="L96" i="11"/>
  <c r="J96" i="11"/>
  <c r="I96" i="11"/>
  <c r="E96" i="11"/>
  <c r="A96" i="11"/>
  <c r="AA95" i="11"/>
  <c r="Y95" i="11"/>
  <c r="W95" i="11"/>
  <c r="V95" i="11"/>
  <c r="U95" i="11"/>
  <c r="T95" i="11"/>
  <c r="S95" i="11"/>
  <c r="R95" i="11"/>
  <c r="P95" i="11"/>
  <c r="O95" i="11"/>
  <c r="M95" i="11"/>
  <c r="L95" i="11"/>
  <c r="J95" i="11"/>
  <c r="I95" i="11"/>
  <c r="H95" i="11"/>
  <c r="G95" i="11"/>
  <c r="F95" i="11"/>
  <c r="E95" i="11"/>
  <c r="D95" i="11"/>
  <c r="A95" i="11"/>
  <c r="AA94" i="11"/>
  <c r="Y94" i="11"/>
  <c r="W94" i="11"/>
  <c r="U94" i="11"/>
  <c r="T94" i="11"/>
  <c r="R94" i="11"/>
  <c r="O94" i="11"/>
  <c r="M94" i="11"/>
  <c r="L94" i="11"/>
  <c r="J94" i="11"/>
  <c r="I94" i="11"/>
  <c r="G94" i="11"/>
  <c r="E94" i="11"/>
  <c r="A94" i="11"/>
  <c r="AA93" i="11"/>
  <c r="Y93" i="11"/>
  <c r="X93" i="11"/>
  <c r="W93" i="11"/>
  <c r="U93" i="11"/>
  <c r="T93" i="11"/>
  <c r="S93" i="11"/>
  <c r="R93" i="11"/>
  <c r="O93" i="11"/>
  <c r="N93" i="11"/>
  <c r="M93" i="11"/>
  <c r="L93" i="11"/>
  <c r="K93" i="11"/>
  <c r="J93" i="11"/>
  <c r="I93" i="11"/>
  <c r="E93" i="11"/>
  <c r="D93" i="11"/>
  <c r="C93" i="11"/>
  <c r="A93" i="11"/>
  <c r="AA92" i="11"/>
  <c r="Y92" i="11"/>
  <c r="X92" i="11"/>
  <c r="W92" i="11"/>
  <c r="U92" i="11"/>
  <c r="T92" i="11"/>
  <c r="R92" i="11"/>
  <c r="O92" i="11"/>
  <c r="M92" i="11"/>
  <c r="L92" i="11"/>
  <c r="J92" i="11"/>
  <c r="I92" i="11"/>
  <c r="E92" i="11"/>
  <c r="D92" i="11"/>
  <c r="C92" i="11"/>
  <c r="A92" i="11"/>
  <c r="AA91" i="11"/>
  <c r="Y91" i="11"/>
  <c r="W91" i="11"/>
  <c r="U91" i="11"/>
  <c r="T91" i="11"/>
  <c r="R91" i="11"/>
  <c r="P91" i="11"/>
  <c r="O91" i="11"/>
  <c r="M91" i="11"/>
  <c r="L91" i="11"/>
  <c r="J91" i="11"/>
  <c r="I91" i="11"/>
  <c r="E91" i="11"/>
  <c r="A91" i="11"/>
  <c r="AA90" i="11"/>
  <c r="Z90" i="11"/>
  <c r="Y90" i="11"/>
  <c r="W90" i="11"/>
  <c r="V90" i="11"/>
  <c r="U90" i="11"/>
  <c r="T90" i="11"/>
  <c r="R90" i="11"/>
  <c r="P90" i="11"/>
  <c r="O90" i="11"/>
  <c r="N90" i="11"/>
  <c r="M90" i="11"/>
  <c r="L90" i="11"/>
  <c r="J90" i="11"/>
  <c r="I90" i="11"/>
  <c r="G90" i="11"/>
  <c r="F90" i="11"/>
  <c r="E90" i="11"/>
  <c r="A90" i="11"/>
  <c r="AA89" i="11"/>
  <c r="Z89" i="11"/>
  <c r="Y89" i="11"/>
  <c r="X89" i="11"/>
  <c r="W89" i="11"/>
  <c r="U89" i="11"/>
  <c r="T89" i="11"/>
  <c r="S89" i="11"/>
  <c r="R89" i="11"/>
  <c r="Q89" i="11"/>
  <c r="O89" i="11"/>
  <c r="N89" i="11"/>
  <c r="M89" i="11"/>
  <c r="L89" i="11"/>
  <c r="K89" i="11"/>
  <c r="J89" i="11"/>
  <c r="I89" i="11"/>
  <c r="H89" i="11"/>
  <c r="G89" i="11"/>
  <c r="E89" i="11"/>
  <c r="D89" i="11"/>
  <c r="A89" i="11"/>
  <c r="AA88" i="11"/>
  <c r="Z88" i="11"/>
  <c r="Y88" i="11"/>
  <c r="W88" i="11"/>
  <c r="V88" i="11"/>
  <c r="U88" i="11"/>
  <c r="T88" i="11"/>
  <c r="S88" i="11"/>
  <c r="R88" i="11"/>
  <c r="Q88" i="11"/>
  <c r="O88" i="11"/>
  <c r="N88" i="11"/>
  <c r="M88" i="11"/>
  <c r="L88" i="11"/>
  <c r="K88" i="11"/>
  <c r="J88" i="11"/>
  <c r="I88" i="11"/>
  <c r="G88" i="11"/>
  <c r="F88" i="11"/>
  <c r="E88" i="11"/>
  <c r="D88" i="11"/>
  <c r="A88" i="11"/>
  <c r="AA87" i="11"/>
  <c r="Y87" i="11"/>
  <c r="X87" i="11"/>
  <c r="W87" i="11"/>
  <c r="U87" i="11"/>
  <c r="T87" i="11"/>
  <c r="R87" i="11"/>
  <c r="P87" i="11"/>
  <c r="O87" i="11"/>
  <c r="M87" i="11"/>
  <c r="L87" i="11"/>
  <c r="K87" i="11"/>
  <c r="J87" i="11"/>
  <c r="I87" i="11"/>
  <c r="E87" i="11"/>
  <c r="A87" i="11"/>
  <c r="AA86" i="11"/>
  <c r="Y86" i="11"/>
  <c r="W86" i="11"/>
  <c r="U86" i="11"/>
  <c r="T86" i="11"/>
  <c r="R86" i="11"/>
  <c r="Q86" i="11"/>
  <c r="O86" i="11"/>
  <c r="N86" i="11"/>
  <c r="M86" i="11"/>
  <c r="L86" i="11"/>
  <c r="J86" i="11"/>
  <c r="I86" i="11"/>
  <c r="H86" i="11"/>
  <c r="E86" i="11"/>
  <c r="D86" i="11"/>
  <c r="C86" i="11"/>
  <c r="A86" i="11"/>
  <c r="AA85" i="11"/>
  <c r="Y85" i="11"/>
  <c r="X85" i="11"/>
  <c r="W85" i="11"/>
  <c r="V85" i="11"/>
  <c r="U85" i="11"/>
  <c r="T85" i="11"/>
  <c r="S85" i="11"/>
  <c r="R85" i="11"/>
  <c r="Q85" i="11"/>
  <c r="P85" i="11"/>
  <c r="O85" i="11"/>
  <c r="M85" i="11"/>
  <c r="L85" i="11"/>
  <c r="K85" i="11"/>
  <c r="J85" i="11"/>
  <c r="I85" i="11"/>
  <c r="H85" i="11"/>
  <c r="G85" i="11"/>
  <c r="F85" i="11"/>
  <c r="E85" i="11"/>
  <c r="D85" i="11"/>
  <c r="C85" i="11"/>
  <c r="A85" i="11"/>
  <c r="Z85" i="11" s="1"/>
  <c r="AA84" i="11"/>
  <c r="Y84" i="11"/>
  <c r="W84" i="11"/>
  <c r="U84" i="11"/>
  <c r="T84" i="11"/>
  <c r="R84" i="11"/>
  <c r="O84" i="11"/>
  <c r="M84" i="11"/>
  <c r="L84" i="11"/>
  <c r="J84" i="11"/>
  <c r="I84" i="11"/>
  <c r="E84" i="11"/>
  <c r="A84" i="11"/>
  <c r="Z84" i="11" s="1"/>
  <c r="AA83" i="11"/>
  <c r="Z83" i="11"/>
  <c r="Y83" i="11"/>
  <c r="W83" i="11"/>
  <c r="U83" i="11"/>
  <c r="T83" i="11"/>
  <c r="S83" i="11"/>
  <c r="R83" i="11"/>
  <c r="O83" i="11"/>
  <c r="M83" i="11"/>
  <c r="L83" i="11"/>
  <c r="K83" i="11"/>
  <c r="J83" i="11"/>
  <c r="I83" i="11"/>
  <c r="E83" i="11"/>
  <c r="C83" i="11"/>
  <c r="A83" i="11"/>
  <c r="AA82" i="11"/>
  <c r="Z82" i="11"/>
  <c r="Y82" i="11"/>
  <c r="X82" i="11"/>
  <c r="W82" i="11"/>
  <c r="V82" i="11"/>
  <c r="U82" i="11"/>
  <c r="T82" i="11"/>
  <c r="R82" i="11"/>
  <c r="Q82" i="11"/>
  <c r="P82" i="11"/>
  <c r="O82" i="11"/>
  <c r="N82" i="11"/>
  <c r="M82" i="11"/>
  <c r="L82" i="11"/>
  <c r="K82" i="11"/>
  <c r="J82" i="11"/>
  <c r="I82" i="11"/>
  <c r="H82" i="11"/>
  <c r="F82" i="11"/>
  <c r="E82" i="11"/>
  <c r="D82" i="11"/>
  <c r="A82" i="11"/>
  <c r="C82" i="11" s="1"/>
  <c r="AA81" i="11"/>
  <c r="Z81" i="11"/>
  <c r="Y81" i="11"/>
  <c r="X81" i="11"/>
  <c r="W81" i="11"/>
  <c r="V81" i="11"/>
  <c r="U81" i="11"/>
  <c r="T81" i="11"/>
  <c r="S81" i="11"/>
  <c r="R81" i="11"/>
  <c r="O81" i="11"/>
  <c r="N81" i="11"/>
  <c r="M81" i="11"/>
  <c r="L81" i="11"/>
  <c r="K81" i="11"/>
  <c r="J81" i="11"/>
  <c r="I81" i="11"/>
  <c r="H81" i="11"/>
  <c r="F81" i="11"/>
  <c r="E81" i="11"/>
  <c r="D81" i="11"/>
  <c r="A81" i="11"/>
  <c r="AA80" i="11"/>
  <c r="Z80" i="11"/>
  <c r="Y80" i="11"/>
  <c r="X80" i="11"/>
  <c r="W80" i="11"/>
  <c r="U80" i="11"/>
  <c r="T80" i="11"/>
  <c r="R80" i="11"/>
  <c r="O80" i="11"/>
  <c r="M80" i="11"/>
  <c r="L80" i="11"/>
  <c r="J80" i="11"/>
  <c r="I80" i="11"/>
  <c r="F80" i="11"/>
  <c r="E80" i="11"/>
  <c r="D80" i="11"/>
  <c r="A80" i="11"/>
  <c r="AA79" i="11"/>
  <c r="Y79" i="11"/>
  <c r="W79" i="11"/>
  <c r="V79" i="11"/>
  <c r="U79" i="11"/>
  <c r="T79" i="11"/>
  <c r="R79" i="11"/>
  <c r="P79" i="11"/>
  <c r="O79" i="11"/>
  <c r="M79" i="11"/>
  <c r="L79" i="11"/>
  <c r="J79" i="11"/>
  <c r="I79" i="11"/>
  <c r="H79" i="11"/>
  <c r="G79" i="11"/>
  <c r="E79" i="11"/>
  <c r="D79" i="11"/>
  <c r="A79" i="11"/>
  <c r="AA78" i="11"/>
  <c r="Y78" i="11"/>
  <c r="W78" i="11"/>
  <c r="U78" i="11"/>
  <c r="T78" i="11"/>
  <c r="R78" i="11"/>
  <c r="P78" i="11"/>
  <c r="O78" i="11"/>
  <c r="N78" i="11"/>
  <c r="M78" i="11"/>
  <c r="L78" i="11"/>
  <c r="J78" i="11"/>
  <c r="I78" i="11"/>
  <c r="E78" i="11"/>
  <c r="A78" i="11"/>
  <c r="AA77" i="11"/>
  <c r="Z77" i="11"/>
  <c r="Y77" i="11"/>
  <c r="W77" i="11"/>
  <c r="V77" i="11"/>
  <c r="U77" i="11"/>
  <c r="T77" i="11"/>
  <c r="S77" i="11"/>
  <c r="R77" i="11"/>
  <c r="Q77" i="11"/>
  <c r="O77" i="11"/>
  <c r="N77" i="11"/>
  <c r="M77" i="11"/>
  <c r="L77" i="11"/>
  <c r="J77" i="11"/>
  <c r="I77" i="11"/>
  <c r="G77" i="11"/>
  <c r="E77" i="11"/>
  <c r="D77" i="11"/>
  <c r="C77" i="11"/>
  <c r="A77" i="11"/>
  <c r="AA76" i="11"/>
  <c r="Y76" i="11"/>
  <c r="W76" i="11"/>
  <c r="U76" i="11"/>
  <c r="T76" i="11"/>
  <c r="S76" i="11"/>
  <c r="R76" i="11"/>
  <c r="P76" i="11"/>
  <c r="O76" i="11"/>
  <c r="M76" i="11"/>
  <c r="L76" i="11"/>
  <c r="K76" i="11"/>
  <c r="J76" i="11"/>
  <c r="I76" i="11"/>
  <c r="G76" i="11"/>
  <c r="F76" i="11"/>
  <c r="E76" i="11"/>
  <c r="D76" i="11"/>
  <c r="A76" i="11"/>
  <c r="AA75" i="11"/>
  <c r="Z75" i="11"/>
  <c r="Y75" i="11"/>
  <c r="X75" i="11"/>
  <c r="W75" i="11"/>
  <c r="V75" i="11"/>
  <c r="U75" i="11"/>
  <c r="T75" i="11"/>
  <c r="S75" i="11"/>
  <c r="R75" i="11"/>
  <c r="P75" i="11"/>
  <c r="O75" i="11"/>
  <c r="M75" i="11"/>
  <c r="L75" i="11"/>
  <c r="K75" i="11"/>
  <c r="J75" i="11"/>
  <c r="I75" i="11"/>
  <c r="H75" i="11"/>
  <c r="G75" i="11"/>
  <c r="F75" i="11"/>
  <c r="E75" i="11"/>
  <c r="D75" i="11"/>
  <c r="C75" i="11"/>
  <c r="A75" i="11"/>
  <c r="Q75" i="11" s="1"/>
  <c r="AA74" i="11"/>
  <c r="Z74" i="11"/>
  <c r="Y74" i="11"/>
  <c r="X74" i="11"/>
  <c r="W74" i="11"/>
  <c r="V74" i="11"/>
  <c r="U74" i="11"/>
  <c r="T74" i="11"/>
  <c r="R74" i="11"/>
  <c r="Q74" i="11"/>
  <c r="P74" i="11"/>
  <c r="O74" i="11"/>
  <c r="N74" i="11"/>
  <c r="M74" i="11"/>
  <c r="L74" i="11"/>
  <c r="K74" i="11"/>
  <c r="J74" i="11"/>
  <c r="I74" i="11"/>
  <c r="H74" i="11"/>
  <c r="F74" i="11"/>
  <c r="E74" i="11"/>
  <c r="D74" i="11"/>
  <c r="C74" i="11"/>
  <c r="A74" i="11"/>
  <c r="AA73" i="11"/>
  <c r="Z73" i="11"/>
  <c r="Y73" i="11"/>
  <c r="W73" i="11"/>
  <c r="U73" i="11"/>
  <c r="T73" i="11"/>
  <c r="R73" i="11"/>
  <c r="Q73" i="11"/>
  <c r="O73" i="11"/>
  <c r="N73" i="11"/>
  <c r="M73" i="11"/>
  <c r="L73" i="11"/>
  <c r="K73" i="11"/>
  <c r="J73" i="11"/>
  <c r="I73" i="11"/>
  <c r="E73" i="11"/>
  <c r="C73" i="11"/>
  <c r="A73" i="11"/>
  <c r="AA72" i="11"/>
  <c r="Y72" i="11"/>
  <c r="W72" i="11"/>
  <c r="U72" i="11"/>
  <c r="T72" i="11"/>
  <c r="R72" i="11"/>
  <c r="P72" i="11"/>
  <c r="O72" i="11"/>
  <c r="M72" i="11"/>
  <c r="L72" i="11"/>
  <c r="J72" i="11"/>
  <c r="I72" i="11"/>
  <c r="E72" i="11"/>
  <c r="A72" i="11"/>
  <c r="AA71" i="11"/>
  <c r="Z71" i="11"/>
  <c r="Y71" i="11"/>
  <c r="X71" i="11"/>
  <c r="W71" i="11"/>
  <c r="V71" i="11"/>
  <c r="U71" i="11"/>
  <c r="T71" i="11"/>
  <c r="R71" i="11"/>
  <c r="P71" i="11"/>
  <c r="O71" i="11"/>
  <c r="N71" i="11"/>
  <c r="M71" i="11"/>
  <c r="L71" i="11"/>
  <c r="K71" i="11"/>
  <c r="J71" i="11"/>
  <c r="I71" i="11"/>
  <c r="F71" i="11"/>
  <c r="E71" i="11"/>
  <c r="D71" i="11"/>
  <c r="A71" i="11"/>
  <c r="AA70" i="11"/>
  <c r="Z70" i="11"/>
  <c r="Y70" i="11"/>
  <c r="X70" i="11"/>
  <c r="W70" i="11"/>
  <c r="V70" i="11"/>
  <c r="U70" i="11"/>
  <c r="T70" i="11"/>
  <c r="S70" i="11"/>
  <c r="R70" i="11"/>
  <c r="O70" i="11"/>
  <c r="M70" i="11"/>
  <c r="L70" i="11"/>
  <c r="K70" i="11"/>
  <c r="J70" i="11"/>
  <c r="I70" i="11"/>
  <c r="H70" i="11"/>
  <c r="F70" i="11"/>
  <c r="E70" i="11"/>
  <c r="D70" i="11"/>
  <c r="A70" i="11"/>
  <c r="P70" i="11" s="1"/>
  <c r="AA69" i="11"/>
  <c r="Y69" i="11"/>
  <c r="W69" i="11"/>
  <c r="U69" i="11"/>
  <c r="T69" i="11"/>
  <c r="R69" i="11"/>
  <c r="P69" i="11"/>
  <c r="O69" i="11"/>
  <c r="N69" i="11"/>
  <c r="M69" i="11"/>
  <c r="L69" i="11"/>
  <c r="J69" i="11"/>
  <c r="I69" i="11"/>
  <c r="G69" i="11"/>
  <c r="E69" i="11"/>
  <c r="D69" i="11"/>
  <c r="A69" i="11"/>
  <c r="AA68" i="11"/>
  <c r="Z68" i="11"/>
  <c r="Y68" i="11"/>
  <c r="W68" i="11"/>
  <c r="V68" i="11"/>
  <c r="U68" i="11"/>
  <c r="T68" i="11"/>
  <c r="R68" i="11"/>
  <c r="Q68" i="11"/>
  <c r="P68" i="11"/>
  <c r="O68" i="11"/>
  <c r="N68" i="11"/>
  <c r="M68" i="11"/>
  <c r="L68" i="11"/>
  <c r="J68" i="11"/>
  <c r="I68" i="11"/>
  <c r="H68" i="11"/>
  <c r="E68" i="11"/>
  <c r="C68" i="11"/>
  <c r="A68" i="11"/>
  <c r="AA67" i="11"/>
  <c r="Z67" i="11"/>
  <c r="Y67" i="11"/>
  <c r="W67" i="11"/>
  <c r="V67" i="11"/>
  <c r="U67" i="11"/>
  <c r="T67" i="11"/>
  <c r="R67" i="11"/>
  <c r="Q67" i="11"/>
  <c r="O67" i="11"/>
  <c r="N67" i="11"/>
  <c r="M67" i="11"/>
  <c r="L67" i="11"/>
  <c r="J67" i="11"/>
  <c r="I67" i="11"/>
  <c r="H67" i="11"/>
  <c r="G67" i="11"/>
  <c r="E67" i="11"/>
  <c r="D67" i="11"/>
  <c r="C67" i="11"/>
  <c r="A67" i="11"/>
  <c r="AA66" i="11"/>
  <c r="Y66" i="11"/>
  <c r="W66" i="11"/>
  <c r="U66" i="11"/>
  <c r="T66" i="11"/>
  <c r="R66" i="11"/>
  <c r="P66" i="11"/>
  <c r="O66" i="11"/>
  <c r="N66" i="11"/>
  <c r="M66" i="11"/>
  <c r="L66" i="11"/>
  <c r="J66" i="11"/>
  <c r="I66" i="11"/>
  <c r="H66" i="11"/>
  <c r="E66" i="11"/>
  <c r="A66" i="11"/>
  <c r="AA65" i="11"/>
  <c r="Y65" i="11"/>
  <c r="X65" i="11"/>
  <c r="W65" i="11"/>
  <c r="V65" i="11"/>
  <c r="U65" i="11"/>
  <c r="T65" i="11"/>
  <c r="S65" i="11"/>
  <c r="R65" i="11"/>
  <c r="Q65" i="11"/>
  <c r="P65" i="11"/>
  <c r="O65" i="11"/>
  <c r="M65" i="11"/>
  <c r="L65" i="11"/>
  <c r="K65" i="11"/>
  <c r="J65" i="11"/>
  <c r="I65" i="11"/>
  <c r="H65" i="11"/>
  <c r="G65" i="11"/>
  <c r="F65" i="11"/>
  <c r="E65" i="11"/>
  <c r="D65" i="11"/>
  <c r="C65" i="11"/>
  <c r="A65" i="11"/>
  <c r="Z65" i="11" s="1"/>
  <c r="AA64" i="11"/>
  <c r="Z64" i="11"/>
  <c r="Y64" i="11"/>
  <c r="W64" i="11"/>
  <c r="U64" i="11"/>
  <c r="T64" i="11"/>
  <c r="S64" i="11"/>
  <c r="R64" i="11"/>
  <c r="Q64" i="11"/>
  <c r="O64" i="11"/>
  <c r="N64" i="11"/>
  <c r="M64" i="11"/>
  <c r="L64" i="11"/>
  <c r="K64" i="11"/>
  <c r="J64" i="11"/>
  <c r="I64" i="11"/>
  <c r="G64" i="11"/>
  <c r="F64" i="11"/>
  <c r="E64" i="11"/>
  <c r="A64" i="11"/>
  <c r="AA63" i="11"/>
  <c r="Z63" i="11"/>
  <c r="Y63" i="11"/>
  <c r="W63" i="11"/>
  <c r="V63" i="11"/>
  <c r="U63" i="11"/>
  <c r="T63" i="11"/>
  <c r="R63" i="11"/>
  <c r="O63" i="11"/>
  <c r="N63" i="11"/>
  <c r="M63" i="11"/>
  <c r="L63" i="11"/>
  <c r="K63" i="11"/>
  <c r="J63" i="11"/>
  <c r="I63" i="11"/>
  <c r="H63" i="11"/>
  <c r="E63" i="11"/>
  <c r="A63" i="11"/>
  <c r="S63" i="11" s="1"/>
  <c r="AA62" i="11"/>
  <c r="Z62" i="11"/>
  <c r="Y62" i="11"/>
  <c r="X62" i="11"/>
  <c r="W62" i="11"/>
  <c r="V62" i="11"/>
  <c r="U62" i="11"/>
  <c r="T62" i="11"/>
  <c r="R62" i="11"/>
  <c r="P62" i="11"/>
  <c r="O62" i="11"/>
  <c r="N62" i="11"/>
  <c r="M62" i="11"/>
  <c r="L62" i="11"/>
  <c r="K62" i="11"/>
  <c r="J62" i="11"/>
  <c r="I62" i="11"/>
  <c r="H62" i="11"/>
  <c r="F62" i="11"/>
  <c r="E62" i="11"/>
  <c r="A62" i="11"/>
  <c r="AA61" i="11"/>
  <c r="Z61" i="11"/>
  <c r="Y61" i="11"/>
  <c r="X61" i="11"/>
  <c r="W61" i="11"/>
  <c r="V61" i="11"/>
  <c r="U61" i="11"/>
  <c r="T61" i="11"/>
  <c r="S61" i="11"/>
  <c r="R61" i="11"/>
  <c r="P61" i="11"/>
  <c r="O61" i="11"/>
  <c r="M61" i="11"/>
  <c r="L61" i="11"/>
  <c r="K61" i="11"/>
  <c r="J61" i="11"/>
  <c r="I61" i="11"/>
  <c r="H61" i="11"/>
  <c r="G61" i="11"/>
  <c r="E61" i="11"/>
  <c r="C61" i="11"/>
  <c r="A61" i="11"/>
  <c r="AA60" i="11"/>
  <c r="Y60" i="11"/>
  <c r="X60" i="11"/>
  <c r="W60" i="11"/>
  <c r="V60" i="11"/>
  <c r="U60" i="11"/>
  <c r="T60" i="11"/>
  <c r="R60" i="11"/>
  <c r="Q60" i="11"/>
  <c r="O60" i="11"/>
  <c r="M60" i="11"/>
  <c r="L60" i="11"/>
  <c r="J60" i="11"/>
  <c r="I60" i="11"/>
  <c r="H60" i="11"/>
  <c r="E60" i="11"/>
  <c r="A60" i="11"/>
  <c r="P60" i="11" s="1"/>
  <c r="AA59" i="11"/>
  <c r="Y59" i="11"/>
  <c r="W59" i="11"/>
  <c r="V59" i="11"/>
  <c r="U59" i="11"/>
  <c r="T59" i="11"/>
  <c r="S59" i="11"/>
  <c r="R59" i="11"/>
  <c r="O59" i="11"/>
  <c r="M59" i="11"/>
  <c r="L59" i="11"/>
  <c r="J59" i="11"/>
  <c r="I59" i="11"/>
  <c r="E59" i="11"/>
  <c r="D59" i="11"/>
  <c r="C59" i="11"/>
  <c r="A59" i="11"/>
  <c r="AA58" i="11"/>
  <c r="Y58" i="11"/>
  <c r="W58" i="11"/>
  <c r="U58" i="11"/>
  <c r="T58" i="11"/>
  <c r="R58" i="11"/>
  <c r="Q58" i="11"/>
  <c r="O58" i="11"/>
  <c r="N58" i="11"/>
  <c r="M58" i="11"/>
  <c r="L58" i="11"/>
  <c r="J58" i="11"/>
  <c r="I58" i="11"/>
  <c r="E58" i="11"/>
  <c r="A58" i="11"/>
  <c r="AA57" i="11"/>
  <c r="Y57" i="11"/>
  <c r="W57" i="11"/>
  <c r="U57" i="11"/>
  <c r="T57" i="11"/>
  <c r="R57" i="11"/>
  <c r="O57" i="11"/>
  <c r="M57" i="11"/>
  <c r="L57" i="11"/>
  <c r="J57" i="11"/>
  <c r="I57" i="11"/>
  <c r="H57" i="11"/>
  <c r="G57" i="11"/>
  <c r="E57" i="11"/>
  <c r="D57" i="11"/>
  <c r="A57" i="11"/>
  <c r="AA56" i="11"/>
  <c r="Z56" i="11"/>
  <c r="Y56" i="11"/>
  <c r="W56" i="11"/>
  <c r="V56" i="11"/>
  <c r="U56" i="11"/>
  <c r="T56" i="11"/>
  <c r="R56" i="11"/>
  <c r="P56" i="11"/>
  <c r="O56" i="11"/>
  <c r="N56" i="11"/>
  <c r="M56" i="11"/>
  <c r="L56" i="11"/>
  <c r="J56" i="11"/>
  <c r="I56" i="11"/>
  <c r="H56" i="11"/>
  <c r="F56" i="11"/>
  <c r="E56" i="11"/>
  <c r="D56" i="11"/>
  <c r="A56" i="11"/>
  <c r="AA55" i="11"/>
  <c r="Z55" i="11"/>
  <c r="Y55" i="11"/>
  <c r="W55" i="11"/>
  <c r="U55" i="11"/>
  <c r="T55" i="11"/>
  <c r="R55" i="11"/>
  <c r="P55" i="11"/>
  <c r="O55" i="11"/>
  <c r="M55" i="11"/>
  <c r="L55" i="11"/>
  <c r="J55" i="11"/>
  <c r="I55" i="11"/>
  <c r="H55" i="11"/>
  <c r="E55" i="11"/>
  <c r="D55" i="11"/>
  <c r="C55" i="11"/>
  <c r="A55" i="11"/>
  <c r="AA54" i="11"/>
  <c r="Z54" i="11"/>
  <c r="Y54" i="11"/>
  <c r="X54" i="11"/>
  <c r="W54" i="11"/>
  <c r="V54" i="11"/>
  <c r="U54" i="11"/>
  <c r="T54" i="11"/>
  <c r="S54" i="11"/>
  <c r="R54" i="11"/>
  <c r="Q54" i="11"/>
  <c r="P54" i="11"/>
  <c r="O54" i="11"/>
  <c r="N54" i="11"/>
  <c r="M54" i="11"/>
  <c r="L54" i="11"/>
  <c r="J54" i="11"/>
  <c r="I54" i="11"/>
  <c r="H54" i="11"/>
  <c r="G54" i="11"/>
  <c r="F54" i="11"/>
  <c r="E54" i="11"/>
  <c r="D54" i="11"/>
  <c r="C54" i="11"/>
  <c r="A54" i="11"/>
  <c r="K54" i="11" s="1"/>
  <c r="AA53" i="11"/>
  <c r="Z53" i="11"/>
  <c r="Y53" i="11"/>
  <c r="W53" i="11"/>
  <c r="U53" i="11"/>
  <c r="T53" i="11"/>
  <c r="R53" i="11"/>
  <c r="Q53" i="11"/>
  <c r="O53" i="11"/>
  <c r="M53" i="11"/>
  <c r="L53" i="11"/>
  <c r="J53" i="11"/>
  <c r="I53" i="11"/>
  <c r="H53" i="11"/>
  <c r="G53" i="11"/>
  <c r="F53" i="11"/>
  <c r="E53" i="11"/>
  <c r="A53" i="11"/>
  <c r="Z52" i="11"/>
  <c r="A52" i="11"/>
  <c r="Z51" i="11"/>
  <c r="W51" i="11"/>
  <c r="V51" i="11"/>
  <c r="U51" i="11"/>
  <c r="T51" i="11"/>
  <c r="N51" i="11"/>
  <c r="M51" i="11"/>
  <c r="L51" i="11"/>
  <c r="I51" i="11"/>
  <c r="H51" i="11"/>
  <c r="G51" i="11"/>
  <c r="A51" i="11"/>
  <c r="Z50" i="11"/>
  <c r="X50" i="11"/>
  <c r="W50" i="11"/>
  <c r="V50" i="11"/>
  <c r="T50" i="11"/>
  <c r="R50" i="11"/>
  <c r="A50" i="11"/>
  <c r="Z49" i="11"/>
  <c r="Y49" i="11"/>
  <c r="T49" i="11"/>
  <c r="N49" i="11"/>
  <c r="K49" i="11"/>
  <c r="H49" i="11"/>
  <c r="A49" i="11"/>
  <c r="AA48" i="11"/>
  <c r="Z48" i="11"/>
  <c r="X48" i="11"/>
  <c r="V48" i="11"/>
  <c r="U48" i="11"/>
  <c r="T48" i="11"/>
  <c r="S48" i="11"/>
  <c r="Q48" i="11"/>
  <c r="O48" i="11"/>
  <c r="N48" i="11"/>
  <c r="M48" i="11"/>
  <c r="L48" i="11"/>
  <c r="I48" i="11"/>
  <c r="H48" i="11"/>
  <c r="G48" i="11"/>
  <c r="F48" i="11"/>
  <c r="E48" i="11"/>
  <c r="D48" i="11"/>
  <c r="A48" i="11"/>
  <c r="AA47" i="11"/>
  <c r="A47" i="11"/>
  <c r="S47" i="11" s="1"/>
  <c r="Z46" i="11"/>
  <c r="Y46" i="11"/>
  <c r="X46" i="11"/>
  <c r="W46" i="11"/>
  <c r="V46" i="11"/>
  <c r="U46" i="11"/>
  <c r="T46" i="11"/>
  <c r="S46" i="11"/>
  <c r="R46" i="11"/>
  <c r="Q46" i="11"/>
  <c r="N46" i="11"/>
  <c r="M46" i="11"/>
  <c r="L46" i="11"/>
  <c r="K46" i="11"/>
  <c r="J46" i="11"/>
  <c r="I46" i="11"/>
  <c r="H46" i="11"/>
  <c r="G46" i="11"/>
  <c r="F46" i="11"/>
  <c r="E46" i="11"/>
  <c r="D46" i="11"/>
  <c r="A46" i="11"/>
  <c r="AA45" i="11"/>
  <c r="Z45" i="11"/>
  <c r="Y45" i="11"/>
  <c r="X45" i="11"/>
  <c r="W45" i="11"/>
  <c r="V45" i="11"/>
  <c r="U45" i="11"/>
  <c r="T45" i="11"/>
  <c r="S45" i="11"/>
  <c r="R45" i="11"/>
  <c r="P45" i="11"/>
  <c r="N45" i="11"/>
  <c r="M45" i="11"/>
  <c r="L45" i="11"/>
  <c r="K45" i="11"/>
  <c r="J45" i="11"/>
  <c r="I45" i="11"/>
  <c r="H45" i="11"/>
  <c r="G45" i="11"/>
  <c r="F45" i="11"/>
  <c r="D45" i="11"/>
  <c r="C45" i="11"/>
  <c r="A45" i="11"/>
  <c r="AA44" i="11"/>
  <c r="Z44" i="11"/>
  <c r="Y44" i="11"/>
  <c r="X44" i="11"/>
  <c r="W44" i="11"/>
  <c r="V44" i="11"/>
  <c r="U44" i="11"/>
  <c r="T44" i="11"/>
  <c r="R44" i="11"/>
  <c r="Q44" i="11"/>
  <c r="P44" i="11"/>
  <c r="N44" i="11"/>
  <c r="M44" i="11"/>
  <c r="L44" i="11"/>
  <c r="K44" i="11"/>
  <c r="J44" i="11"/>
  <c r="I44" i="11"/>
  <c r="H44" i="11"/>
  <c r="F44" i="11"/>
  <c r="E44" i="11"/>
  <c r="D44" i="11"/>
  <c r="C44" i="11"/>
  <c r="A44" i="11"/>
  <c r="AA43" i="11"/>
  <c r="Z43" i="11"/>
  <c r="Y43" i="11"/>
  <c r="X43" i="11"/>
  <c r="W43" i="11"/>
  <c r="V43" i="11"/>
  <c r="T43" i="11"/>
  <c r="S43" i="11"/>
  <c r="R43" i="11"/>
  <c r="Q43" i="11"/>
  <c r="P43" i="11"/>
  <c r="N43" i="11"/>
  <c r="M43" i="11"/>
  <c r="L43" i="11"/>
  <c r="K43" i="11"/>
  <c r="J43" i="11"/>
  <c r="H43" i="11"/>
  <c r="G43" i="11"/>
  <c r="F43" i="11"/>
  <c r="E43" i="11"/>
  <c r="D43" i="11"/>
  <c r="C43" i="11"/>
  <c r="A43" i="11"/>
  <c r="AA42" i="11"/>
  <c r="Z42" i="11"/>
  <c r="Y42" i="11"/>
  <c r="X42" i="11"/>
  <c r="V42" i="11"/>
  <c r="U42" i="11"/>
  <c r="T42" i="11"/>
  <c r="S42" i="11"/>
  <c r="R42" i="11"/>
  <c r="Q42" i="11"/>
  <c r="P42" i="11"/>
  <c r="N42" i="11"/>
  <c r="M42" i="11"/>
  <c r="L42" i="11"/>
  <c r="J42" i="11"/>
  <c r="I42" i="11"/>
  <c r="H42" i="11"/>
  <c r="G42" i="11"/>
  <c r="F42" i="11"/>
  <c r="E42" i="11"/>
  <c r="D42" i="11"/>
  <c r="C42" i="11"/>
  <c r="A42" i="11"/>
  <c r="AA41" i="11"/>
  <c r="Z41" i="11"/>
  <c r="X41" i="11"/>
  <c r="W41" i="11"/>
  <c r="V41" i="11"/>
  <c r="U41" i="11"/>
  <c r="T41" i="11"/>
  <c r="S41" i="11"/>
  <c r="R41" i="11"/>
  <c r="Q41" i="11"/>
  <c r="P41" i="11"/>
  <c r="N41" i="11"/>
  <c r="L41" i="11"/>
  <c r="K41" i="11"/>
  <c r="J41" i="11"/>
  <c r="I41" i="11"/>
  <c r="H41" i="11"/>
  <c r="G41" i="11"/>
  <c r="F41" i="11"/>
  <c r="E41" i="11"/>
  <c r="D41" i="11"/>
  <c r="C41" i="11"/>
  <c r="A41" i="11"/>
  <c r="X40" i="11"/>
  <c r="W40" i="11"/>
  <c r="U40" i="11"/>
  <c r="S40" i="11"/>
  <c r="R40" i="11"/>
  <c r="Q40" i="11"/>
  <c r="L40" i="11"/>
  <c r="J40" i="11"/>
  <c r="I40" i="11"/>
  <c r="A40" i="11"/>
  <c r="Y39" i="11"/>
  <c r="U39" i="11"/>
  <c r="T39" i="11"/>
  <c r="S39" i="11"/>
  <c r="R39" i="11"/>
  <c r="P39" i="11"/>
  <c r="M39" i="11"/>
  <c r="G39" i="11"/>
  <c r="D39" i="11"/>
  <c r="A39" i="11"/>
  <c r="X38" i="11"/>
  <c r="W38" i="11"/>
  <c r="Q38" i="11"/>
  <c r="P38" i="11"/>
  <c r="K38" i="11"/>
  <c r="J38" i="11"/>
  <c r="H38" i="11"/>
  <c r="E38" i="11"/>
  <c r="A38" i="11"/>
  <c r="P37" i="11"/>
  <c r="O37" i="11"/>
  <c r="H37" i="11"/>
  <c r="F37" i="11"/>
  <c r="D37" i="11"/>
  <c r="C37" i="11"/>
  <c r="A37" i="11"/>
  <c r="Z36" i="11"/>
  <c r="T36" i="11"/>
  <c r="S36" i="11"/>
  <c r="P36" i="11"/>
  <c r="O36" i="11"/>
  <c r="L36" i="11"/>
  <c r="I36" i="11"/>
  <c r="H36" i="11"/>
  <c r="F36" i="11"/>
  <c r="E36" i="11"/>
  <c r="A36" i="11"/>
  <c r="Q36" i="11" s="1"/>
  <c r="Z35" i="11"/>
  <c r="X35" i="11"/>
  <c r="W35" i="11"/>
  <c r="U35" i="11"/>
  <c r="S35" i="11"/>
  <c r="Q35" i="11"/>
  <c r="P35" i="11"/>
  <c r="O35" i="11"/>
  <c r="K35" i="11"/>
  <c r="J35" i="11"/>
  <c r="I35" i="11"/>
  <c r="G35" i="11"/>
  <c r="F35" i="11"/>
  <c r="E35" i="11"/>
  <c r="D35" i="11"/>
  <c r="A35" i="11"/>
  <c r="Y34" i="11"/>
  <c r="X34" i="11"/>
  <c r="V34" i="11"/>
  <c r="U34" i="11"/>
  <c r="S34" i="11"/>
  <c r="R34" i="11"/>
  <c r="N34" i="11"/>
  <c r="K34" i="11"/>
  <c r="G34" i="11"/>
  <c r="E34" i="11"/>
  <c r="A34" i="11"/>
  <c r="AA33" i="11"/>
  <c r="Y33" i="11"/>
  <c r="X33" i="11"/>
  <c r="V33" i="11"/>
  <c r="U33" i="11"/>
  <c r="T33" i="11"/>
  <c r="P33" i="11"/>
  <c r="O33" i="11"/>
  <c r="N33" i="11"/>
  <c r="L33" i="11"/>
  <c r="K33" i="11"/>
  <c r="J33" i="11"/>
  <c r="I33" i="11"/>
  <c r="G33" i="11"/>
  <c r="F33" i="11"/>
  <c r="D33" i="11"/>
  <c r="A33" i="11"/>
  <c r="AA32" i="11"/>
  <c r="Y32" i="11"/>
  <c r="V32" i="11"/>
  <c r="U32" i="11"/>
  <c r="N32" i="11"/>
  <c r="K32" i="11"/>
  <c r="H32" i="11"/>
  <c r="A32" i="11"/>
  <c r="Y31" i="11"/>
  <c r="X31" i="11"/>
  <c r="T31" i="11"/>
  <c r="J31" i="11"/>
  <c r="F31" i="11"/>
  <c r="E31" i="11"/>
  <c r="D31" i="11"/>
  <c r="C31" i="11"/>
  <c r="A31" i="11"/>
  <c r="AA30" i="11"/>
  <c r="Y30" i="11"/>
  <c r="U30" i="11"/>
  <c r="S30" i="11"/>
  <c r="Q30" i="11"/>
  <c r="P30" i="11"/>
  <c r="O30" i="11"/>
  <c r="N30" i="11"/>
  <c r="L30" i="11"/>
  <c r="J30" i="11"/>
  <c r="H30" i="11"/>
  <c r="F30" i="11"/>
  <c r="E30" i="11"/>
  <c r="D30" i="11"/>
  <c r="A30" i="11"/>
  <c r="AA29" i="11"/>
  <c r="X29" i="11"/>
  <c r="W29" i="11"/>
  <c r="T29" i="11"/>
  <c r="S29" i="11"/>
  <c r="Q29" i="11"/>
  <c r="P29" i="11"/>
  <c r="O29" i="11"/>
  <c r="K29" i="11"/>
  <c r="J29" i="11"/>
  <c r="F29" i="11"/>
  <c r="E29" i="11"/>
  <c r="D29" i="11"/>
  <c r="A29" i="11"/>
  <c r="Z28" i="11"/>
  <c r="X28" i="11"/>
  <c r="V28" i="11"/>
  <c r="U28" i="11"/>
  <c r="T28" i="11"/>
  <c r="R28" i="11"/>
  <c r="P28" i="11"/>
  <c r="J28" i="11"/>
  <c r="I28" i="11"/>
  <c r="F28" i="11"/>
  <c r="D28" i="11"/>
  <c r="A28" i="11"/>
  <c r="AA27" i="11"/>
  <c r="Z27" i="11"/>
  <c r="X27" i="11"/>
  <c r="W27" i="11"/>
  <c r="V27" i="11"/>
  <c r="U27" i="11"/>
  <c r="T27" i="11"/>
  <c r="S27" i="11"/>
  <c r="R27" i="11"/>
  <c r="O27" i="11"/>
  <c r="N27" i="11"/>
  <c r="M27" i="11"/>
  <c r="K27" i="11"/>
  <c r="J27" i="11"/>
  <c r="I27" i="11"/>
  <c r="H27" i="11"/>
  <c r="G27" i="11"/>
  <c r="F27" i="11"/>
  <c r="D27" i="11"/>
  <c r="C27" i="11"/>
  <c r="A27" i="11"/>
  <c r="AA26" i="11"/>
  <c r="V26" i="11"/>
  <c r="R26" i="11"/>
  <c r="Q26" i="11"/>
  <c r="M26" i="11"/>
  <c r="K26" i="11"/>
  <c r="I26" i="11"/>
  <c r="H26" i="11"/>
  <c r="F26" i="11"/>
  <c r="E26" i="11"/>
  <c r="A26" i="11"/>
  <c r="X26" i="11" s="1"/>
  <c r="X25" i="11"/>
  <c r="T25" i="11"/>
  <c r="S25" i="11"/>
  <c r="Q25" i="11"/>
  <c r="P25" i="11"/>
  <c r="N25" i="11"/>
  <c r="J25" i="11"/>
  <c r="H25" i="11"/>
  <c r="G25" i="11"/>
  <c r="F25" i="11"/>
  <c r="C25" i="11"/>
  <c r="A25" i="11"/>
  <c r="X24" i="11"/>
  <c r="U24" i="11"/>
  <c r="S24" i="11"/>
  <c r="R24" i="11"/>
  <c r="Q24" i="11"/>
  <c r="P24" i="11"/>
  <c r="O24" i="11"/>
  <c r="J24" i="11"/>
  <c r="G24" i="11"/>
  <c r="E24" i="11"/>
  <c r="C24" i="11"/>
  <c r="A24" i="11"/>
  <c r="AA23" i="11"/>
  <c r="Z23" i="11"/>
  <c r="W23" i="11"/>
  <c r="V23" i="11"/>
  <c r="R23" i="11"/>
  <c r="Q23" i="11"/>
  <c r="P23" i="11"/>
  <c r="O23" i="11"/>
  <c r="L23" i="11"/>
  <c r="J23" i="11"/>
  <c r="I23" i="11"/>
  <c r="H23" i="11"/>
  <c r="G23" i="11"/>
  <c r="E23" i="11"/>
  <c r="C23" i="11"/>
  <c r="A23" i="11"/>
  <c r="Z22" i="11"/>
  <c r="Y22" i="11"/>
  <c r="W22" i="11"/>
  <c r="T22" i="11"/>
  <c r="S22" i="11"/>
  <c r="Q22" i="11"/>
  <c r="P22" i="11"/>
  <c r="M22" i="11"/>
  <c r="L22" i="11"/>
  <c r="J22" i="11"/>
  <c r="H22" i="11"/>
  <c r="G22" i="11"/>
  <c r="E22" i="11"/>
  <c r="A22" i="11"/>
  <c r="AA21" i="11"/>
  <c r="Z21" i="11"/>
  <c r="W21" i="11"/>
  <c r="V21" i="11"/>
  <c r="G21" i="11"/>
  <c r="F21" i="11"/>
  <c r="C21" i="11"/>
  <c r="A21" i="11"/>
  <c r="L20" i="11"/>
  <c r="J20" i="11"/>
  <c r="A20" i="11"/>
  <c r="AC19" i="11"/>
  <c r="AC18" i="11"/>
  <c r="AC17" i="11"/>
  <c r="AC16" i="11"/>
  <c r="AC15" i="11"/>
  <c r="AC14" i="11"/>
  <c r="AC13" i="11"/>
  <c r="AC12" i="11"/>
  <c r="AC11" i="11"/>
  <c r="AC10" i="11"/>
  <c r="AC9" i="11"/>
  <c r="AC8" i="11"/>
  <c r="AC7" i="11"/>
  <c r="I30" i="10"/>
  <c r="G30" i="10"/>
  <c r="F30" i="10"/>
  <c r="E30" i="10"/>
  <c r="H30" i="10" s="1"/>
  <c r="I29" i="10"/>
  <c r="G29" i="10"/>
  <c r="H29" i="10" s="1"/>
  <c r="F29" i="10"/>
  <c r="E29" i="10"/>
  <c r="I28" i="10"/>
  <c r="G28" i="10"/>
  <c r="H28" i="10" s="1"/>
  <c r="F28" i="10"/>
  <c r="E28" i="10"/>
  <c r="I27" i="10"/>
  <c r="G27" i="10"/>
  <c r="F27" i="10"/>
  <c r="E27" i="10"/>
  <c r="H27" i="10" s="1"/>
  <c r="I26" i="10"/>
  <c r="H26" i="10"/>
  <c r="G26" i="10"/>
  <c r="F26" i="10"/>
  <c r="E26" i="10"/>
  <c r="I25" i="10"/>
  <c r="G25" i="10"/>
  <c r="F25" i="10"/>
  <c r="E25" i="10"/>
  <c r="I24" i="10"/>
  <c r="G24" i="10"/>
  <c r="H24" i="10" s="1"/>
  <c r="F24" i="10"/>
  <c r="E24" i="10"/>
  <c r="I23" i="10"/>
  <c r="G23" i="10"/>
  <c r="F23" i="10"/>
  <c r="E23" i="10"/>
  <c r="H23" i="10" s="1"/>
  <c r="I22" i="10"/>
  <c r="G22" i="10"/>
  <c r="F22" i="10"/>
  <c r="E22" i="10"/>
  <c r="H22" i="10" s="1"/>
  <c r="I21" i="10"/>
  <c r="H21" i="10"/>
  <c r="G21" i="10"/>
  <c r="F21" i="10"/>
  <c r="E21" i="10"/>
  <c r="I20" i="10"/>
  <c r="H20" i="10"/>
  <c r="G20" i="10"/>
  <c r="F20" i="10"/>
  <c r="E20" i="10"/>
  <c r="I19" i="10"/>
  <c r="G19" i="10"/>
  <c r="H19" i="10" s="1"/>
  <c r="F19" i="10"/>
  <c r="E19" i="10"/>
  <c r="I18" i="10"/>
  <c r="H18" i="10"/>
  <c r="G18" i="10"/>
  <c r="F18" i="10"/>
  <c r="E18" i="10"/>
  <c r="I17" i="10"/>
  <c r="G17" i="10"/>
  <c r="F17" i="10"/>
  <c r="E17" i="10"/>
  <c r="H17" i="10" s="1"/>
  <c r="I16" i="10"/>
  <c r="H16" i="10"/>
  <c r="G16" i="10"/>
  <c r="F16" i="10"/>
  <c r="E16" i="10"/>
  <c r="I15" i="10"/>
  <c r="H15" i="10"/>
  <c r="G15" i="10"/>
  <c r="F15" i="10"/>
  <c r="E15" i="10"/>
  <c r="I14" i="10"/>
  <c r="G14" i="10"/>
  <c r="H14" i="10" s="1"/>
  <c r="F14" i="10"/>
  <c r="E14" i="10"/>
  <c r="I13" i="10"/>
  <c r="G13" i="10"/>
  <c r="F13" i="10"/>
  <c r="E13" i="10"/>
  <c r="H13" i="10" s="1"/>
  <c r="I12" i="10"/>
  <c r="G12" i="10"/>
  <c r="F12" i="10"/>
  <c r="E12" i="10"/>
  <c r="H12" i="10" s="1"/>
  <c r="I11" i="10"/>
  <c r="G11" i="10"/>
  <c r="H11" i="10" s="1"/>
  <c r="F11" i="10"/>
  <c r="E11" i="10"/>
  <c r="I10" i="10"/>
  <c r="H10" i="10"/>
  <c r="G10" i="10"/>
  <c r="F10" i="10"/>
  <c r="E10" i="10"/>
  <c r="I9" i="10"/>
  <c r="G9" i="10"/>
  <c r="F9" i="10"/>
  <c r="E9" i="10"/>
  <c r="H9" i="10" s="1"/>
  <c r="I8" i="10"/>
  <c r="G8" i="10"/>
  <c r="F8" i="10"/>
  <c r="E8" i="10"/>
  <c r="H8" i="10" s="1"/>
  <c r="C772" i="9"/>
  <c r="D772" i="9" s="1"/>
  <c r="B772" i="9"/>
  <c r="B771" i="9"/>
  <c r="B770" i="9"/>
  <c r="C771" i="9" s="1"/>
  <c r="D771" i="9" s="1"/>
  <c r="C769" i="9"/>
  <c r="D769" i="9" s="1"/>
  <c r="B769" i="9"/>
  <c r="D768" i="9"/>
  <c r="B768" i="9"/>
  <c r="C767" i="9"/>
  <c r="D767" i="9" s="1"/>
  <c r="B767" i="9"/>
  <c r="C768" i="9" s="1"/>
  <c r="B766" i="9"/>
  <c r="D765" i="9"/>
  <c r="C765" i="9"/>
  <c r="B765" i="9"/>
  <c r="D764" i="9"/>
  <c r="B764" i="9"/>
  <c r="B763" i="9"/>
  <c r="C764" i="9" s="1"/>
  <c r="B762" i="9"/>
  <c r="C763" i="9" s="1"/>
  <c r="D763" i="9" s="1"/>
  <c r="B761" i="9"/>
  <c r="C762" i="9" s="1"/>
  <c r="D762" i="9" s="1"/>
  <c r="B760" i="9"/>
  <c r="B759" i="9"/>
  <c r="C760" i="9" s="1"/>
  <c r="D760" i="9" s="1"/>
  <c r="B758" i="9"/>
  <c r="B757" i="9"/>
  <c r="B756" i="9"/>
  <c r="B755" i="9"/>
  <c r="C756" i="9" s="1"/>
  <c r="D756" i="9" s="1"/>
  <c r="B754" i="9"/>
  <c r="D753" i="9"/>
  <c r="C753" i="9"/>
  <c r="B753" i="9"/>
  <c r="B752" i="9"/>
  <c r="C752" i="9" s="1"/>
  <c r="D752" i="9" s="1"/>
  <c r="D751" i="9"/>
  <c r="B751" i="9"/>
  <c r="B750" i="9"/>
  <c r="C751" i="9" s="1"/>
  <c r="B749" i="9"/>
  <c r="C750" i="9" s="1"/>
  <c r="D750" i="9" s="1"/>
  <c r="B748" i="9"/>
  <c r="C749" i="9" s="1"/>
  <c r="D749" i="9" s="1"/>
  <c r="D747" i="9"/>
  <c r="C747" i="9"/>
  <c r="B747" i="9"/>
  <c r="B746" i="9"/>
  <c r="D745" i="9"/>
  <c r="B745" i="9"/>
  <c r="B744" i="9"/>
  <c r="C745" i="9" s="1"/>
  <c r="B743" i="9"/>
  <c r="C744" i="9" s="1"/>
  <c r="D744" i="9" s="1"/>
  <c r="D742" i="9"/>
  <c r="B742" i="9"/>
  <c r="C741" i="9"/>
  <c r="D741" i="9" s="1"/>
  <c r="B741" i="9"/>
  <c r="C742" i="9" s="1"/>
  <c r="B740" i="9"/>
  <c r="B739" i="9"/>
  <c r="C740" i="9" s="1"/>
  <c r="D740" i="9" s="1"/>
  <c r="B738" i="9"/>
  <c r="B737" i="9"/>
  <c r="C738" i="9" s="1"/>
  <c r="D738" i="9" s="1"/>
  <c r="D736" i="9"/>
  <c r="B736" i="9"/>
  <c r="B735" i="9"/>
  <c r="C736" i="9" s="1"/>
  <c r="B734" i="9"/>
  <c r="B733" i="9"/>
  <c r="C734" i="9" s="1"/>
  <c r="D734" i="9" s="1"/>
  <c r="B732" i="9"/>
  <c r="C731" i="9"/>
  <c r="D731" i="9" s="1"/>
  <c r="B731" i="9"/>
  <c r="C732" i="9" s="1"/>
  <c r="D732" i="9" s="1"/>
  <c r="B730" i="9"/>
  <c r="C729" i="9"/>
  <c r="D729" i="9" s="1"/>
  <c r="B729" i="9"/>
  <c r="B728" i="9"/>
  <c r="B727" i="9"/>
  <c r="B726" i="9"/>
  <c r="B725" i="9"/>
  <c r="B724" i="9"/>
  <c r="B723" i="9"/>
  <c r="B722" i="9"/>
  <c r="B721" i="9"/>
  <c r="B720" i="9"/>
  <c r="C719" i="9"/>
  <c r="D719" i="9" s="1"/>
  <c r="B719" i="9"/>
  <c r="B718" i="9"/>
  <c r="D717" i="9"/>
  <c r="C717" i="9"/>
  <c r="B717" i="9"/>
  <c r="B716" i="9"/>
  <c r="D715" i="9"/>
  <c r="C715" i="9"/>
  <c r="B715" i="9"/>
  <c r="C716" i="9" s="1"/>
  <c r="D716" i="9" s="1"/>
  <c r="B714" i="9"/>
  <c r="B713" i="9"/>
  <c r="C714" i="9" s="1"/>
  <c r="D714" i="9" s="1"/>
  <c r="B712" i="9"/>
  <c r="C711" i="9"/>
  <c r="D711" i="9" s="1"/>
  <c r="B711" i="9"/>
  <c r="B710" i="9"/>
  <c r="C709" i="9"/>
  <c r="D709" i="9" s="1"/>
  <c r="B709" i="9"/>
  <c r="B708" i="9"/>
  <c r="C708" i="9" s="1"/>
  <c r="D708" i="9" s="1"/>
  <c r="D707" i="9"/>
  <c r="B707" i="9"/>
  <c r="B706" i="9"/>
  <c r="C707" i="9" s="1"/>
  <c r="C705" i="9"/>
  <c r="D705" i="9" s="1"/>
  <c r="B705" i="9"/>
  <c r="D704" i="9"/>
  <c r="C704" i="9"/>
  <c r="B704" i="9"/>
  <c r="C703" i="9"/>
  <c r="D703" i="9" s="1"/>
  <c r="B703" i="9"/>
  <c r="D702" i="9"/>
  <c r="B702" i="9"/>
  <c r="B701" i="9"/>
  <c r="C702" i="9" s="1"/>
  <c r="B700" i="9"/>
  <c r="D699" i="9"/>
  <c r="C699" i="9"/>
  <c r="B699" i="9"/>
  <c r="B698" i="9"/>
  <c r="C697" i="9"/>
  <c r="D697" i="9" s="1"/>
  <c r="B697" i="9"/>
  <c r="C698" i="9" s="1"/>
  <c r="D698" i="9" s="1"/>
  <c r="B696" i="9"/>
  <c r="C695" i="9"/>
  <c r="D695" i="9" s="1"/>
  <c r="B695" i="9"/>
  <c r="C696" i="9" s="1"/>
  <c r="D696" i="9" s="1"/>
  <c r="D694" i="9"/>
  <c r="B694" i="9"/>
  <c r="C693" i="9"/>
  <c r="D693" i="9" s="1"/>
  <c r="B693" i="9"/>
  <c r="C694" i="9" s="1"/>
  <c r="B692" i="9"/>
  <c r="B691" i="9"/>
  <c r="C692" i="9" s="1"/>
  <c r="D692" i="9" s="1"/>
  <c r="B690" i="9"/>
  <c r="B689" i="9"/>
  <c r="C690" i="9" s="1"/>
  <c r="D690" i="9" s="1"/>
  <c r="C688" i="9"/>
  <c r="D688" i="9" s="1"/>
  <c r="B688" i="9"/>
  <c r="C687" i="9"/>
  <c r="D687" i="9" s="1"/>
  <c r="B687" i="9"/>
  <c r="B686" i="9"/>
  <c r="B685" i="9"/>
  <c r="C686" i="9" s="1"/>
  <c r="D686" i="9" s="1"/>
  <c r="D684" i="9"/>
  <c r="C684" i="9"/>
  <c r="B684" i="9"/>
  <c r="C683" i="9"/>
  <c r="D683" i="9" s="1"/>
  <c r="B683" i="9"/>
  <c r="B682" i="9"/>
  <c r="B681" i="9"/>
  <c r="B680" i="9"/>
  <c r="C681" i="9" s="1"/>
  <c r="D681" i="9" s="1"/>
  <c r="C679" i="9"/>
  <c r="D679" i="9" s="1"/>
  <c r="B679" i="9"/>
  <c r="D678" i="9"/>
  <c r="B678" i="9"/>
  <c r="B677" i="9"/>
  <c r="C678" i="9" s="1"/>
  <c r="C676" i="9"/>
  <c r="D676" i="9" s="1"/>
  <c r="B676" i="9"/>
  <c r="C677" i="9" s="1"/>
  <c r="D677" i="9" s="1"/>
  <c r="C675" i="9"/>
  <c r="D675" i="9" s="1"/>
  <c r="B675" i="9"/>
  <c r="B674" i="9"/>
  <c r="C673" i="9"/>
  <c r="D673" i="9" s="1"/>
  <c r="B673" i="9"/>
  <c r="B672" i="9"/>
  <c r="B671" i="9"/>
  <c r="C672" i="9" s="1"/>
  <c r="D672" i="9" s="1"/>
  <c r="B670" i="9"/>
  <c r="C671" i="9" s="1"/>
  <c r="D671" i="9" s="1"/>
  <c r="C669" i="9"/>
  <c r="D669" i="9" s="1"/>
  <c r="B669" i="9"/>
  <c r="D668" i="9"/>
  <c r="B668" i="9"/>
  <c r="B667" i="9"/>
  <c r="C668" i="9" s="1"/>
  <c r="B666" i="9"/>
  <c r="C667" i="9" s="1"/>
  <c r="D667" i="9" s="1"/>
  <c r="B665" i="9"/>
  <c r="C664" i="9"/>
  <c r="D664" i="9" s="1"/>
  <c r="B664" i="9"/>
  <c r="C663" i="9"/>
  <c r="D663" i="9" s="1"/>
  <c r="B663" i="9"/>
  <c r="B662" i="9"/>
  <c r="B661" i="9"/>
  <c r="C662" i="9" s="1"/>
  <c r="D662" i="9" s="1"/>
  <c r="B660" i="9"/>
  <c r="B659" i="9"/>
  <c r="B658" i="9"/>
  <c r="C659" i="9" s="1"/>
  <c r="D659" i="9" s="1"/>
  <c r="B657" i="9"/>
  <c r="C656" i="9"/>
  <c r="D656" i="9" s="1"/>
  <c r="B656" i="9"/>
  <c r="C657" i="9" s="1"/>
  <c r="D657" i="9" s="1"/>
  <c r="C655" i="9"/>
  <c r="D655" i="9" s="1"/>
  <c r="B655" i="9"/>
  <c r="B654" i="9"/>
  <c r="C653" i="9"/>
  <c r="D653" i="9" s="1"/>
  <c r="B653" i="9"/>
  <c r="C654" i="9" s="1"/>
  <c r="D654" i="9" s="1"/>
  <c r="B652" i="9"/>
  <c r="C652" i="9" s="1"/>
  <c r="D652" i="9" s="1"/>
  <c r="B651" i="9"/>
  <c r="B650" i="9"/>
  <c r="C651" i="9" s="1"/>
  <c r="D651" i="9" s="1"/>
  <c r="B649" i="9"/>
  <c r="B648" i="9"/>
  <c r="B647" i="9"/>
  <c r="B646" i="9"/>
  <c r="C647" i="9" s="1"/>
  <c r="D647" i="9" s="1"/>
  <c r="B645" i="9"/>
  <c r="B644" i="9"/>
  <c r="C645" i="9" s="1"/>
  <c r="D645" i="9" s="1"/>
  <c r="B643" i="9"/>
  <c r="C644" i="9" s="1"/>
  <c r="D644" i="9" s="1"/>
  <c r="D642" i="9"/>
  <c r="C642" i="9"/>
  <c r="B642" i="9"/>
  <c r="B641" i="9"/>
  <c r="C641" i="9" s="1"/>
  <c r="D641" i="9" s="1"/>
  <c r="D640" i="9"/>
  <c r="B640" i="9"/>
  <c r="B639" i="9"/>
  <c r="C640" i="9" s="1"/>
  <c r="B638" i="9"/>
  <c r="B637" i="9"/>
  <c r="D636" i="9"/>
  <c r="B636" i="9"/>
  <c r="B635" i="9"/>
  <c r="C636" i="9" s="1"/>
  <c r="B634" i="9"/>
  <c r="B633" i="9"/>
  <c r="C634" i="9" s="1"/>
  <c r="D634" i="9" s="1"/>
  <c r="B632" i="9"/>
  <c r="B631" i="9"/>
  <c r="B630" i="9"/>
  <c r="C630" i="9" s="1"/>
  <c r="D630" i="9" s="1"/>
  <c r="B629" i="9"/>
  <c r="B628" i="9"/>
  <c r="C629" i="9" s="1"/>
  <c r="D629" i="9" s="1"/>
  <c r="C627" i="9"/>
  <c r="D627" i="9" s="1"/>
  <c r="B627" i="9"/>
  <c r="B626" i="9"/>
  <c r="B625" i="9"/>
  <c r="B624" i="9"/>
  <c r="C625" i="9" s="1"/>
  <c r="D625" i="9" s="1"/>
  <c r="B623" i="9"/>
  <c r="B622" i="9"/>
  <c r="C623" i="9" s="1"/>
  <c r="D623" i="9" s="1"/>
  <c r="B621" i="9"/>
  <c r="B620" i="9"/>
  <c r="B619" i="9"/>
  <c r="C618" i="9"/>
  <c r="D618" i="9" s="1"/>
  <c r="B618" i="9"/>
  <c r="C619" i="9" s="1"/>
  <c r="D619" i="9" s="1"/>
  <c r="C617" i="9"/>
  <c r="D617" i="9" s="1"/>
  <c r="B617" i="9"/>
  <c r="C616" i="9"/>
  <c r="D616" i="9" s="1"/>
  <c r="B616" i="9"/>
  <c r="B615" i="9"/>
  <c r="B614" i="9"/>
  <c r="C615" i="9" s="1"/>
  <c r="D615" i="9" s="1"/>
  <c r="B613" i="9"/>
  <c r="C614" i="9" s="1"/>
  <c r="D614" i="9" s="1"/>
  <c r="B612" i="9"/>
  <c r="B611" i="9"/>
  <c r="C610" i="9"/>
  <c r="D610" i="9" s="1"/>
  <c r="B610" i="9"/>
  <c r="C611" i="9" s="1"/>
  <c r="D611" i="9" s="1"/>
  <c r="B609" i="9"/>
  <c r="C609" i="9" s="1"/>
  <c r="D609" i="9" s="1"/>
  <c r="D608" i="9"/>
  <c r="C608" i="9"/>
  <c r="B608" i="9"/>
  <c r="B607" i="9"/>
  <c r="C606" i="9"/>
  <c r="D606" i="9" s="1"/>
  <c r="B606" i="9"/>
  <c r="C607" i="9" s="1"/>
  <c r="D607" i="9" s="1"/>
  <c r="B605" i="9"/>
  <c r="B604" i="9"/>
  <c r="C605" i="9" s="1"/>
  <c r="D605" i="9" s="1"/>
  <c r="B603" i="9"/>
  <c r="C604" i="9" s="1"/>
  <c r="D604" i="9" s="1"/>
  <c r="B602" i="9"/>
  <c r="B601" i="9"/>
  <c r="C602" i="9" s="1"/>
  <c r="D602" i="9" s="1"/>
  <c r="B600" i="9"/>
  <c r="C599" i="9"/>
  <c r="D599" i="9" s="1"/>
  <c r="B599" i="9"/>
  <c r="B598" i="9"/>
  <c r="C597" i="9"/>
  <c r="D597" i="9" s="1"/>
  <c r="B597" i="9"/>
  <c r="B596" i="9"/>
  <c r="C596" i="9" s="1"/>
  <c r="D596" i="9" s="1"/>
  <c r="C595" i="9"/>
  <c r="D595" i="9" s="1"/>
  <c r="B595" i="9"/>
  <c r="B594" i="9"/>
  <c r="B593" i="9"/>
  <c r="C593" i="9" s="1"/>
  <c r="D593" i="9" s="1"/>
  <c r="C592" i="9"/>
  <c r="D592" i="9" s="1"/>
  <c r="B592" i="9"/>
  <c r="B591" i="9"/>
  <c r="B590" i="9"/>
  <c r="C591" i="9" s="1"/>
  <c r="D591" i="9" s="1"/>
  <c r="B589" i="9"/>
  <c r="B588" i="9"/>
  <c r="C587" i="9"/>
  <c r="D587" i="9" s="1"/>
  <c r="B587" i="9"/>
  <c r="D586" i="9"/>
  <c r="B586" i="9"/>
  <c r="B585" i="9"/>
  <c r="C586" i="9" s="1"/>
  <c r="C584" i="9"/>
  <c r="D584" i="9" s="1"/>
  <c r="B584" i="9"/>
  <c r="B583" i="9"/>
  <c r="B582" i="9"/>
  <c r="B581" i="9"/>
  <c r="B580" i="9"/>
  <c r="C581" i="9" s="1"/>
  <c r="D581" i="9" s="1"/>
  <c r="C579" i="9"/>
  <c r="D579" i="9" s="1"/>
  <c r="B579" i="9"/>
  <c r="B578" i="9"/>
  <c r="B577" i="9"/>
  <c r="C578" i="9" s="1"/>
  <c r="D578" i="9" s="1"/>
  <c r="B576" i="9"/>
  <c r="B575" i="9"/>
  <c r="B574" i="9"/>
  <c r="C575" i="9" s="1"/>
  <c r="D575" i="9" s="1"/>
  <c r="D573" i="9"/>
  <c r="C573" i="9"/>
  <c r="B573" i="9"/>
  <c r="B572" i="9"/>
  <c r="C571" i="9"/>
  <c r="D571" i="9" s="1"/>
  <c r="B571" i="9"/>
  <c r="C570" i="9"/>
  <c r="D570" i="9" s="1"/>
  <c r="B570" i="9"/>
  <c r="C569" i="9"/>
  <c r="D569" i="9" s="1"/>
  <c r="B569" i="9"/>
  <c r="B568" i="9"/>
  <c r="B567" i="9"/>
  <c r="B566" i="9"/>
  <c r="B565" i="9"/>
  <c r="C566" i="9" s="1"/>
  <c r="D566" i="9" s="1"/>
  <c r="C564" i="9"/>
  <c r="D564" i="9" s="1"/>
  <c r="B564" i="9"/>
  <c r="B563" i="9"/>
  <c r="D562" i="9"/>
  <c r="B562" i="9"/>
  <c r="C561" i="9"/>
  <c r="D561" i="9" s="1"/>
  <c r="B561" i="9"/>
  <c r="C562" i="9" s="1"/>
  <c r="B560" i="9"/>
  <c r="C560" i="9" s="1"/>
  <c r="D560" i="9" s="1"/>
  <c r="B559" i="9"/>
  <c r="B558" i="9"/>
  <c r="B557" i="9"/>
  <c r="B556" i="9"/>
  <c r="C557" i="9" s="1"/>
  <c r="D557" i="9" s="1"/>
  <c r="B555" i="9"/>
  <c r="C554" i="9"/>
  <c r="D554" i="9" s="1"/>
  <c r="B554" i="9"/>
  <c r="C555" i="9" s="1"/>
  <c r="D555" i="9" s="1"/>
  <c r="B553" i="9"/>
  <c r="C552" i="9"/>
  <c r="D552" i="9" s="1"/>
  <c r="B552" i="9"/>
  <c r="B551" i="9"/>
  <c r="C551" i="9" s="1"/>
  <c r="D551" i="9" s="1"/>
  <c r="B550" i="9"/>
  <c r="B549" i="9"/>
  <c r="B548" i="9"/>
  <c r="B547" i="9"/>
  <c r="C546" i="9"/>
  <c r="D546" i="9" s="1"/>
  <c r="B546" i="9"/>
  <c r="B545" i="9"/>
  <c r="B544" i="9"/>
  <c r="C544" i="9" s="1"/>
  <c r="D544" i="9" s="1"/>
  <c r="B543" i="9"/>
  <c r="B542" i="9"/>
  <c r="B541" i="9"/>
  <c r="B540" i="9"/>
  <c r="C541" i="9" s="1"/>
  <c r="D541" i="9" s="1"/>
  <c r="B539" i="9"/>
  <c r="B538" i="9"/>
  <c r="C539" i="9" s="1"/>
  <c r="D539" i="9" s="1"/>
  <c r="B537" i="9"/>
  <c r="D536" i="9"/>
  <c r="C536" i="9"/>
  <c r="B536" i="9"/>
  <c r="B535" i="9"/>
  <c r="C535" i="9" s="1"/>
  <c r="D535" i="9" s="1"/>
  <c r="C534" i="9"/>
  <c r="D534" i="9" s="1"/>
  <c r="B534" i="9"/>
  <c r="B533" i="9"/>
  <c r="B532" i="9"/>
  <c r="B531" i="9"/>
  <c r="B530" i="9"/>
  <c r="C531" i="9" s="1"/>
  <c r="D531" i="9" s="1"/>
  <c r="B529" i="9"/>
  <c r="C530" i="9" s="1"/>
  <c r="D530" i="9" s="1"/>
  <c r="B528" i="9"/>
  <c r="C529" i="9" s="1"/>
  <c r="D529" i="9" s="1"/>
  <c r="B527" i="9"/>
  <c r="C528" i="9" s="1"/>
  <c r="D528" i="9" s="1"/>
  <c r="C526" i="9"/>
  <c r="D526" i="9" s="1"/>
  <c r="B526" i="9"/>
  <c r="B525" i="9"/>
  <c r="B524" i="9"/>
  <c r="C525" i="9" s="1"/>
  <c r="D525" i="9" s="1"/>
  <c r="C523" i="9"/>
  <c r="D523" i="9" s="1"/>
  <c r="B523" i="9"/>
  <c r="C524" i="9" s="1"/>
  <c r="D524" i="9" s="1"/>
  <c r="B522" i="9"/>
  <c r="C522" i="9" s="1"/>
  <c r="D522" i="9" s="1"/>
  <c r="D521" i="9"/>
  <c r="B521" i="9"/>
  <c r="C521" i="9" s="1"/>
  <c r="D520" i="9"/>
  <c r="B520" i="9"/>
  <c r="B519" i="9"/>
  <c r="C520" i="9" s="1"/>
  <c r="B518" i="9"/>
  <c r="C519" i="9" s="1"/>
  <c r="D519" i="9" s="1"/>
  <c r="B517" i="9"/>
  <c r="C516" i="9"/>
  <c r="D516" i="9" s="1"/>
  <c r="B516" i="9"/>
  <c r="B515" i="9"/>
  <c r="D514" i="9"/>
  <c r="B514" i="9"/>
  <c r="C513" i="9"/>
  <c r="D513" i="9" s="1"/>
  <c r="B513" i="9"/>
  <c r="C514" i="9" s="1"/>
  <c r="C512" i="9"/>
  <c r="D512" i="9" s="1"/>
  <c r="B512" i="9"/>
  <c r="B511" i="9"/>
  <c r="B510" i="9"/>
  <c r="C511" i="9" s="1"/>
  <c r="D511" i="9" s="1"/>
  <c r="B509" i="9"/>
  <c r="B508" i="9"/>
  <c r="C509" i="9" s="1"/>
  <c r="D509" i="9" s="1"/>
  <c r="B507" i="9"/>
  <c r="B506" i="9"/>
  <c r="B505" i="9"/>
  <c r="C506" i="9" s="1"/>
  <c r="D506" i="9" s="1"/>
  <c r="B504" i="9"/>
  <c r="C505" i="9" s="1"/>
  <c r="D505" i="9" s="1"/>
  <c r="B503" i="9"/>
  <c r="B502" i="9"/>
  <c r="B501" i="9"/>
  <c r="C502" i="9" s="1"/>
  <c r="D502" i="9" s="1"/>
  <c r="B500" i="9"/>
  <c r="C499" i="9"/>
  <c r="D499" i="9" s="1"/>
  <c r="B499" i="9"/>
  <c r="D498" i="9"/>
  <c r="C498" i="9"/>
  <c r="B498" i="9"/>
  <c r="D497" i="9"/>
  <c r="B497" i="9"/>
  <c r="B496" i="9"/>
  <c r="C497" i="9" s="1"/>
  <c r="B495" i="9"/>
  <c r="C496" i="9" s="1"/>
  <c r="D496" i="9" s="1"/>
  <c r="B494" i="9"/>
  <c r="C495" i="9" s="1"/>
  <c r="D495" i="9" s="1"/>
  <c r="C493" i="9"/>
  <c r="D493" i="9" s="1"/>
  <c r="B493" i="9"/>
  <c r="C492" i="9"/>
  <c r="D492" i="9" s="1"/>
  <c r="B492" i="9"/>
  <c r="B491" i="9"/>
  <c r="C491" i="9" s="1"/>
  <c r="D491" i="9" s="1"/>
  <c r="B490" i="9"/>
  <c r="C490" i="9" s="1"/>
  <c r="D490" i="9" s="1"/>
  <c r="B489" i="9"/>
  <c r="C488" i="9"/>
  <c r="D488" i="9" s="1"/>
  <c r="B488" i="9"/>
  <c r="C487" i="9"/>
  <c r="D487" i="9" s="1"/>
  <c r="B487" i="9"/>
  <c r="D486" i="9"/>
  <c r="C486" i="9"/>
  <c r="B486" i="9"/>
  <c r="C485" i="9"/>
  <c r="D485" i="9" s="1"/>
  <c r="B485" i="9"/>
  <c r="B484" i="9"/>
  <c r="B483" i="9"/>
  <c r="C484" i="9" s="1"/>
  <c r="D484" i="9" s="1"/>
  <c r="B482" i="9"/>
  <c r="C483" i="9" s="1"/>
  <c r="D483" i="9" s="1"/>
  <c r="B481" i="9"/>
  <c r="B480" i="9"/>
  <c r="C480" i="9" s="1"/>
  <c r="D480" i="9" s="1"/>
  <c r="C479" i="9"/>
  <c r="D479" i="9" s="1"/>
  <c r="B479" i="9"/>
  <c r="B478" i="9"/>
  <c r="B477" i="9"/>
  <c r="C478" i="9" s="1"/>
  <c r="D478" i="9" s="1"/>
  <c r="B476" i="9"/>
  <c r="C477" i="9" s="1"/>
  <c r="D477" i="9" s="1"/>
  <c r="C475" i="9"/>
  <c r="D475" i="9" s="1"/>
  <c r="B475" i="9"/>
  <c r="C474" i="9"/>
  <c r="D474" i="9" s="1"/>
  <c r="B474" i="9"/>
  <c r="B473" i="9"/>
  <c r="C473" i="9" s="1"/>
  <c r="D473" i="9" s="1"/>
  <c r="B472" i="9"/>
  <c r="B471" i="9"/>
  <c r="B470" i="9"/>
  <c r="B469" i="9"/>
  <c r="B468" i="9"/>
  <c r="B467" i="9"/>
  <c r="C468" i="9" s="1"/>
  <c r="D468" i="9" s="1"/>
  <c r="D466" i="9"/>
  <c r="C466" i="9"/>
  <c r="B466" i="9"/>
  <c r="B465" i="9"/>
  <c r="D464" i="9"/>
  <c r="C464" i="9"/>
  <c r="B464" i="9"/>
  <c r="C465" i="9" s="1"/>
  <c r="D465" i="9" s="1"/>
  <c r="B463" i="9"/>
  <c r="B462" i="9"/>
  <c r="C463" i="9" s="1"/>
  <c r="D463" i="9" s="1"/>
  <c r="B461" i="9"/>
  <c r="B460" i="9"/>
  <c r="C459" i="9"/>
  <c r="D459" i="9" s="1"/>
  <c r="B459" i="9"/>
  <c r="B458" i="9"/>
  <c r="C457" i="9"/>
  <c r="D457" i="9" s="1"/>
  <c r="B457" i="9"/>
  <c r="C458" i="9" s="1"/>
  <c r="D458" i="9" s="1"/>
  <c r="B456" i="9"/>
  <c r="B455" i="9"/>
  <c r="C455" i="9" s="1"/>
  <c r="D455" i="9" s="1"/>
  <c r="B454" i="9"/>
  <c r="B453" i="9"/>
  <c r="C454" i="9" s="1"/>
  <c r="D454" i="9" s="1"/>
  <c r="B452" i="9"/>
  <c r="C451" i="9"/>
  <c r="D451" i="9" s="1"/>
  <c r="B451" i="9"/>
  <c r="C450" i="9"/>
  <c r="D450" i="9" s="1"/>
  <c r="B450" i="9"/>
  <c r="B449" i="9"/>
  <c r="B448" i="9"/>
  <c r="C449" i="9" s="1"/>
  <c r="D449" i="9" s="1"/>
  <c r="B447" i="9"/>
  <c r="C448" i="9" s="1"/>
  <c r="D448" i="9" s="1"/>
  <c r="B446" i="9"/>
  <c r="B445" i="9"/>
  <c r="B444" i="9"/>
  <c r="B443" i="9"/>
  <c r="C442" i="9"/>
  <c r="D442" i="9" s="1"/>
  <c r="B442" i="9"/>
  <c r="B441" i="9"/>
  <c r="B440" i="9"/>
  <c r="C441" i="9" s="1"/>
  <c r="D441" i="9" s="1"/>
  <c r="B439" i="9"/>
  <c r="B438" i="9"/>
  <c r="C439" i="9" s="1"/>
  <c r="D439" i="9" s="1"/>
  <c r="D437" i="9"/>
  <c r="B437" i="9"/>
  <c r="B436" i="9"/>
  <c r="C437" i="9" s="1"/>
  <c r="B435" i="9"/>
  <c r="C436" i="9" s="1"/>
  <c r="D436" i="9" s="1"/>
  <c r="B434" i="9"/>
  <c r="C434" i="9" s="1"/>
  <c r="D434" i="9" s="1"/>
  <c r="C433" i="9"/>
  <c r="D433" i="9" s="1"/>
  <c r="B433" i="9"/>
  <c r="B432" i="9"/>
  <c r="C432" i="9" s="1"/>
  <c r="D432" i="9" s="1"/>
  <c r="C431" i="9"/>
  <c r="D431" i="9" s="1"/>
  <c r="B431" i="9"/>
  <c r="B430" i="9"/>
  <c r="B429" i="9"/>
  <c r="C429" i="9" s="1"/>
  <c r="D429" i="9" s="1"/>
  <c r="D428" i="9"/>
  <c r="B428" i="9"/>
  <c r="C427" i="9"/>
  <c r="D427" i="9" s="1"/>
  <c r="B427" i="9"/>
  <c r="C428" i="9" s="1"/>
  <c r="D426" i="9"/>
  <c r="C426" i="9"/>
  <c r="B426" i="9"/>
  <c r="C425" i="9"/>
  <c r="D425" i="9" s="1"/>
  <c r="B425" i="9"/>
  <c r="B424" i="9"/>
  <c r="B423" i="9"/>
  <c r="C424" i="9" s="1"/>
  <c r="D424" i="9" s="1"/>
  <c r="C422" i="9"/>
  <c r="D422" i="9" s="1"/>
  <c r="B422" i="9"/>
  <c r="D421" i="9"/>
  <c r="B421" i="9"/>
  <c r="B420" i="9"/>
  <c r="C421" i="9" s="1"/>
  <c r="B419" i="9"/>
  <c r="B418" i="9"/>
  <c r="C419" i="9" s="1"/>
  <c r="D419" i="9" s="1"/>
  <c r="B417" i="9"/>
  <c r="C416" i="9"/>
  <c r="D416" i="9" s="1"/>
  <c r="B416" i="9"/>
  <c r="C415" i="9"/>
  <c r="D415" i="9" s="1"/>
  <c r="B415" i="9"/>
  <c r="B414" i="9"/>
  <c r="B413" i="9"/>
  <c r="C414" i="9" s="1"/>
  <c r="D414" i="9" s="1"/>
  <c r="B412" i="9"/>
  <c r="C411" i="9"/>
  <c r="D411" i="9" s="1"/>
  <c r="B411" i="9"/>
  <c r="C410" i="9"/>
  <c r="D410" i="9" s="1"/>
  <c r="B410" i="9"/>
  <c r="B409" i="9"/>
  <c r="D408" i="9"/>
  <c r="B408" i="9"/>
  <c r="C409" i="9" s="1"/>
  <c r="D409" i="9" s="1"/>
  <c r="B407" i="9"/>
  <c r="C408" i="9" s="1"/>
  <c r="B406" i="9"/>
  <c r="C407" i="9" s="1"/>
  <c r="D407" i="9" s="1"/>
  <c r="B405" i="9"/>
  <c r="B404" i="9"/>
  <c r="C405" i="9" s="1"/>
  <c r="D405" i="9" s="1"/>
  <c r="B403" i="9"/>
  <c r="D402" i="9"/>
  <c r="C402" i="9"/>
  <c r="B402" i="9"/>
  <c r="B401" i="9"/>
  <c r="B400" i="9"/>
  <c r="C401" i="9" s="1"/>
  <c r="D401" i="9" s="1"/>
  <c r="C399" i="9"/>
  <c r="D399" i="9" s="1"/>
  <c r="B399" i="9"/>
  <c r="B398" i="9"/>
  <c r="B397" i="9"/>
  <c r="C396" i="9"/>
  <c r="D396" i="9" s="1"/>
  <c r="B396" i="9"/>
  <c r="B395" i="9"/>
  <c r="C394" i="9"/>
  <c r="D394" i="9" s="1"/>
  <c r="B394" i="9"/>
  <c r="B393" i="9"/>
  <c r="B392" i="9"/>
  <c r="C391" i="9"/>
  <c r="D391" i="9" s="1"/>
  <c r="B391" i="9"/>
  <c r="B390" i="9"/>
  <c r="C390" i="9" s="1"/>
  <c r="D390" i="9" s="1"/>
  <c r="C389" i="9"/>
  <c r="D389" i="9" s="1"/>
  <c r="B389" i="9"/>
  <c r="B388" i="9"/>
  <c r="B387" i="9"/>
  <c r="B386" i="9"/>
  <c r="B385" i="9"/>
  <c r="C384" i="9"/>
  <c r="D384" i="9" s="1"/>
  <c r="B384" i="9"/>
  <c r="B383" i="9"/>
  <c r="C383" i="9" s="1"/>
  <c r="D383" i="9" s="1"/>
  <c r="D382" i="9"/>
  <c r="B382" i="9"/>
  <c r="B381" i="9"/>
  <c r="C382" i="9" s="1"/>
  <c r="B380" i="9"/>
  <c r="B379" i="9"/>
  <c r="C380" i="9" s="1"/>
  <c r="D380" i="9" s="1"/>
  <c r="B378" i="9"/>
  <c r="C379" i="9" s="1"/>
  <c r="D379" i="9" s="1"/>
  <c r="B377" i="9"/>
  <c r="D376" i="9"/>
  <c r="B376" i="9"/>
  <c r="B375" i="9"/>
  <c r="C376" i="9" s="1"/>
  <c r="C374" i="9"/>
  <c r="D374" i="9" s="1"/>
  <c r="B374" i="9"/>
  <c r="C375" i="9" s="1"/>
  <c r="D375" i="9" s="1"/>
  <c r="C373" i="9"/>
  <c r="D373" i="9" s="1"/>
  <c r="B373" i="9"/>
  <c r="B372" i="9"/>
  <c r="B371" i="9"/>
  <c r="C372" i="9" s="1"/>
  <c r="D372" i="9" s="1"/>
  <c r="D370" i="9"/>
  <c r="B370" i="9"/>
  <c r="B369" i="9"/>
  <c r="C370" i="9" s="1"/>
  <c r="B368" i="9"/>
  <c r="B367" i="9"/>
  <c r="B366" i="9"/>
  <c r="C367" i="9" s="1"/>
  <c r="D367" i="9" s="1"/>
  <c r="B365" i="9"/>
  <c r="C365" i="9" s="1"/>
  <c r="D365" i="9" s="1"/>
  <c r="B364" i="9"/>
  <c r="B363" i="9"/>
  <c r="C362" i="9"/>
  <c r="D362" i="9" s="1"/>
  <c r="B362" i="9"/>
  <c r="B361" i="9"/>
  <c r="B360" i="9"/>
  <c r="C359" i="9"/>
  <c r="D359" i="9" s="1"/>
  <c r="B359" i="9"/>
  <c r="B358" i="9"/>
  <c r="B357" i="9"/>
  <c r="C358" i="9" s="1"/>
  <c r="D358" i="9" s="1"/>
  <c r="B356" i="9"/>
  <c r="C357" i="9" s="1"/>
  <c r="D357" i="9" s="1"/>
  <c r="B355" i="9"/>
  <c r="C355" i="9" s="1"/>
  <c r="D355" i="9" s="1"/>
  <c r="D354" i="9"/>
  <c r="B354" i="9"/>
  <c r="C353" i="9"/>
  <c r="D353" i="9" s="1"/>
  <c r="B353" i="9"/>
  <c r="C354" i="9" s="1"/>
  <c r="B352" i="9"/>
  <c r="C351" i="9"/>
  <c r="D351" i="9" s="1"/>
  <c r="B351" i="9"/>
  <c r="C352" i="9" s="1"/>
  <c r="D352" i="9" s="1"/>
  <c r="B350" i="9"/>
  <c r="B349" i="9"/>
  <c r="C350" i="9" s="1"/>
  <c r="D350" i="9" s="1"/>
  <c r="C348" i="9"/>
  <c r="D348" i="9" s="1"/>
  <c r="B348" i="9"/>
  <c r="B347" i="9"/>
  <c r="B346" i="9"/>
  <c r="B345" i="9"/>
  <c r="D344" i="9"/>
  <c r="C344" i="9"/>
  <c r="B344" i="9"/>
  <c r="C345" i="9" s="1"/>
  <c r="D345" i="9" s="1"/>
  <c r="C343" i="9"/>
  <c r="D343" i="9" s="1"/>
  <c r="B343" i="9"/>
  <c r="C342" i="9"/>
  <c r="D342" i="9" s="1"/>
  <c r="B342" i="9"/>
  <c r="B341" i="9"/>
  <c r="B340" i="9"/>
  <c r="C339" i="9"/>
  <c r="D339" i="9" s="1"/>
  <c r="B339" i="9"/>
  <c r="B338" i="9"/>
  <c r="C337" i="9"/>
  <c r="D337" i="9" s="1"/>
  <c r="B337" i="9"/>
  <c r="C336" i="9"/>
  <c r="D336" i="9" s="1"/>
  <c r="B336" i="9"/>
  <c r="B335" i="9"/>
  <c r="B334" i="9"/>
  <c r="C335" i="9" s="1"/>
  <c r="D335" i="9" s="1"/>
  <c r="B333" i="9"/>
  <c r="C334" i="9" s="1"/>
  <c r="D334" i="9" s="1"/>
  <c r="B332" i="9"/>
  <c r="C333" i="9" s="1"/>
  <c r="D333" i="9" s="1"/>
  <c r="C331" i="9"/>
  <c r="D331" i="9" s="1"/>
  <c r="B331" i="9"/>
  <c r="D330" i="9"/>
  <c r="B330" i="9"/>
  <c r="C330" i="9" s="1"/>
  <c r="C329" i="9"/>
  <c r="D329" i="9" s="1"/>
  <c r="B329" i="9"/>
  <c r="B328" i="9"/>
  <c r="B327" i="9"/>
  <c r="C328" i="9" s="1"/>
  <c r="D328" i="9" s="1"/>
  <c r="B326" i="9"/>
  <c r="B325" i="9"/>
  <c r="C325" i="9" s="1"/>
  <c r="D325" i="9" s="1"/>
  <c r="B324" i="9"/>
  <c r="B323" i="9"/>
  <c r="C324" i="9" s="1"/>
  <c r="D324" i="9" s="1"/>
  <c r="B322" i="9"/>
  <c r="B321" i="9"/>
  <c r="C322" i="9" s="1"/>
  <c r="D322" i="9" s="1"/>
  <c r="B320" i="9"/>
  <c r="B319" i="9"/>
  <c r="B318" i="9"/>
  <c r="C319" i="9" s="1"/>
  <c r="D319" i="9" s="1"/>
  <c r="B317" i="9"/>
  <c r="C318" i="9" s="1"/>
  <c r="D318" i="9" s="1"/>
  <c r="C316" i="9"/>
  <c r="D316" i="9" s="1"/>
  <c r="B316" i="9"/>
  <c r="B315" i="9"/>
  <c r="B314" i="9"/>
  <c r="D313" i="9"/>
  <c r="B313" i="9"/>
  <c r="B312" i="9"/>
  <c r="C313" i="9" s="1"/>
  <c r="B311" i="9"/>
  <c r="B310" i="9"/>
  <c r="B309" i="9"/>
  <c r="B308" i="9"/>
  <c r="B307" i="9"/>
  <c r="D306" i="9"/>
  <c r="C306" i="9"/>
  <c r="B306" i="9"/>
  <c r="C305" i="9"/>
  <c r="D305" i="9" s="1"/>
  <c r="B305" i="9"/>
  <c r="B304" i="9"/>
  <c r="B303" i="9"/>
  <c r="C304" i="9" s="1"/>
  <c r="D304" i="9" s="1"/>
  <c r="B302" i="9"/>
  <c r="C301" i="9"/>
  <c r="D301" i="9" s="1"/>
  <c r="B301" i="9"/>
  <c r="D300" i="9"/>
  <c r="B300" i="9"/>
  <c r="C300" i="9" s="1"/>
  <c r="B299" i="9"/>
  <c r="B298" i="9"/>
  <c r="C299" i="9" s="1"/>
  <c r="D299" i="9" s="1"/>
  <c r="B297" i="9"/>
  <c r="C298" i="9" s="1"/>
  <c r="D298" i="9" s="1"/>
  <c r="B296" i="9"/>
  <c r="B295" i="9"/>
  <c r="C296" i="9" s="1"/>
  <c r="D296" i="9" s="1"/>
  <c r="B294" i="9"/>
  <c r="B293" i="9"/>
  <c r="B292" i="9"/>
  <c r="C291" i="9"/>
  <c r="D291" i="9" s="1"/>
  <c r="B291" i="9"/>
  <c r="C290" i="9"/>
  <c r="D290" i="9" s="1"/>
  <c r="B290" i="9"/>
  <c r="B289" i="9"/>
  <c r="C289" i="9" s="1"/>
  <c r="D289" i="9" s="1"/>
  <c r="B288" i="9"/>
  <c r="B287" i="9"/>
  <c r="B286" i="9"/>
  <c r="B285" i="9"/>
  <c r="C286" i="9" s="1"/>
  <c r="D286" i="9" s="1"/>
  <c r="B284" i="9"/>
  <c r="C283" i="9"/>
  <c r="D283" i="9" s="1"/>
  <c r="B283" i="9"/>
  <c r="C284" i="9" s="1"/>
  <c r="D284" i="9" s="1"/>
  <c r="C282" i="9"/>
  <c r="D282" i="9" s="1"/>
  <c r="B282" i="9"/>
  <c r="C281" i="9"/>
  <c r="D281" i="9" s="1"/>
  <c r="B281" i="9"/>
  <c r="C280" i="9"/>
  <c r="D280" i="9" s="1"/>
  <c r="B280" i="9"/>
  <c r="B279" i="9"/>
  <c r="C278" i="9"/>
  <c r="D278" i="9" s="1"/>
  <c r="B278" i="9"/>
  <c r="C279" i="9" s="1"/>
  <c r="D279" i="9" s="1"/>
  <c r="D277" i="9"/>
  <c r="C277" i="9"/>
  <c r="B277" i="9"/>
  <c r="B276" i="9"/>
  <c r="B275" i="9"/>
  <c r="C276" i="9" s="1"/>
  <c r="D276" i="9" s="1"/>
  <c r="B274" i="9"/>
  <c r="C273" i="9"/>
  <c r="D273" i="9" s="1"/>
  <c r="B273" i="9"/>
  <c r="C274" i="9" s="1"/>
  <c r="D274" i="9" s="1"/>
  <c r="C272" i="9"/>
  <c r="D272" i="9" s="1"/>
  <c r="B272" i="9"/>
  <c r="B271" i="9"/>
  <c r="B270" i="9"/>
  <c r="B269" i="9"/>
  <c r="C268" i="9"/>
  <c r="D268" i="9" s="1"/>
  <c r="B268" i="9"/>
  <c r="C269" i="9" s="1"/>
  <c r="D269" i="9" s="1"/>
  <c r="C267" i="9"/>
  <c r="D267" i="9" s="1"/>
  <c r="B267" i="9"/>
  <c r="C266" i="9"/>
  <c r="D266" i="9" s="1"/>
  <c r="B266" i="9"/>
  <c r="B265" i="9"/>
  <c r="B264" i="9"/>
  <c r="C263" i="9"/>
  <c r="D263" i="9" s="1"/>
  <c r="B263" i="9"/>
  <c r="D262" i="9"/>
  <c r="B262" i="9"/>
  <c r="B261" i="9"/>
  <c r="C262" i="9" s="1"/>
  <c r="D260" i="9"/>
  <c r="C260" i="9"/>
  <c r="B260" i="9"/>
  <c r="B259" i="9"/>
  <c r="C259" i="9" s="1"/>
  <c r="D259" i="9" s="1"/>
  <c r="D258" i="9"/>
  <c r="C258" i="9"/>
  <c r="B258" i="9"/>
  <c r="B257" i="9"/>
  <c r="B256" i="9"/>
  <c r="C257" i="9" s="1"/>
  <c r="D257" i="9" s="1"/>
  <c r="B255" i="9"/>
  <c r="D254" i="9"/>
  <c r="B254" i="9"/>
  <c r="C254" i="9" s="1"/>
  <c r="C253" i="9"/>
  <c r="D253" i="9" s="1"/>
  <c r="B253" i="9"/>
  <c r="C252" i="9"/>
  <c r="D252" i="9" s="1"/>
  <c r="B252" i="9"/>
  <c r="B251" i="9"/>
  <c r="D250" i="9"/>
  <c r="C250" i="9"/>
  <c r="B250" i="9"/>
  <c r="C251" i="9" s="1"/>
  <c r="D251" i="9" s="1"/>
  <c r="B249" i="9"/>
  <c r="B248" i="9"/>
  <c r="C249" i="9" s="1"/>
  <c r="D249" i="9" s="1"/>
  <c r="B247" i="9"/>
  <c r="C248" i="9" s="1"/>
  <c r="D248" i="9" s="1"/>
  <c r="B246" i="9"/>
  <c r="D245" i="9"/>
  <c r="C245" i="9"/>
  <c r="B245" i="9"/>
  <c r="D244" i="9"/>
  <c r="B244" i="9"/>
  <c r="C243" i="9"/>
  <c r="D243" i="9" s="1"/>
  <c r="B243" i="9"/>
  <c r="C244" i="9" s="1"/>
  <c r="B242" i="9"/>
  <c r="B241" i="9"/>
  <c r="C242" i="9" s="1"/>
  <c r="D242" i="9" s="1"/>
  <c r="B240" i="9"/>
  <c r="C241" i="9" s="1"/>
  <c r="D241" i="9" s="1"/>
  <c r="C239" i="9"/>
  <c r="D239" i="9" s="1"/>
  <c r="B239" i="9"/>
  <c r="C238" i="9"/>
  <c r="D238" i="9" s="1"/>
  <c r="B238" i="9"/>
  <c r="B237" i="9"/>
  <c r="D236" i="9"/>
  <c r="B236" i="9"/>
  <c r="B235" i="9"/>
  <c r="C236" i="9" s="1"/>
  <c r="B234" i="9"/>
  <c r="C235" i="9" s="1"/>
  <c r="D235" i="9" s="1"/>
  <c r="B233" i="9"/>
  <c r="C232" i="9"/>
  <c r="D232" i="9" s="1"/>
  <c r="B232" i="9"/>
  <c r="C231" i="9"/>
  <c r="D231" i="9" s="1"/>
  <c r="B231" i="9"/>
  <c r="C230" i="9"/>
  <c r="D230" i="9" s="1"/>
  <c r="B230" i="9"/>
  <c r="B229" i="9"/>
  <c r="B228" i="9"/>
  <c r="C229" i="9" s="1"/>
  <c r="D229" i="9" s="1"/>
  <c r="B227" i="9"/>
  <c r="C228" i="9" s="1"/>
  <c r="D228" i="9" s="1"/>
  <c r="C226" i="9"/>
  <c r="D226" i="9" s="1"/>
  <c r="B226" i="9"/>
  <c r="C227" i="9" s="1"/>
  <c r="D227" i="9" s="1"/>
  <c r="B225" i="9"/>
  <c r="C224" i="9"/>
  <c r="D224" i="9" s="1"/>
  <c r="B224" i="9"/>
  <c r="B223" i="9"/>
  <c r="C222" i="9"/>
  <c r="D222" i="9" s="1"/>
  <c r="B222" i="9"/>
  <c r="C223" i="9" s="1"/>
  <c r="D223" i="9" s="1"/>
  <c r="B221" i="9"/>
  <c r="D220" i="9"/>
  <c r="C220" i="9"/>
  <c r="B220" i="9"/>
  <c r="C221" i="9" s="1"/>
  <c r="D221" i="9" s="1"/>
  <c r="C219" i="9"/>
  <c r="D219" i="9" s="1"/>
  <c r="B219" i="9"/>
  <c r="B218" i="9"/>
  <c r="C217" i="9"/>
  <c r="D217" i="9" s="1"/>
  <c r="B217" i="9"/>
  <c r="D216" i="9"/>
  <c r="B216" i="9"/>
  <c r="B215" i="9"/>
  <c r="C216" i="9" s="1"/>
  <c r="B214" i="9"/>
  <c r="C215" i="9" s="1"/>
  <c r="D215" i="9" s="1"/>
  <c r="D213" i="9"/>
  <c r="B213" i="9"/>
  <c r="B212" i="9"/>
  <c r="C213" i="9" s="1"/>
  <c r="B211" i="9"/>
  <c r="C211" i="9" s="1"/>
  <c r="D211" i="9" s="1"/>
  <c r="B210" i="9"/>
  <c r="B209" i="9"/>
  <c r="C210" i="9" s="1"/>
  <c r="D210" i="9" s="1"/>
  <c r="C208" i="9"/>
  <c r="D208" i="9" s="1"/>
  <c r="B208" i="9"/>
  <c r="B207" i="9"/>
  <c r="B206" i="9"/>
  <c r="C207" i="9" s="1"/>
  <c r="D207" i="9" s="1"/>
  <c r="C205" i="9"/>
  <c r="D205" i="9" s="1"/>
  <c r="B205" i="9"/>
  <c r="C206" i="9" s="1"/>
  <c r="D206" i="9" s="1"/>
  <c r="C204" i="9"/>
  <c r="D204" i="9" s="1"/>
  <c r="B204" i="9"/>
  <c r="B203" i="9"/>
  <c r="B202" i="9"/>
  <c r="C203" i="9" s="1"/>
  <c r="D203" i="9" s="1"/>
  <c r="D201" i="9"/>
  <c r="B201" i="9"/>
  <c r="B200" i="9"/>
  <c r="C201" i="9" s="1"/>
  <c r="B199" i="9"/>
  <c r="B198" i="9"/>
  <c r="C198" i="9" s="1"/>
  <c r="D198" i="9" s="1"/>
  <c r="B197" i="9"/>
  <c r="D196" i="9"/>
  <c r="C196" i="9"/>
  <c r="B196" i="9"/>
  <c r="C197" i="9" s="1"/>
  <c r="D197" i="9" s="1"/>
  <c r="C195" i="9"/>
  <c r="D195" i="9" s="1"/>
  <c r="B195" i="9"/>
  <c r="C194" i="9"/>
  <c r="D194" i="9" s="1"/>
  <c r="B194" i="9"/>
  <c r="B193" i="9"/>
  <c r="B192" i="9"/>
  <c r="B191" i="9"/>
  <c r="C190" i="9"/>
  <c r="D190" i="9" s="1"/>
  <c r="B190" i="9"/>
  <c r="B189" i="9"/>
  <c r="B188" i="9"/>
  <c r="C189" i="9" s="1"/>
  <c r="D189" i="9" s="1"/>
  <c r="B187" i="9"/>
  <c r="B186" i="9"/>
  <c r="C187" i="9" s="1"/>
  <c r="D187" i="9" s="1"/>
  <c r="C185" i="9"/>
  <c r="D185" i="9" s="1"/>
  <c r="B185" i="9"/>
  <c r="C184" i="9"/>
  <c r="D184" i="9" s="1"/>
  <c r="B184" i="9"/>
  <c r="B183" i="9"/>
  <c r="B182" i="9"/>
  <c r="C183" i="9" s="1"/>
  <c r="D183" i="9" s="1"/>
  <c r="B181" i="9"/>
  <c r="C182" i="9" s="1"/>
  <c r="D182" i="9" s="1"/>
  <c r="C180" i="9"/>
  <c r="D180" i="9" s="1"/>
  <c r="B180" i="9"/>
  <c r="B179" i="9"/>
  <c r="C178" i="9"/>
  <c r="D178" i="9" s="1"/>
  <c r="B178" i="9"/>
  <c r="C179" i="9" s="1"/>
  <c r="D179" i="9" s="1"/>
  <c r="B177" i="9"/>
  <c r="B176" i="9"/>
  <c r="C175" i="9"/>
  <c r="D175" i="9" s="1"/>
  <c r="B175" i="9"/>
  <c r="B174" i="9"/>
  <c r="D173" i="9"/>
  <c r="C173" i="9"/>
  <c r="B173" i="9"/>
  <c r="C172" i="9"/>
  <c r="D172" i="9" s="1"/>
  <c r="B172" i="9"/>
  <c r="B171" i="9"/>
  <c r="C171" i="9" s="1"/>
  <c r="D171" i="9" s="1"/>
  <c r="B170" i="9"/>
  <c r="B169" i="9"/>
  <c r="D168" i="9"/>
  <c r="C168" i="9"/>
  <c r="B168" i="9"/>
  <c r="B167" i="9"/>
  <c r="C167" i="9" s="1"/>
  <c r="D167" i="9" s="1"/>
  <c r="D166" i="9"/>
  <c r="B166" i="9"/>
  <c r="B165" i="9"/>
  <c r="C166" i="9" s="1"/>
  <c r="B164" i="9"/>
  <c r="C165" i="9" s="1"/>
  <c r="D165" i="9" s="1"/>
  <c r="C163" i="9"/>
  <c r="D163" i="9" s="1"/>
  <c r="B163" i="9"/>
  <c r="C164" i="9" s="1"/>
  <c r="D164" i="9" s="1"/>
  <c r="D162" i="9"/>
  <c r="C162" i="9"/>
  <c r="B162" i="9"/>
  <c r="C161" i="9"/>
  <c r="D161" i="9" s="1"/>
  <c r="B161" i="9"/>
  <c r="B160" i="9"/>
  <c r="B159" i="9"/>
  <c r="C160" i="9" s="1"/>
  <c r="D160" i="9" s="1"/>
  <c r="B158" i="9"/>
  <c r="B157" i="9"/>
  <c r="B156" i="9"/>
  <c r="C157" i="9" s="1"/>
  <c r="D157" i="9" s="1"/>
  <c r="B155" i="9"/>
  <c r="B154" i="9"/>
  <c r="C155" i="9" s="1"/>
  <c r="D155" i="9" s="1"/>
  <c r="B153" i="9"/>
  <c r="C154" i="9" s="1"/>
  <c r="D154" i="9" s="1"/>
  <c r="D152" i="9"/>
  <c r="B152" i="9"/>
  <c r="B151" i="9"/>
  <c r="C152" i="9" s="1"/>
  <c r="D150" i="9"/>
  <c r="C150" i="9"/>
  <c r="B150" i="9"/>
  <c r="C149" i="9"/>
  <c r="D149" i="9" s="1"/>
  <c r="B149" i="9"/>
  <c r="B148" i="9"/>
  <c r="C148" i="9" s="1"/>
  <c r="D148" i="9" s="1"/>
  <c r="B147" i="9"/>
  <c r="C146" i="9"/>
  <c r="D146" i="9" s="1"/>
  <c r="B146" i="9"/>
  <c r="C147" i="9" s="1"/>
  <c r="D147" i="9" s="1"/>
  <c r="B145" i="9"/>
  <c r="C144" i="9"/>
  <c r="D144" i="9" s="1"/>
  <c r="B144" i="9"/>
  <c r="C145" i="9" s="1"/>
  <c r="D145" i="9" s="1"/>
  <c r="C143" i="9"/>
  <c r="D143" i="9" s="1"/>
  <c r="B143" i="9"/>
  <c r="B142" i="9"/>
  <c r="C141" i="9"/>
  <c r="D141" i="9" s="1"/>
  <c r="B141" i="9"/>
  <c r="C142" i="9" s="1"/>
  <c r="D142" i="9" s="1"/>
  <c r="B140" i="9"/>
  <c r="B139" i="9"/>
  <c r="C140" i="9" s="1"/>
  <c r="D140" i="9" s="1"/>
  <c r="B138" i="9"/>
  <c r="C137" i="9"/>
  <c r="D137" i="9" s="1"/>
  <c r="B137" i="9"/>
  <c r="B136" i="9"/>
  <c r="B135" i="9"/>
  <c r="C136" i="9" s="1"/>
  <c r="D136" i="9" s="1"/>
  <c r="B134" i="9"/>
  <c r="C135" i="9" s="1"/>
  <c r="D135" i="9" s="1"/>
  <c r="B133" i="9"/>
  <c r="B132" i="9"/>
  <c r="B131" i="9"/>
  <c r="B130" i="9"/>
  <c r="C131" i="9" s="1"/>
  <c r="D131" i="9" s="1"/>
  <c r="B129" i="9"/>
  <c r="C130" i="9" s="1"/>
  <c r="D130" i="9" s="1"/>
  <c r="B128" i="9"/>
  <c r="C129" i="9" s="1"/>
  <c r="D129" i="9" s="1"/>
  <c r="C127" i="9"/>
  <c r="D127" i="9" s="1"/>
  <c r="B127" i="9"/>
  <c r="C126" i="9"/>
  <c r="D126" i="9" s="1"/>
  <c r="B126" i="9"/>
  <c r="B125" i="9"/>
  <c r="C125" i="9" s="1"/>
  <c r="D125" i="9" s="1"/>
  <c r="D124" i="9"/>
  <c r="B124" i="9"/>
  <c r="B123" i="9"/>
  <c r="C124" i="9" s="1"/>
  <c r="B122" i="9"/>
  <c r="C123" i="9" s="1"/>
  <c r="D123" i="9" s="1"/>
  <c r="C121" i="9"/>
  <c r="D121" i="9" s="1"/>
  <c r="B121" i="9"/>
  <c r="B120" i="9"/>
  <c r="B119" i="9"/>
  <c r="C120" i="9" s="1"/>
  <c r="D120" i="9" s="1"/>
  <c r="D118" i="9"/>
  <c r="B118" i="9"/>
  <c r="B117" i="9"/>
  <c r="C118" i="9" s="1"/>
  <c r="B116" i="9"/>
  <c r="C117" i="9" s="1"/>
  <c r="D117" i="9" s="1"/>
  <c r="B115" i="9"/>
  <c r="C115" i="9" s="1"/>
  <c r="D115" i="9" s="1"/>
  <c r="B114" i="9"/>
  <c r="D113" i="9"/>
  <c r="C113" i="9"/>
  <c r="B113" i="9"/>
  <c r="C114" i="9" s="1"/>
  <c r="D114" i="9" s="1"/>
  <c r="D112" i="9"/>
  <c r="B112" i="9"/>
  <c r="B111" i="9"/>
  <c r="C112" i="9" s="1"/>
  <c r="B110" i="9"/>
  <c r="C111" i="9" s="1"/>
  <c r="D111" i="9" s="1"/>
  <c r="B109" i="9"/>
  <c r="B108" i="9"/>
  <c r="C109" i="9" s="1"/>
  <c r="D109" i="9" s="1"/>
  <c r="B107" i="9"/>
  <c r="C108" i="9" s="1"/>
  <c r="D108" i="9" s="1"/>
  <c r="C106" i="9"/>
  <c r="D106" i="9" s="1"/>
  <c r="B106" i="9"/>
  <c r="B105" i="9"/>
  <c r="C104" i="9"/>
  <c r="D104" i="9" s="1"/>
  <c r="B104" i="9"/>
  <c r="C105" i="9" s="1"/>
  <c r="D105" i="9" s="1"/>
  <c r="B103" i="9"/>
  <c r="B102" i="9"/>
  <c r="C101" i="9"/>
  <c r="D101" i="9" s="1"/>
  <c r="B101" i="9"/>
  <c r="C100" i="9"/>
  <c r="D100" i="9" s="1"/>
  <c r="B100" i="9"/>
  <c r="B99" i="9"/>
  <c r="B98" i="9"/>
  <c r="B97" i="9"/>
  <c r="B96" i="9"/>
  <c r="C97" i="9" s="1"/>
  <c r="D97" i="9" s="1"/>
  <c r="B95" i="9"/>
  <c r="B94" i="9"/>
  <c r="B93" i="9"/>
  <c r="C93" i="9" s="1"/>
  <c r="D93" i="9" s="1"/>
  <c r="B92" i="9"/>
  <c r="B91" i="9"/>
  <c r="C92" i="9" s="1"/>
  <c r="D92" i="9" s="1"/>
  <c r="B90" i="9"/>
  <c r="C91" i="9" s="1"/>
  <c r="D91" i="9" s="1"/>
  <c r="B89" i="9"/>
  <c r="D88" i="9"/>
  <c r="C88" i="9"/>
  <c r="B88" i="9"/>
  <c r="C87" i="9"/>
  <c r="D87" i="9" s="1"/>
  <c r="B87" i="9"/>
  <c r="B86" i="9"/>
  <c r="B85" i="9"/>
  <c r="C86" i="9" s="1"/>
  <c r="D86" i="9" s="1"/>
  <c r="C84" i="9"/>
  <c r="D84" i="9" s="1"/>
  <c r="B84" i="9"/>
  <c r="B83" i="9"/>
  <c r="B82" i="9"/>
  <c r="C83" i="9" s="1"/>
  <c r="D83" i="9" s="1"/>
  <c r="B81" i="9"/>
  <c r="D80" i="9"/>
  <c r="C80" i="9"/>
  <c r="B80" i="9"/>
  <c r="C81" i="9" s="1"/>
  <c r="D81" i="9" s="1"/>
  <c r="C79" i="9"/>
  <c r="D79" i="9" s="1"/>
  <c r="B79" i="9"/>
  <c r="B78" i="9"/>
  <c r="B77" i="9"/>
  <c r="C78" i="9" s="1"/>
  <c r="D78" i="9" s="1"/>
  <c r="C76" i="9"/>
  <c r="D76" i="9" s="1"/>
  <c r="B76" i="9"/>
  <c r="B75" i="9"/>
  <c r="B74" i="9"/>
  <c r="C75" i="9" s="1"/>
  <c r="D75" i="9" s="1"/>
  <c r="B73" i="9"/>
  <c r="D72" i="9"/>
  <c r="C72" i="9"/>
  <c r="B72" i="9"/>
  <c r="B71" i="9"/>
  <c r="B70" i="9"/>
  <c r="C71" i="9" s="1"/>
  <c r="D71" i="9" s="1"/>
  <c r="B69" i="9"/>
  <c r="B68" i="9"/>
  <c r="B67" i="9"/>
  <c r="B66" i="9"/>
  <c r="C65" i="9"/>
  <c r="D65" i="9" s="1"/>
  <c r="B65" i="9"/>
  <c r="C66" i="9" s="1"/>
  <c r="D66" i="9" s="1"/>
  <c r="D64" i="9"/>
  <c r="B64" i="9"/>
  <c r="B63" i="9"/>
  <c r="C64" i="9" s="1"/>
  <c r="B62" i="9"/>
  <c r="C63" i="9" s="1"/>
  <c r="D63" i="9" s="1"/>
  <c r="B61" i="9"/>
  <c r="B60" i="9"/>
  <c r="B59" i="9"/>
  <c r="B58" i="9"/>
  <c r="C59" i="9" s="1"/>
  <c r="D59" i="9" s="1"/>
  <c r="D57" i="9"/>
  <c r="B57" i="9"/>
  <c r="B56" i="9"/>
  <c r="C57" i="9" s="1"/>
  <c r="B55" i="9"/>
  <c r="C54" i="9"/>
  <c r="D54" i="9" s="1"/>
  <c r="B54" i="9"/>
  <c r="C55" i="9" s="1"/>
  <c r="D55" i="9" s="1"/>
  <c r="C53" i="9"/>
  <c r="D53" i="9" s="1"/>
  <c r="B53" i="9"/>
  <c r="C52" i="9"/>
  <c r="D52" i="9" s="1"/>
  <c r="B52" i="9"/>
  <c r="B51" i="9"/>
  <c r="B50" i="9"/>
  <c r="C51" i="9" s="1"/>
  <c r="D51" i="9" s="1"/>
  <c r="B49" i="9"/>
  <c r="C48" i="9"/>
  <c r="D48" i="9" s="1"/>
  <c r="B48" i="9"/>
  <c r="B47" i="9"/>
  <c r="C47" i="9" s="1"/>
  <c r="D47" i="9" s="1"/>
  <c r="B46" i="9"/>
  <c r="B45" i="9"/>
  <c r="B44" i="9"/>
  <c r="B43" i="9"/>
  <c r="C44" i="9" s="1"/>
  <c r="D44" i="9" s="1"/>
  <c r="B42" i="9"/>
  <c r="D41" i="9"/>
  <c r="C41" i="9"/>
  <c r="B41" i="9"/>
  <c r="C40" i="9"/>
  <c r="D40" i="9" s="1"/>
  <c r="B40" i="9"/>
  <c r="B39" i="9"/>
  <c r="B38" i="9"/>
  <c r="C37" i="9"/>
  <c r="D37" i="9" s="1"/>
  <c r="B37" i="9"/>
  <c r="B36" i="9"/>
  <c r="B35" i="9"/>
  <c r="C36" i="9" s="1"/>
  <c r="D36" i="9" s="1"/>
  <c r="B34" i="9"/>
  <c r="D33" i="9"/>
  <c r="C33" i="9"/>
  <c r="B33" i="9"/>
  <c r="C32" i="9"/>
  <c r="D32" i="9" s="1"/>
  <c r="B32" i="9"/>
  <c r="B31" i="9"/>
  <c r="D30" i="9"/>
  <c r="B30" i="9"/>
  <c r="C31" i="9" s="1"/>
  <c r="D31" i="9" s="1"/>
  <c r="D29" i="9"/>
  <c r="C29" i="9"/>
  <c r="B29" i="9"/>
  <c r="C30" i="9" s="1"/>
  <c r="B28" i="9"/>
  <c r="C28" i="9" s="1"/>
  <c r="D28" i="9" s="1"/>
  <c r="B27" i="9"/>
  <c r="B26" i="9"/>
  <c r="C27" i="9" s="1"/>
  <c r="D27" i="9" s="1"/>
  <c r="D25" i="9"/>
  <c r="C25" i="9"/>
  <c r="B25" i="9"/>
  <c r="C26" i="9" s="1"/>
  <c r="D26" i="9" s="1"/>
  <c r="B24" i="9"/>
  <c r="C24" i="9" s="1"/>
  <c r="D24" i="9" s="1"/>
  <c r="C23" i="9"/>
  <c r="D23" i="9" s="1"/>
  <c r="B23" i="9"/>
  <c r="B22" i="9"/>
  <c r="B21" i="9"/>
  <c r="B20" i="9"/>
  <c r="C21" i="9" s="1"/>
  <c r="D21" i="9" s="1"/>
  <c r="B19" i="9"/>
  <c r="C19" i="9" s="1"/>
  <c r="D19" i="9" s="1"/>
  <c r="C18" i="9"/>
  <c r="D18" i="9" s="1"/>
  <c r="B18" i="9"/>
  <c r="B17" i="9"/>
  <c r="B16" i="9"/>
  <c r="B15" i="9"/>
  <c r="C16" i="9" s="1"/>
  <c r="D16" i="9" s="1"/>
  <c r="B14" i="9"/>
  <c r="B13" i="9"/>
  <c r="B12" i="9"/>
  <c r="C13" i="9" s="1"/>
  <c r="D13" i="9" s="1"/>
  <c r="B11" i="9"/>
  <c r="B10" i="9"/>
  <c r="C10" i="9" s="1"/>
  <c r="D10" i="9" s="1"/>
  <c r="B9" i="9"/>
  <c r="B8" i="9"/>
  <c r="C7" i="9"/>
  <c r="D7" i="9" s="1"/>
  <c r="B7" i="9"/>
  <c r="B6" i="9"/>
  <c r="B2410" i="8"/>
  <c r="C2410" i="8" s="1"/>
  <c r="C2409" i="8"/>
  <c r="B2409" i="8"/>
  <c r="C2408" i="8"/>
  <c r="B2408" i="8"/>
  <c r="B2407" i="8"/>
  <c r="B2406" i="8"/>
  <c r="D2405" i="8"/>
  <c r="B2405" i="8"/>
  <c r="D2404" i="8"/>
  <c r="C2404" i="8"/>
  <c r="B2404" i="8"/>
  <c r="B2403" i="8"/>
  <c r="C2402" i="8"/>
  <c r="B2402" i="8"/>
  <c r="D2401" i="8"/>
  <c r="B2401" i="8"/>
  <c r="C2401" i="8" s="1"/>
  <c r="D2400" i="8"/>
  <c r="B2400" i="8"/>
  <c r="B2399" i="8"/>
  <c r="C2399" i="8" s="1"/>
  <c r="D2398" i="8"/>
  <c r="C2398" i="8"/>
  <c r="B2398" i="8"/>
  <c r="B2397" i="8"/>
  <c r="C2396" i="8"/>
  <c r="B2396" i="8"/>
  <c r="D2395" i="8"/>
  <c r="B2395" i="8"/>
  <c r="D2394" i="8"/>
  <c r="B2394" i="8"/>
  <c r="B2393" i="8"/>
  <c r="E2392" i="8"/>
  <c r="D2392" i="8"/>
  <c r="B2392" i="8"/>
  <c r="D2391" i="8"/>
  <c r="C2391" i="8"/>
  <c r="B2391" i="8"/>
  <c r="B2390" i="8"/>
  <c r="C2389" i="8"/>
  <c r="B2389" i="8"/>
  <c r="D2388" i="8"/>
  <c r="C2388" i="8"/>
  <c r="B2388" i="8"/>
  <c r="B2387" i="8"/>
  <c r="C2386" i="8"/>
  <c r="B2386" i="8"/>
  <c r="D2385" i="8"/>
  <c r="B2385" i="8"/>
  <c r="C2384" i="8"/>
  <c r="B2384" i="8"/>
  <c r="B2383" i="8"/>
  <c r="D2382" i="8"/>
  <c r="B2382" i="8"/>
  <c r="E2381" i="8"/>
  <c r="F2381" i="8" s="1"/>
  <c r="D2381" i="8"/>
  <c r="C2381" i="8"/>
  <c r="B2381" i="8"/>
  <c r="E2380" i="8"/>
  <c r="D2380" i="8"/>
  <c r="C2380" i="8"/>
  <c r="B2380" i="8"/>
  <c r="E2382" i="8" s="1"/>
  <c r="B2379" i="8"/>
  <c r="D2379" i="8" s="1"/>
  <c r="C2378" i="8"/>
  <c r="B2378" i="8"/>
  <c r="E2377" i="8"/>
  <c r="F2377" i="8" s="1"/>
  <c r="D2377" i="8"/>
  <c r="C2377" i="8"/>
  <c r="B2377" i="8"/>
  <c r="B2376" i="8"/>
  <c r="D2375" i="8"/>
  <c r="C2375" i="8"/>
  <c r="B2375" i="8"/>
  <c r="C2374" i="8"/>
  <c r="B2374" i="8"/>
  <c r="D2373" i="8"/>
  <c r="C2373" i="8"/>
  <c r="B2373" i="8"/>
  <c r="D2376" i="8" s="1"/>
  <c r="B2372" i="8"/>
  <c r="E2375" i="8" s="1"/>
  <c r="F2375" i="8" s="1"/>
  <c r="B2371" i="8"/>
  <c r="C2370" i="8"/>
  <c r="B2370" i="8"/>
  <c r="E2369" i="8"/>
  <c r="D2369" i="8"/>
  <c r="B2369" i="8"/>
  <c r="E2368" i="8"/>
  <c r="B2368" i="8"/>
  <c r="D2367" i="8"/>
  <c r="B2367" i="8"/>
  <c r="B2366" i="8"/>
  <c r="E2365" i="8"/>
  <c r="F2365" i="8" s="1"/>
  <c r="D2365" i="8"/>
  <c r="B2365" i="8"/>
  <c r="B2364" i="8"/>
  <c r="B2363" i="8"/>
  <c r="D2362" i="8"/>
  <c r="C2362" i="8"/>
  <c r="B2362" i="8"/>
  <c r="C2363" i="8" s="1"/>
  <c r="B2361" i="8"/>
  <c r="C2361" i="8" s="1"/>
  <c r="E2360" i="8"/>
  <c r="F2360" i="8" s="1"/>
  <c r="B2360" i="8"/>
  <c r="D2359" i="8"/>
  <c r="B2359" i="8"/>
  <c r="B2358" i="8"/>
  <c r="B2357" i="8"/>
  <c r="E2356" i="8"/>
  <c r="B2356" i="8"/>
  <c r="C2355" i="8"/>
  <c r="B2355" i="8"/>
  <c r="E2354" i="8"/>
  <c r="B2354" i="8"/>
  <c r="D2353" i="8"/>
  <c r="C2353" i="8"/>
  <c r="B2353" i="8"/>
  <c r="C2352" i="8"/>
  <c r="B2352" i="8"/>
  <c r="D2351" i="8"/>
  <c r="B2351" i="8"/>
  <c r="B2350" i="8"/>
  <c r="B2349" i="8"/>
  <c r="B2348" i="8"/>
  <c r="B2347" i="8"/>
  <c r="C2346" i="8"/>
  <c r="B2346" i="8"/>
  <c r="B2345" i="8"/>
  <c r="B2344" i="8"/>
  <c r="B2343" i="8"/>
  <c r="B2342" i="8"/>
  <c r="B2341" i="8"/>
  <c r="C2340" i="8"/>
  <c r="B2340" i="8"/>
  <c r="C2339" i="8"/>
  <c r="B2339" i="8"/>
  <c r="D2342" i="8" s="1"/>
  <c r="B2338" i="8"/>
  <c r="B2337" i="8"/>
  <c r="E2336" i="8"/>
  <c r="F2336" i="8" s="1"/>
  <c r="D2336" i="8"/>
  <c r="B2336" i="8"/>
  <c r="D2339" i="8" s="1"/>
  <c r="D2335" i="8"/>
  <c r="B2335" i="8"/>
  <c r="B2334" i="8"/>
  <c r="D2333" i="8"/>
  <c r="B2333" i="8"/>
  <c r="D2332" i="8"/>
  <c r="B2332" i="8"/>
  <c r="B2331" i="8"/>
  <c r="E2333" i="8" s="1"/>
  <c r="F2333" i="8" s="1"/>
  <c r="C2330" i="8"/>
  <c r="B2330" i="8"/>
  <c r="D2329" i="8"/>
  <c r="B2329" i="8"/>
  <c r="D2328" i="8"/>
  <c r="B2328" i="8"/>
  <c r="B2327" i="8"/>
  <c r="E2326" i="8"/>
  <c r="F2326" i="8" s="1"/>
  <c r="D2326" i="8"/>
  <c r="B2326" i="8"/>
  <c r="C2325" i="8"/>
  <c r="B2325" i="8"/>
  <c r="C2324" i="8"/>
  <c r="B2324" i="8"/>
  <c r="B2323" i="8"/>
  <c r="D2322" i="8"/>
  <c r="B2322" i="8"/>
  <c r="B2321" i="8"/>
  <c r="E2320" i="8"/>
  <c r="B2320" i="8"/>
  <c r="D2319" i="8"/>
  <c r="C2319" i="8"/>
  <c r="B2319" i="8"/>
  <c r="B2318" i="8"/>
  <c r="D2317" i="8"/>
  <c r="C2317" i="8"/>
  <c r="B2317" i="8"/>
  <c r="B2316" i="8"/>
  <c r="B2315" i="8"/>
  <c r="C2316" i="8" s="1"/>
  <c r="E2314" i="8"/>
  <c r="F2314" i="8" s="1"/>
  <c r="D2314" i="8"/>
  <c r="B2314" i="8"/>
  <c r="D2313" i="8"/>
  <c r="B2313" i="8"/>
  <c r="B2312" i="8"/>
  <c r="E2311" i="8"/>
  <c r="D2311" i="8"/>
  <c r="B2311" i="8"/>
  <c r="E2310" i="8"/>
  <c r="C2310" i="8"/>
  <c r="B2310" i="8"/>
  <c r="B2309" i="8"/>
  <c r="B2308" i="8"/>
  <c r="B2307" i="8"/>
  <c r="B2306" i="8"/>
  <c r="B2305" i="8"/>
  <c r="E2304" i="8"/>
  <c r="B2304" i="8"/>
  <c r="F2303" i="8"/>
  <c r="E2303" i="8"/>
  <c r="D2303" i="8"/>
  <c r="B2303" i="8"/>
  <c r="F2302" i="8"/>
  <c r="E2302" i="8"/>
  <c r="B2302" i="8"/>
  <c r="C2301" i="8"/>
  <c r="B2301" i="8"/>
  <c r="D2300" i="8"/>
  <c r="C2300" i="8"/>
  <c r="B2300" i="8"/>
  <c r="E2299" i="8"/>
  <c r="D2299" i="8"/>
  <c r="B2299" i="8"/>
  <c r="E2298" i="8"/>
  <c r="B2298" i="8"/>
  <c r="E2297" i="8"/>
  <c r="D2297" i="8"/>
  <c r="B2297" i="8"/>
  <c r="C2298" i="8" s="1"/>
  <c r="D2296" i="8"/>
  <c r="C2296" i="8"/>
  <c r="B2296" i="8"/>
  <c r="E2295" i="8"/>
  <c r="D2295" i="8"/>
  <c r="B2295" i="8"/>
  <c r="B2294" i="8"/>
  <c r="E2293" i="8"/>
  <c r="B2293" i="8"/>
  <c r="C2293" i="8" s="1"/>
  <c r="B2292" i="8"/>
  <c r="B2291" i="8"/>
  <c r="B2290" i="8"/>
  <c r="B2289" i="8"/>
  <c r="B2288" i="8"/>
  <c r="B2287" i="8"/>
  <c r="E2286" i="8"/>
  <c r="B2286" i="8"/>
  <c r="D2285" i="8"/>
  <c r="B2285" i="8"/>
  <c r="B2284" i="8"/>
  <c r="C2283" i="8"/>
  <c r="B2283" i="8"/>
  <c r="B2282" i="8"/>
  <c r="D2281" i="8"/>
  <c r="B2281" i="8"/>
  <c r="C2280" i="8"/>
  <c r="B2280" i="8"/>
  <c r="D2279" i="8"/>
  <c r="B2279" i="8"/>
  <c r="B2278" i="8"/>
  <c r="B2277" i="8"/>
  <c r="D2276" i="8"/>
  <c r="B2276" i="8"/>
  <c r="B2275" i="8"/>
  <c r="C2274" i="8"/>
  <c r="B2274" i="8"/>
  <c r="B2273" i="8"/>
  <c r="B2272" i="8"/>
  <c r="B2271" i="8"/>
  <c r="B2270" i="8"/>
  <c r="C2270" i="8" s="1"/>
  <c r="C2269" i="8"/>
  <c r="B2269" i="8"/>
  <c r="B2268" i="8"/>
  <c r="E2267" i="8"/>
  <c r="F2267" i="8" s="1"/>
  <c r="C2267" i="8"/>
  <c r="B2267" i="8"/>
  <c r="E2266" i="8"/>
  <c r="B2266" i="8"/>
  <c r="D2265" i="8"/>
  <c r="C2265" i="8"/>
  <c r="B2265" i="8"/>
  <c r="D2268" i="8" s="1"/>
  <c r="D2264" i="8"/>
  <c r="C2264" i="8"/>
  <c r="B2264" i="8"/>
  <c r="D2263" i="8"/>
  <c r="B2263" i="8"/>
  <c r="B2262" i="8"/>
  <c r="C2262" i="8" s="1"/>
  <c r="D2261" i="8"/>
  <c r="B2261" i="8"/>
  <c r="B2260" i="8"/>
  <c r="B2259" i="8"/>
  <c r="C2260" i="8" s="1"/>
  <c r="B2258" i="8"/>
  <c r="B2257" i="8"/>
  <c r="C2256" i="8"/>
  <c r="B2256" i="8"/>
  <c r="D2255" i="8"/>
  <c r="B2255" i="8"/>
  <c r="B2254" i="8"/>
  <c r="B2253" i="8"/>
  <c r="D2252" i="8"/>
  <c r="B2252" i="8"/>
  <c r="E2251" i="8"/>
  <c r="F2251" i="8" s="1"/>
  <c r="D2251" i="8"/>
  <c r="B2251" i="8"/>
  <c r="C2252" i="8" s="1"/>
  <c r="C2250" i="8"/>
  <c r="B2250" i="8"/>
  <c r="D2249" i="8"/>
  <c r="B2249" i="8"/>
  <c r="B2248" i="8"/>
  <c r="B2247" i="8"/>
  <c r="B2246" i="8"/>
  <c r="B2245" i="8"/>
  <c r="B2244" i="8"/>
  <c r="B2243" i="8"/>
  <c r="E2242" i="8"/>
  <c r="B2242" i="8"/>
  <c r="B2241" i="8"/>
  <c r="D2240" i="8"/>
  <c r="B2240" i="8"/>
  <c r="B2239" i="8"/>
  <c r="D2238" i="8"/>
  <c r="C2238" i="8"/>
  <c r="B2238" i="8"/>
  <c r="D2237" i="8"/>
  <c r="B2237" i="8"/>
  <c r="B2236" i="8"/>
  <c r="C2236" i="8" s="1"/>
  <c r="B2235" i="8"/>
  <c r="B2234" i="8"/>
  <c r="C2233" i="8"/>
  <c r="B2233" i="8"/>
  <c r="C2232" i="8"/>
  <c r="B2232" i="8"/>
  <c r="D2231" i="8"/>
  <c r="B2231" i="8"/>
  <c r="D2234" i="8" s="1"/>
  <c r="B2230" i="8"/>
  <c r="D2229" i="8"/>
  <c r="B2229" i="8"/>
  <c r="B2228" i="8"/>
  <c r="D2228" i="8" s="1"/>
  <c r="E2227" i="8"/>
  <c r="B2227" i="8"/>
  <c r="E2226" i="8"/>
  <c r="B2226" i="8"/>
  <c r="E2225" i="8"/>
  <c r="F2225" i="8" s="1"/>
  <c r="D2225" i="8"/>
  <c r="B2225" i="8"/>
  <c r="E2224" i="8"/>
  <c r="B2224" i="8"/>
  <c r="E2223" i="8"/>
  <c r="F2223" i="8" s="1"/>
  <c r="D2223" i="8"/>
  <c r="B2223" i="8"/>
  <c r="B2222" i="8"/>
  <c r="B2221" i="8"/>
  <c r="E2220" i="8"/>
  <c r="F2220" i="8" s="1"/>
  <c r="D2220" i="8"/>
  <c r="C2220" i="8"/>
  <c r="B2220" i="8"/>
  <c r="C2219" i="8"/>
  <c r="B2219" i="8"/>
  <c r="B2218" i="8"/>
  <c r="C2217" i="8"/>
  <c r="B2217" i="8"/>
  <c r="B2216" i="8"/>
  <c r="B2215" i="8"/>
  <c r="B2214" i="8"/>
  <c r="C2214" i="8" s="1"/>
  <c r="D2213" i="8"/>
  <c r="B2213" i="8"/>
  <c r="D2212" i="8"/>
  <c r="B2212" i="8"/>
  <c r="D2211" i="8"/>
  <c r="B2211" i="8"/>
  <c r="B2210" i="8"/>
  <c r="B2209" i="8"/>
  <c r="C2209" i="8" s="1"/>
  <c r="B2208" i="8"/>
  <c r="B2207" i="8"/>
  <c r="C2206" i="8"/>
  <c r="B2206" i="8"/>
  <c r="B2205" i="8"/>
  <c r="D2204" i="8"/>
  <c r="B2204" i="8"/>
  <c r="E2203" i="8"/>
  <c r="F2203" i="8" s="1"/>
  <c r="B2203" i="8"/>
  <c r="E2202" i="8"/>
  <c r="D2202" i="8"/>
  <c r="B2202" i="8"/>
  <c r="B2201" i="8"/>
  <c r="B2200" i="8"/>
  <c r="D2200" i="8" s="1"/>
  <c r="B2199" i="8"/>
  <c r="D2199" i="8" s="1"/>
  <c r="B2198" i="8"/>
  <c r="C2197" i="8"/>
  <c r="B2197" i="8"/>
  <c r="B2196" i="8"/>
  <c r="B2195" i="8"/>
  <c r="B2194" i="8"/>
  <c r="B2193" i="8"/>
  <c r="B2192" i="8"/>
  <c r="B2191" i="8"/>
  <c r="D2190" i="8"/>
  <c r="B2190" i="8"/>
  <c r="D2189" i="8"/>
  <c r="B2189" i="8"/>
  <c r="E2188" i="8"/>
  <c r="D2188" i="8"/>
  <c r="C2188" i="8"/>
  <c r="B2188" i="8"/>
  <c r="E2187" i="8"/>
  <c r="F2187" i="8" s="1"/>
  <c r="D2187" i="8"/>
  <c r="B2187" i="8"/>
  <c r="C2186" i="8"/>
  <c r="B2186" i="8"/>
  <c r="E2185" i="8"/>
  <c r="D2185" i="8"/>
  <c r="B2185" i="8"/>
  <c r="C2185" i="8" s="1"/>
  <c r="E2184" i="8"/>
  <c r="F2184" i="8" s="1"/>
  <c r="C2184" i="8"/>
  <c r="B2184" i="8"/>
  <c r="E2183" i="8"/>
  <c r="D2183" i="8"/>
  <c r="B2183" i="8"/>
  <c r="E2182" i="8"/>
  <c r="F2182" i="8" s="1"/>
  <c r="D2182" i="8"/>
  <c r="C2182" i="8"/>
  <c r="B2182" i="8"/>
  <c r="B2181" i="8"/>
  <c r="D2180" i="8"/>
  <c r="C2180" i="8"/>
  <c r="B2180" i="8"/>
  <c r="B2179" i="8"/>
  <c r="D2178" i="8"/>
  <c r="C2178" i="8"/>
  <c r="B2178" i="8"/>
  <c r="B2177" i="8"/>
  <c r="B2176" i="8"/>
  <c r="D2175" i="8"/>
  <c r="C2175" i="8"/>
  <c r="B2175" i="8"/>
  <c r="B2174" i="8"/>
  <c r="C2173" i="8"/>
  <c r="B2173" i="8"/>
  <c r="D2172" i="8"/>
  <c r="B2172" i="8"/>
  <c r="B2171" i="8"/>
  <c r="B2170" i="8"/>
  <c r="D2169" i="8"/>
  <c r="B2169" i="8"/>
  <c r="B2168" i="8"/>
  <c r="B2167" i="8"/>
  <c r="E2166" i="8"/>
  <c r="F2166" i="8" s="1"/>
  <c r="D2166" i="8"/>
  <c r="C2166" i="8"/>
  <c r="B2166" i="8"/>
  <c r="D2165" i="8"/>
  <c r="B2165" i="8"/>
  <c r="E2164" i="8"/>
  <c r="C2164" i="8"/>
  <c r="B2164" i="8"/>
  <c r="B2163" i="8"/>
  <c r="D2163" i="8" s="1"/>
  <c r="B2162" i="8"/>
  <c r="B2161" i="8"/>
  <c r="C2160" i="8"/>
  <c r="B2160" i="8"/>
  <c r="E2159" i="8"/>
  <c r="F2159" i="8" s="1"/>
  <c r="D2159" i="8"/>
  <c r="C2159" i="8"/>
  <c r="B2159" i="8"/>
  <c r="B2158" i="8"/>
  <c r="E2160" i="8" s="1"/>
  <c r="D2157" i="8"/>
  <c r="C2157" i="8"/>
  <c r="B2157" i="8"/>
  <c r="D2160" i="8" s="1"/>
  <c r="E2156" i="8"/>
  <c r="D2156" i="8"/>
  <c r="C2156" i="8"/>
  <c r="B2156" i="8"/>
  <c r="E2155" i="8"/>
  <c r="D2155" i="8"/>
  <c r="B2155" i="8"/>
  <c r="D2154" i="8"/>
  <c r="C2154" i="8"/>
  <c r="B2154" i="8"/>
  <c r="B2153" i="8"/>
  <c r="C2152" i="8"/>
  <c r="B2152" i="8"/>
  <c r="D2151" i="8"/>
  <c r="B2151" i="8"/>
  <c r="E2154" i="8" s="1"/>
  <c r="B2150" i="8"/>
  <c r="B2149" i="8"/>
  <c r="B2148" i="8"/>
  <c r="D2147" i="8"/>
  <c r="C2147" i="8"/>
  <c r="B2147" i="8"/>
  <c r="B2146" i="8"/>
  <c r="B2145" i="8"/>
  <c r="E2144" i="8"/>
  <c r="C2144" i="8"/>
  <c r="B2144" i="8"/>
  <c r="D2143" i="8"/>
  <c r="B2143" i="8"/>
  <c r="B2142" i="8"/>
  <c r="B2141" i="8"/>
  <c r="E2140" i="8"/>
  <c r="D2140" i="8"/>
  <c r="B2140" i="8"/>
  <c r="E2139" i="8"/>
  <c r="B2139" i="8"/>
  <c r="B2138" i="8"/>
  <c r="B2137" i="8"/>
  <c r="E2136" i="8"/>
  <c r="F2136" i="8" s="1"/>
  <c r="B2136" i="8"/>
  <c r="D2135" i="8"/>
  <c r="B2135" i="8"/>
  <c r="C2134" i="8"/>
  <c r="B2134" i="8"/>
  <c r="C2133" i="8"/>
  <c r="B2133" i="8"/>
  <c r="B2132" i="8"/>
  <c r="B2131" i="8"/>
  <c r="B2130" i="8"/>
  <c r="D2129" i="8"/>
  <c r="C2129" i="8"/>
  <c r="B2129" i="8"/>
  <c r="C2128" i="8"/>
  <c r="B2128" i="8"/>
  <c r="B2127" i="8"/>
  <c r="B2126" i="8"/>
  <c r="B2125" i="8"/>
  <c r="C2124" i="8"/>
  <c r="B2124" i="8"/>
  <c r="B2123" i="8"/>
  <c r="D2126" i="8" s="1"/>
  <c r="B2122" i="8"/>
  <c r="B2121" i="8"/>
  <c r="B2120" i="8"/>
  <c r="B2119" i="8"/>
  <c r="B2118" i="8"/>
  <c r="B2117" i="8"/>
  <c r="C2116" i="8"/>
  <c r="B2116" i="8"/>
  <c r="D2115" i="8"/>
  <c r="B2115" i="8"/>
  <c r="B2114" i="8"/>
  <c r="C2115" i="8" s="1"/>
  <c r="B2113" i="8"/>
  <c r="D2112" i="8"/>
  <c r="C2112" i="8"/>
  <c r="B2112" i="8"/>
  <c r="B2111" i="8"/>
  <c r="E2110" i="8"/>
  <c r="F2110" i="8" s="1"/>
  <c r="D2110" i="8"/>
  <c r="C2110" i="8"/>
  <c r="B2110" i="8"/>
  <c r="C2109" i="8"/>
  <c r="B2109" i="8"/>
  <c r="E2108" i="8"/>
  <c r="F2108" i="8" s="1"/>
  <c r="C2108" i="8"/>
  <c r="B2108" i="8"/>
  <c r="D2107" i="8"/>
  <c r="B2107" i="8"/>
  <c r="D2106" i="8"/>
  <c r="B2106" i="8"/>
  <c r="B2105" i="8"/>
  <c r="D2104" i="8"/>
  <c r="B2104" i="8"/>
  <c r="E2103" i="8"/>
  <c r="D2103" i="8"/>
  <c r="C2103" i="8"/>
  <c r="B2103" i="8"/>
  <c r="B2102" i="8"/>
  <c r="D2101" i="8"/>
  <c r="C2101" i="8"/>
  <c r="B2101" i="8"/>
  <c r="B2100" i="8"/>
  <c r="B2099" i="8"/>
  <c r="D2098" i="8"/>
  <c r="C2098" i="8"/>
  <c r="B2098" i="8"/>
  <c r="D2097" i="8"/>
  <c r="B2097" i="8"/>
  <c r="D2100" i="8" s="1"/>
  <c r="B2096" i="8"/>
  <c r="B2095" i="8"/>
  <c r="C2094" i="8"/>
  <c r="B2094" i="8"/>
  <c r="B2093" i="8"/>
  <c r="B2092" i="8"/>
  <c r="E2091" i="8"/>
  <c r="F2091" i="8" s="1"/>
  <c r="B2091" i="8"/>
  <c r="B2090" i="8"/>
  <c r="B2089" i="8"/>
  <c r="B2088" i="8"/>
  <c r="B2087" i="8"/>
  <c r="D2087" i="8" s="1"/>
  <c r="E2086" i="8"/>
  <c r="F2086" i="8" s="1"/>
  <c r="B2086" i="8"/>
  <c r="D2085" i="8"/>
  <c r="B2085" i="8"/>
  <c r="E2084" i="8"/>
  <c r="D2084" i="8"/>
  <c r="C2084" i="8"/>
  <c r="B2084" i="8"/>
  <c r="E2083" i="8"/>
  <c r="D2083" i="8"/>
  <c r="B2083" i="8"/>
  <c r="D2082" i="8"/>
  <c r="C2082" i="8"/>
  <c r="B2082" i="8"/>
  <c r="D2081" i="8"/>
  <c r="B2081" i="8"/>
  <c r="D2080" i="8"/>
  <c r="B2080" i="8"/>
  <c r="B2079" i="8"/>
  <c r="C2078" i="8"/>
  <c r="B2078" i="8"/>
  <c r="D2077" i="8"/>
  <c r="B2077" i="8"/>
  <c r="C2077" i="8" s="1"/>
  <c r="D2076" i="8"/>
  <c r="C2076" i="8"/>
  <c r="B2076" i="8"/>
  <c r="E2075" i="8"/>
  <c r="B2075" i="8"/>
  <c r="E2074" i="8"/>
  <c r="F2074" i="8" s="1"/>
  <c r="B2074" i="8"/>
  <c r="C2073" i="8"/>
  <c r="B2073" i="8"/>
  <c r="C2074" i="8" s="1"/>
  <c r="C2072" i="8"/>
  <c r="B2072" i="8"/>
  <c r="D2071" i="8"/>
  <c r="B2071" i="8"/>
  <c r="B2070" i="8"/>
  <c r="B2069" i="8"/>
  <c r="E2069" i="8" s="1"/>
  <c r="F2069" i="8" s="1"/>
  <c r="B2068" i="8"/>
  <c r="E2067" i="8"/>
  <c r="B2067" i="8"/>
  <c r="B2066" i="8"/>
  <c r="D2065" i="8"/>
  <c r="B2065" i="8"/>
  <c r="E2064" i="8"/>
  <c r="F2064" i="8" s="1"/>
  <c r="D2064" i="8"/>
  <c r="B2064" i="8"/>
  <c r="D2063" i="8"/>
  <c r="B2063" i="8"/>
  <c r="E2062" i="8"/>
  <c r="C2062" i="8"/>
  <c r="B2062" i="8"/>
  <c r="D2061" i="8"/>
  <c r="C2061" i="8"/>
  <c r="B2061" i="8"/>
  <c r="D2060" i="8"/>
  <c r="C2060" i="8"/>
  <c r="B2060" i="8"/>
  <c r="E2063" i="8" s="1"/>
  <c r="B2059" i="8"/>
  <c r="D2062" i="8" s="1"/>
  <c r="C2058" i="8"/>
  <c r="B2058" i="8"/>
  <c r="B2057" i="8"/>
  <c r="C2057" i="8" s="1"/>
  <c r="D2056" i="8"/>
  <c r="C2056" i="8"/>
  <c r="B2056" i="8"/>
  <c r="B2055" i="8"/>
  <c r="B2054" i="8"/>
  <c r="C2053" i="8"/>
  <c r="B2053" i="8"/>
  <c r="B2052" i="8"/>
  <c r="B2051" i="8"/>
  <c r="B2050" i="8"/>
  <c r="C2049" i="8"/>
  <c r="B2049" i="8"/>
  <c r="D2052" i="8" s="1"/>
  <c r="E2048" i="8"/>
  <c r="F2048" i="8" s="1"/>
  <c r="B2048" i="8"/>
  <c r="B2047" i="8"/>
  <c r="D2046" i="8"/>
  <c r="B2046" i="8"/>
  <c r="B2045" i="8"/>
  <c r="B2044" i="8"/>
  <c r="C2043" i="8"/>
  <c r="B2043" i="8"/>
  <c r="B2042" i="8"/>
  <c r="B2041" i="8"/>
  <c r="C2040" i="8"/>
  <c r="B2040" i="8"/>
  <c r="D2039" i="8"/>
  <c r="C2039" i="8"/>
  <c r="B2039" i="8"/>
  <c r="B2038" i="8"/>
  <c r="B2037" i="8"/>
  <c r="C2037" i="8" s="1"/>
  <c r="D2036" i="8"/>
  <c r="C2036" i="8"/>
  <c r="B2036" i="8"/>
  <c r="D2035" i="8"/>
  <c r="B2035" i="8"/>
  <c r="B2034" i="8"/>
  <c r="E2033" i="8"/>
  <c r="D2033" i="8"/>
  <c r="B2033" i="8"/>
  <c r="B2032" i="8"/>
  <c r="C2033" i="8" s="1"/>
  <c r="B2031" i="8"/>
  <c r="B2030" i="8"/>
  <c r="B2029" i="8"/>
  <c r="B2028" i="8"/>
  <c r="B2027" i="8"/>
  <c r="E2030" i="8" s="1"/>
  <c r="D2026" i="8"/>
  <c r="B2026" i="8"/>
  <c r="B2025" i="8"/>
  <c r="D2024" i="8"/>
  <c r="B2024" i="8"/>
  <c r="B2023" i="8"/>
  <c r="F2075" i="8" s="1"/>
  <c r="D2022" i="8"/>
  <c r="C2022" i="8"/>
  <c r="B2022" i="8"/>
  <c r="D2021" i="8"/>
  <c r="B2021" i="8"/>
  <c r="B2020" i="8"/>
  <c r="C2021" i="8" s="1"/>
  <c r="B2019" i="8"/>
  <c r="C2018" i="8"/>
  <c r="D2018" i="8" s="1"/>
  <c r="B2018" i="8"/>
  <c r="D2017" i="8"/>
  <c r="C2017" i="8"/>
  <c r="B2017" i="8"/>
  <c r="B2016" i="8"/>
  <c r="E2015" i="8"/>
  <c r="F2015" i="8" s="1"/>
  <c r="B2015" i="8"/>
  <c r="E2014" i="8"/>
  <c r="F2014" i="8" s="1"/>
  <c r="C2014" i="8"/>
  <c r="D2014" i="8" s="1"/>
  <c r="B2014" i="8"/>
  <c r="B2013" i="8"/>
  <c r="B2012" i="8"/>
  <c r="C2013" i="8" s="1"/>
  <c r="D2013" i="8" s="1"/>
  <c r="B2011" i="8"/>
  <c r="B2010" i="8"/>
  <c r="B2009" i="8"/>
  <c r="B2008" i="8"/>
  <c r="E2007" i="8"/>
  <c r="F2007" i="8" s="1"/>
  <c r="C2007" i="8"/>
  <c r="D2007" i="8" s="1"/>
  <c r="B2007" i="8"/>
  <c r="C2006" i="8"/>
  <c r="D2006" i="8" s="1"/>
  <c r="B2006" i="8"/>
  <c r="B2005" i="8"/>
  <c r="B2004" i="8"/>
  <c r="E2003" i="8"/>
  <c r="F2003" i="8" s="1"/>
  <c r="C2003" i="8"/>
  <c r="D2003" i="8" s="1"/>
  <c r="B2003" i="8"/>
  <c r="B2002" i="8"/>
  <c r="B2001" i="8"/>
  <c r="C2001" i="8" s="1"/>
  <c r="D2001" i="8" s="1"/>
  <c r="B2000" i="8"/>
  <c r="B1999" i="8"/>
  <c r="B1998" i="8"/>
  <c r="B1997" i="8"/>
  <c r="B1996" i="8"/>
  <c r="B1995" i="8"/>
  <c r="B1994" i="8"/>
  <c r="B1993" i="8"/>
  <c r="C1992" i="8"/>
  <c r="D1992" i="8" s="1"/>
  <c r="B1992" i="8"/>
  <c r="B1991" i="8"/>
  <c r="B1990" i="8"/>
  <c r="B1989" i="8"/>
  <c r="B1988" i="8"/>
  <c r="B1987" i="8"/>
  <c r="F1986" i="8"/>
  <c r="E1986" i="8"/>
  <c r="B1986" i="8"/>
  <c r="B1985" i="8"/>
  <c r="E1984" i="8"/>
  <c r="C1984" i="8"/>
  <c r="D1984" i="8" s="1"/>
  <c r="B1984" i="8"/>
  <c r="E1983" i="8"/>
  <c r="F1983" i="8" s="1"/>
  <c r="B1983" i="8"/>
  <c r="C1982" i="8"/>
  <c r="D1982" i="8" s="1"/>
  <c r="B1982" i="8"/>
  <c r="C1981" i="8"/>
  <c r="D1981" i="8" s="1"/>
  <c r="B1981" i="8"/>
  <c r="B1980" i="8"/>
  <c r="B1979" i="8"/>
  <c r="C1978" i="8"/>
  <c r="D1978" i="8" s="1"/>
  <c r="B1978" i="8"/>
  <c r="B1977" i="8"/>
  <c r="B1976" i="8"/>
  <c r="B1975" i="8"/>
  <c r="B1974" i="8"/>
  <c r="B1973" i="8"/>
  <c r="E1972" i="8"/>
  <c r="B1972" i="8"/>
  <c r="B1971" i="8"/>
  <c r="C1970" i="8"/>
  <c r="D1970" i="8" s="1"/>
  <c r="B1970" i="8"/>
  <c r="E1969" i="8"/>
  <c r="F1969" i="8" s="1"/>
  <c r="D1969" i="8"/>
  <c r="B1969" i="8"/>
  <c r="C1969" i="8" s="1"/>
  <c r="C1968" i="8"/>
  <c r="D1968" i="8" s="1"/>
  <c r="B1968" i="8"/>
  <c r="E1967" i="8"/>
  <c r="D1967" i="8"/>
  <c r="C1967" i="8"/>
  <c r="B1967" i="8"/>
  <c r="C1966" i="8"/>
  <c r="D1966" i="8" s="1"/>
  <c r="B1966" i="8"/>
  <c r="C1965" i="8"/>
  <c r="D1965" i="8" s="1"/>
  <c r="B1965" i="8"/>
  <c r="C1964" i="8"/>
  <c r="D1964" i="8" s="1"/>
  <c r="B1964" i="8"/>
  <c r="B1963" i="8"/>
  <c r="B1962" i="8"/>
  <c r="B1961" i="8"/>
  <c r="B1960" i="8"/>
  <c r="B1959" i="8"/>
  <c r="E1958" i="8"/>
  <c r="B1958" i="8"/>
  <c r="B1957" i="8"/>
  <c r="C1956" i="8"/>
  <c r="D1956" i="8" s="1"/>
  <c r="B1956" i="8"/>
  <c r="B1955" i="8"/>
  <c r="F1954" i="8"/>
  <c r="B1954" i="8"/>
  <c r="B1953" i="8"/>
  <c r="C1952" i="8"/>
  <c r="D1952" i="8" s="1"/>
  <c r="B1952" i="8"/>
  <c r="B1951" i="8"/>
  <c r="E1954" i="8" s="1"/>
  <c r="B1950" i="8"/>
  <c r="E1953" i="8" s="1"/>
  <c r="B1949" i="8"/>
  <c r="B1948" i="8"/>
  <c r="C1947" i="8"/>
  <c r="D1947" i="8" s="1"/>
  <c r="B1947" i="8"/>
  <c r="B1946" i="8"/>
  <c r="B1945" i="8"/>
  <c r="B1944" i="8"/>
  <c r="B1943" i="8"/>
  <c r="C1942" i="8"/>
  <c r="D1942" i="8" s="1"/>
  <c r="B1942" i="8"/>
  <c r="D1941" i="8"/>
  <c r="C1941" i="8"/>
  <c r="B1941" i="8"/>
  <c r="C1940" i="8"/>
  <c r="D1940" i="8" s="1"/>
  <c r="B1940" i="8"/>
  <c r="E1939" i="8"/>
  <c r="F1939" i="8" s="1"/>
  <c r="B1939" i="8"/>
  <c r="C1938" i="8"/>
  <c r="D1938" i="8" s="1"/>
  <c r="B1938" i="8"/>
  <c r="C1937" i="8"/>
  <c r="D1937" i="8" s="1"/>
  <c r="B1937" i="8"/>
  <c r="C1936" i="8"/>
  <c r="D1936" i="8" s="1"/>
  <c r="B1936" i="8"/>
  <c r="C1935" i="8"/>
  <c r="D1935" i="8" s="1"/>
  <c r="B1935" i="8"/>
  <c r="B1934" i="8"/>
  <c r="E1937" i="8" s="1"/>
  <c r="B1933" i="8"/>
  <c r="C1932" i="8"/>
  <c r="D1932" i="8" s="1"/>
  <c r="B1932" i="8"/>
  <c r="B1931" i="8"/>
  <c r="B1930" i="8"/>
  <c r="B1929" i="8"/>
  <c r="E1928" i="8"/>
  <c r="C1928" i="8"/>
  <c r="D1928" i="8" s="1"/>
  <c r="B1928" i="8"/>
  <c r="F1927" i="8"/>
  <c r="E1927" i="8"/>
  <c r="B1927" i="8"/>
  <c r="E1926" i="8"/>
  <c r="C1926" i="8"/>
  <c r="D1926" i="8" s="1"/>
  <c r="B1926" i="8"/>
  <c r="C1925" i="8"/>
  <c r="D1925" i="8" s="1"/>
  <c r="B1925" i="8"/>
  <c r="D1924" i="8"/>
  <c r="C1924" i="8"/>
  <c r="B1924" i="8"/>
  <c r="B1923" i="8"/>
  <c r="B1922" i="8"/>
  <c r="B1921" i="8"/>
  <c r="B1920" i="8"/>
  <c r="B1919" i="8"/>
  <c r="E1918" i="8"/>
  <c r="F1918" i="8" s="1"/>
  <c r="B1918" i="8"/>
  <c r="B1917" i="8"/>
  <c r="B1916" i="8"/>
  <c r="B1915" i="8"/>
  <c r="B1914" i="8"/>
  <c r="E1916" i="8" s="1"/>
  <c r="F1913" i="8"/>
  <c r="E1913" i="8"/>
  <c r="B1913" i="8"/>
  <c r="B1912" i="8"/>
  <c r="B1911" i="8"/>
  <c r="E1911" i="8" s="1"/>
  <c r="C1910" i="8"/>
  <c r="D1910" i="8" s="1"/>
  <c r="B1910" i="8"/>
  <c r="B1909" i="8"/>
  <c r="B1908" i="8"/>
  <c r="E1907" i="8"/>
  <c r="B1907" i="8"/>
  <c r="B1906" i="8"/>
  <c r="C1905" i="8"/>
  <c r="D1905" i="8" s="1"/>
  <c r="B1905" i="8"/>
  <c r="C1904" i="8"/>
  <c r="D1904" i="8" s="1"/>
  <c r="B1904" i="8"/>
  <c r="B1903" i="8"/>
  <c r="B1902" i="8"/>
  <c r="E1905" i="8" s="1"/>
  <c r="B1901" i="8"/>
  <c r="C1900" i="8"/>
  <c r="D1900" i="8" s="1"/>
  <c r="B1900" i="8"/>
  <c r="D1899" i="8"/>
  <c r="C1899" i="8"/>
  <c r="B1899" i="8"/>
  <c r="B1898" i="8"/>
  <c r="B1897" i="8"/>
  <c r="F1896" i="8"/>
  <c r="E1896" i="8"/>
  <c r="B1896" i="8"/>
  <c r="B1895" i="8"/>
  <c r="E1894" i="8"/>
  <c r="B1894" i="8"/>
  <c r="C1893" i="8"/>
  <c r="D1893" i="8" s="1"/>
  <c r="B1893" i="8"/>
  <c r="C1892" i="8"/>
  <c r="D1892" i="8" s="1"/>
  <c r="B1892" i="8"/>
  <c r="B1891" i="8"/>
  <c r="E1890" i="8"/>
  <c r="C1890" i="8"/>
  <c r="D1890" i="8" s="1"/>
  <c r="B1890" i="8"/>
  <c r="B1889" i="8"/>
  <c r="C1888" i="8"/>
  <c r="D1888" i="8" s="1"/>
  <c r="B1888" i="8"/>
  <c r="E1887" i="8"/>
  <c r="F1887" i="8" s="1"/>
  <c r="B1887" i="8"/>
  <c r="E1886" i="8"/>
  <c r="B1886" i="8"/>
  <c r="C1885" i="8"/>
  <c r="D1885" i="8" s="1"/>
  <c r="B1885" i="8"/>
  <c r="B1884" i="8"/>
  <c r="B1883" i="8"/>
  <c r="C1882" i="8"/>
  <c r="D1882" i="8" s="1"/>
  <c r="B1882" i="8"/>
  <c r="C1881" i="8"/>
  <c r="D1881" i="8" s="1"/>
  <c r="B1881" i="8"/>
  <c r="B1880" i="8"/>
  <c r="B1879" i="8"/>
  <c r="B1878" i="8"/>
  <c r="E1878" i="8" s="1"/>
  <c r="C1877" i="8"/>
  <c r="D1877" i="8" s="1"/>
  <c r="B1877" i="8"/>
  <c r="E1876" i="8"/>
  <c r="D1876" i="8"/>
  <c r="B1876" i="8"/>
  <c r="B1875" i="8"/>
  <c r="C1876" i="8" s="1"/>
  <c r="B1874" i="8"/>
  <c r="E1875" i="8" s="1"/>
  <c r="B1873" i="8"/>
  <c r="E1872" i="8"/>
  <c r="F1872" i="8" s="1"/>
  <c r="D1872" i="8"/>
  <c r="C1872" i="8"/>
  <c r="B1872" i="8"/>
  <c r="E1871" i="8"/>
  <c r="B1871" i="8"/>
  <c r="B1870" i="8"/>
  <c r="E1869" i="8"/>
  <c r="D1869" i="8"/>
  <c r="C1869" i="8"/>
  <c r="B1869" i="8"/>
  <c r="B1868" i="8"/>
  <c r="E1867" i="8"/>
  <c r="B1867" i="8"/>
  <c r="F1866" i="8"/>
  <c r="E1866" i="8"/>
  <c r="C1866" i="8"/>
  <c r="D1866" i="8" s="1"/>
  <c r="B1866" i="8"/>
  <c r="C1865" i="8"/>
  <c r="D1865" i="8" s="1"/>
  <c r="B1865" i="8"/>
  <c r="C1864" i="8"/>
  <c r="D1864" i="8" s="1"/>
  <c r="B1864" i="8"/>
  <c r="B1863" i="8"/>
  <c r="B1862" i="8"/>
  <c r="B1861" i="8"/>
  <c r="B1860" i="8"/>
  <c r="B1859" i="8"/>
  <c r="E1859" i="8" s="1"/>
  <c r="C1858" i="8"/>
  <c r="D1858" i="8" s="1"/>
  <c r="B1858" i="8"/>
  <c r="C1857" i="8"/>
  <c r="D1857" i="8" s="1"/>
  <c r="B1857" i="8"/>
  <c r="B1856" i="8"/>
  <c r="E1855" i="8"/>
  <c r="F1855" i="8" s="1"/>
  <c r="B1855" i="8"/>
  <c r="C1854" i="8"/>
  <c r="D1854" i="8" s="1"/>
  <c r="B1854" i="8"/>
  <c r="C1853" i="8"/>
  <c r="D1853" i="8" s="1"/>
  <c r="B1853" i="8"/>
  <c r="B1852" i="8"/>
  <c r="B1851" i="8"/>
  <c r="E1850" i="8"/>
  <c r="B1850" i="8"/>
  <c r="C1849" i="8"/>
  <c r="D1849" i="8" s="1"/>
  <c r="B1849" i="8"/>
  <c r="D1848" i="8"/>
  <c r="B1848" i="8"/>
  <c r="B1847" i="8"/>
  <c r="C1848" i="8" s="1"/>
  <c r="E1846" i="8"/>
  <c r="F1846" i="8" s="1"/>
  <c r="C1846" i="8"/>
  <c r="D1846" i="8" s="1"/>
  <c r="B1846" i="8"/>
  <c r="B1845" i="8"/>
  <c r="C1844" i="8"/>
  <c r="D1844" i="8" s="1"/>
  <c r="B1844" i="8"/>
  <c r="B1843" i="8"/>
  <c r="B1842" i="8"/>
  <c r="B1841" i="8"/>
  <c r="C1841" i="8" s="1"/>
  <c r="D1841" i="8" s="1"/>
  <c r="C1840" i="8"/>
  <c r="D1840" i="8" s="1"/>
  <c r="B1840" i="8"/>
  <c r="B1839" i="8"/>
  <c r="B1838" i="8"/>
  <c r="B1837" i="8"/>
  <c r="B1836" i="8"/>
  <c r="B1835" i="8"/>
  <c r="B1834" i="8"/>
  <c r="C1833" i="8"/>
  <c r="D1833" i="8" s="1"/>
  <c r="B1833" i="8"/>
  <c r="D1832" i="8"/>
  <c r="C1832" i="8"/>
  <c r="B1832" i="8"/>
  <c r="C1831" i="8"/>
  <c r="D1831" i="8" s="1"/>
  <c r="B1831" i="8"/>
  <c r="B1830" i="8"/>
  <c r="B1829" i="8"/>
  <c r="C1828" i="8"/>
  <c r="D1828" i="8" s="1"/>
  <c r="B1828" i="8"/>
  <c r="B1827" i="8"/>
  <c r="B1826" i="8"/>
  <c r="B1825" i="8"/>
  <c r="B1824" i="8"/>
  <c r="B1823" i="8"/>
  <c r="B1822" i="8"/>
  <c r="B1821" i="8"/>
  <c r="B1820" i="8"/>
  <c r="B1819" i="8"/>
  <c r="C1820" i="8" s="1"/>
  <c r="D1820" i="8" s="1"/>
  <c r="B1818" i="8"/>
  <c r="B1817" i="8"/>
  <c r="B1816" i="8"/>
  <c r="B1815" i="8"/>
  <c r="C1815" i="8" s="1"/>
  <c r="D1815" i="8" s="1"/>
  <c r="E1814" i="8"/>
  <c r="B1814" i="8"/>
  <c r="D1813" i="8"/>
  <c r="B1813" i="8"/>
  <c r="B1812" i="8"/>
  <c r="C1813" i="8" s="1"/>
  <c r="B1811" i="8"/>
  <c r="E1810" i="8"/>
  <c r="F1810" i="8" s="1"/>
  <c r="B1810" i="8"/>
  <c r="C1809" i="8"/>
  <c r="D1809" i="8" s="1"/>
  <c r="B1809" i="8"/>
  <c r="B1808" i="8"/>
  <c r="E1811" i="8" s="1"/>
  <c r="F1811" i="8" s="1"/>
  <c r="B1807" i="8"/>
  <c r="B1806" i="8"/>
  <c r="B1805" i="8"/>
  <c r="C1805" i="8" s="1"/>
  <c r="D1805" i="8" s="1"/>
  <c r="D1804" i="8"/>
  <c r="C1804" i="8"/>
  <c r="B1804" i="8"/>
  <c r="B1803" i="8"/>
  <c r="E1802" i="8"/>
  <c r="F1802" i="8" s="1"/>
  <c r="B1802" i="8"/>
  <c r="B1801" i="8"/>
  <c r="B1800" i="8"/>
  <c r="B1799" i="8"/>
  <c r="B1798" i="8"/>
  <c r="B1797" i="8"/>
  <c r="C1796" i="8"/>
  <c r="D1796" i="8" s="1"/>
  <c r="B1796" i="8"/>
  <c r="C1795" i="8"/>
  <c r="D1795" i="8" s="1"/>
  <c r="B1795" i="8"/>
  <c r="B1794" i="8"/>
  <c r="B1793" i="8"/>
  <c r="E1794" i="8" s="1"/>
  <c r="F1792" i="8"/>
  <c r="C1792" i="8"/>
  <c r="D1792" i="8" s="1"/>
  <c r="B1792" i="8"/>
  <c r="B1791" i="8"/>
  <c r="B1790" i="8"/>
  <c r="B1789" i="8"/>
  <c r="E1792" i="8" s="1"/>
  <c r="B1788" i="8"/>
  <c r="E1791" i="8" s="1"/>
  <c r="F1791" i="8" s="1"/>
  <c r="B1787" i="8"/>
  <c r="B1786" i="8"/>
  <c r="B1785" i="8"/>
  <c r="C1785" i="8" s="1"/>
  <c r="D1785" i="8" s="1"/>
  <c r="B1784" i="8"/>
  <c r="B1783" i="8"/>
  <c r="B1782" i="8"/>
  <c r="D1781" i="8"/>
  <c r="C1781" i="8"/>
  <c r="B1781" i="8"/>
  <c r="B1780" i="8"/>
  <c r="B1779" i="8"/>
  <c r="C1779" i="8" s="1"/>
  <c r="D1779" i="8" s="1"/>
  <c r="B1778" i="8"/>
  <c r="B1777" i="8"/>
  <c r="C1776" i="8"/>
  <c r="D1776" i="8" s="1"/>
  <c r="B1776" i="8"/>
  <c r="B1775" i="8"/>
  <c r="B1774" i="8"/>
  <c r="B1773" i="8"/>
  <c r="B1772" i="8"/>
  <c r="B1771" i="8"/>
  <c r="E1774" i="8" s="1"/>
  <c r="F1774" i="8" s="1"/>
  <c r="E1770" i="8"/>
  <c r="F1770" i="8" s="1"/>
  <c r="B1770" i="8"/>
  <c r="C1769" i="8"/>
  <c r="D1769" i="8" s="1"/>
  <c r="B1769" i="8"/>
  <c r="B1768" i="8"/>
  <c r="B1767" i="8"/>
  <c r="C1768" i="8" s="1"/>
  <c r="D1768" i="8" s="1"/>
  <c r="B1766" i="8"/>
  <c r="B1765" i="8"/>
  <c r="E1764" i="8"/>
  <c r="B1764" i="8"/>
  <c r="B1763" i="8"/>
  <c r="B1762" i="8"/>
  <c r="C1761" i="8"/>
  <c r="D1761" i="8" s="1"/>
  <c r="B1761" i="8"/>
  <c r="C1760" i="8"/>
  <c r="D1760" i="8" s="1"/>
  <c r="B1760" i="8"/>
  <c r="E1759" i="8"/>
  <c r="C1759" i="8"/>
  <c r="D1759" i="8" s="1"/>
  <c r="B1759" i="8"/>
  <c r="B1758" i="8"/>
  <c r="B1757" i="8"/>
  <c r="E1756" i="8"/>
  <c r="F1756" i="8" s="1"/>
  <c r="D1756" i="8"/>
  <c r="C1756" i="8"/>
  <c r="B1756" i="8"/>
  <c r="B1755" i="8"/>
  <c r="E1754" i="8"/>
  <c r="B1754" i="8"/>
  <c r="B1753" i="8"/>
  <c r="B1752" i="8"/>
  <c r="B1751" i="8"/>
  <c r="B1750" i="8"/>
  <c r="B1749" i="8"/>
  <c r="C1748" i="8"/>
  <c r="D1748" i="8" s="1"/>
  <c r="B1748" i="8"/>
  <c r="D1747" i="8"/>
  <c r="B1747" i="8"/>
  <c r="B1746" i="8"/>
  <c r="C1747" i="8" s="1"/>
  <c r="B1745" i="8"/>
  <c r="B1744" i="8"/>
  <c r="C1743" i="8"/>
  <c r="D1743" i="8" s="1"/>
  <c r="B1743" i="8"/>
  <c r="B1742" i="8"/>
  <c r="B1741" i="8"/>
  <c r="E1740" i="8"/>
  <c r="F1740" i="8" s="1"/>
  <c r="B1740" i="8"/>
  <c r="B1739" i="8"/>
  <c r="D1738" i="8"/>
  <c r="C1738" i="8"/>
  <c r="B1738" i="8"/>
  <c r="E1737" i="8"/>
  <c r="C1737" i="8"/>
  <c r="D1737" i="8" s="1"/>
  <c r="B1737" i="8"/>
  <c r="E1736" i="8"/>
  <c r="B1736" i="8"/>
  <c r="F1735" i="8"/>
  <c r="E1735" i="8"/>
  <c r="C1735" i="8"/>
  <c r="D1735" i="8" s="1"/>
  <c r="B1735" i="8"/>
  <c r="E1734" i="8"/>
  <c r="B1734" i="8"/>
  <c r="E1733" i="8"/>
  <c r="F1733" i="8" s="1"/>
  <c r="B1733" i="8"/>
  <c r="E1732" i="8"/>
  <c r="C1732" i="8"/>
  <c r="D1732" i="8" s="1"/>
  <c r="B1732" i="8"/>
  <c r="C1731" i="8"/>
  <c r="D1731" i="8" s="1"/>
  <c r="B1731" i="8"/>
  <c r="D1730" i="8"/>
  <c r="B1730" i="8"/>
  <c r="B1729" i="8"/>
  <c r="C1730" i="8" s="1"/>
  <c r="B1728" i="8"/>
  <c r="B1727" i="8"/>
  <c r="B1726" i="8"/>
  <c r="E1725" i="8"/>
  <c r="C1725" i="8"/>
  <c r="D1725" i="8" s="1"/>
  <c r="B1725" i="8"/>
  <c r="C1724" i="8"/>
  <c r="D1724" i="8" s="1"/>
  <c r="B1724" i="8"/>
  <c r="E1723" i="8"/>
  <c r="F1723" i="8" s="1"/>
  <c r="B1723" i="8"/>
  <c r="B1722" i="8"/>
  <c r="B1721" i="8"/>
  <c r="E1720" i="8"/>
  <c r="F1720" i="8" s="1"/>
  <c r="C1720" i="8"/>
  <c r="D1720" i="8" s="1"/>
  <c r="B1720" i="8"/>
  <c r="C1719" i="8"/>
  <c r="D1719" i="8" s="1"/>
  <c r="B1719" i="8"/>
  <c r="E1718" i="8"/>
  <c r="C1718" i="8"/>
  <c r="D1718" i="8" s="1"/>
  <c r="B1718" i="8"/>
  <c r="C1717" i="8"/>
  <c r="D1717" i="8" s="1"/>
  <c r="B1717" i="8"/>
  <c r="B1716" i="8"/>
  <c r="B1715" i="8"/>
  <c r="E1714" i="8"/>
  <c r="F1714" i="8" s="1"/>
  <c r="B1714" i="8"/>
  <c r="B1713" i="8"/>
  <c r="E1712" i="8"/>
  <c r="B1712" i="8"/>
  <c r="B1711" i="8"/>
  <c r="B1710" i="8"/>
  <c r="C1710" i="8" s="1"/>
  <c r="D1710" i="8" s="1"/>
  <c r="C1709" i="8"/>
  <c r="D1709" i="8" s="1"/>
  <c r="B1709" i="8"/>
  <c r="B1708" i="8"/>
  <c r="E1707" i="8"/>
  <c r="F1707" i="8" s="1"/>
  <c r="D1707" i="8"/>
  <c r="C1707" i="8"/>
  <c r="B1707" i="8"/>
  <c r="B1706" i="8"/>
  <c r="C1705" i="8"/>
  <c r="D1705" i="8" s="1"/>
  <c r="B1705" i="8"/>
  <c r="C1704" i="8"/>
  <c r="D1704" i="8" s="1"/>
  <c r="B1704" i="8"/>
  <c r="B1703" i="8"/>
  <c r="B1702" i="8"/>
  <c r="C1702" i="8" s="1"/>
  <c r="D1702" i="8" s="1"/>
  <c r="B1701" i="8"/>
  <c r="B1700" i="8"/>
  <c r="B1699" i="8"/>
  <c r="B1698" i="8"/>
  <c r="B1697" i="8"/>
  <c r="B1696" i="8"/>
  <c r="B1695" i="8"/>
  <c r="B1694" i="8"/>
  <c r="B1693" i="8"/>
  <c r="B1692" i="8"/>
  <c r="B1691" i="8"/>
  <c r="E1691" i="8" s="1"/>
  <c r="C1690" i="8"/>
  <c r="D1690" i="8" s="1"/>
  <c r="B1690" i="8"/>
  <c r="C1689" i="8"/>
  <c r="D1689" i="8" s="1"/>
  <c r="B1689" i="8"/>
  <c r="B1688" i="8"/>
  <c r="B1687" i="8"/>
  <c r="C1688" i="8" s="1"/>
  <c r="D1688" i="8" s="1"/>
  <c r="B1686" i="8"/>
  <c r="E1685" i="8"/>
  <c r="C1685" i="8"/>
  <c r="D1685" i="8" s="1"/>
  <c r="B1685" i="8"/>
  <c r="D1684" i="8"/>
  <c r="C1684" i="8"/>
  <c r="B1684" i="8"/>
  <c r="B1683" i="8"/>
  <c r="F1682" i="8"/>
  <c r="E1682" i="8"/>
  <c r="B1682" i="8"/>
  <c r="C1681" i="8"/>
  <c r="D1681" i="8" s="1"/>
  <c r="B1681" i="8"/>
  <c r="C1680" i="8"/>
  <c r="D1680" i="8" s="1"/>
  <c r="B1680" i="8"/>
  <c r="B1679" i="8"/>
  <c r="E1678" i="8"/>
  <c r="F1678" i="8" s="1"/>
  <c r="B1678" i="8"/>
  <c r="B1677" i="8"/>
  <c r="B1676" i="8"/>
  <c r="B1675" i="8"/>
  <c r="E1674" i="8"/>
  <c r="F1674" i="8" s="1"/>
  <c r="C1674" i="8"/>
  <c r="D1674" i="8" s="1"/>
  <c r="B1674" i="8"/>
  <c r="C1673" i="8"/>
  <c r="D1673" i="8" s="1"/>
  <c r="B1673" i="8"/>
  <c r="D1672" i="8"/>
  <c r="C1672" i="8"/>
  <c r="B1672" i="8"/>
  <c r="B1671" i="8"/>
  <c r="B1670" i="8"/>
  <c r="B1669" i="8"/>
  <c r="B1668" i="8"/>
  <c r="B1667" i="8"/>
  <c r="B1666" i="8"/>
  <c r="C1666" i="8" s="1"/>
  <c r="D1666" i="8" s="1"/>
  <c r="B1665" i="8"/>
  <c r="B1664" i="8"/>
  <c r="D1663" i="8"/>
  <c r="B1663" i="8"/>
  <c r="B1662" i="8"/>
  <c r="C1663" i="8" s="1"/>
  <c r="E1661" i="8"/>
  <c r="F1661" i="8" s="1"/>
  <c r="B1661" i="8"/>
  <c r="F1660" i="8"/>
  <c r="C1660" i="8"/>
  <c r="D1660" i="8" s="1"/>
  <c r="B1660" i="8"/>
  <c r="E1659" i="8"/>
  <c r="B1659" i="8"/>
  <c r="C1659" i="8" s="1"/>
  <c r="D1659" i="8" s="1"/>
  <c r="C1658" i="8"/>
  <c r="D1658" i="8" s="1"/>
  <c r="B1658" i="8"/>
  <c r="E1660" i="8" s="1"/>
  <c r="B1657" i="8"/>
  <c r="B1656" i="8"/>
  <c r="C1656" i="8" s="1"/>
  <c r="D1656" i="8" s="1"/>
  <c r="B1655" i="8"/>
  <c r="B1654" i="8"/>
  <c r="E1653" i="8"/>
  <c r="F1653" i="8" s="1"/>
  <c r="B1653" i="8"/>
  <c r="C1653" i="8" s="1"/>
  <c r="D1653" i="8" s="1"/>
  <c r="B1652" i="8"/>
  <c r="B1651" i="8"/>
  <c r="B1650" i="8"/>
  <c r="C1649" i="8"/>
  <c r="D1649" i="8" s="1"/>
  <c r="B1649" i="8"/>
  <c r="D1648" i="8"/>
  <c r="C1648" i="8"/>
  <c r="B1648" i="8"/>
  <c r="B1647" i="8"/>
  <c r="B1646" i="8"/>
  <c r="B1645" i="8"/>
  <c r="B1644" i="8"/>
  <c r="B1643" i="8"/>
  <c r="B1642" i="8"/>
  <c r="C1641" i="8"/>
  <c r="D1641" i="8" s="1"/>
  <c r="B1641" i="8"/>
  <c r="B1640" i="8"/>
  <c r="B1639" i="8"/>
  <c r="B1638" i="8"/>
  <c r="C1638" i="8" s="1"/>
  <c r="D1638" i="8" s="1"/>
  <c r="C1637" i="8"/>
  <c r="D1637" i="8" s="1"/>
  <c r="B1637" i="8"/>
  <c r="B1636" i="8"/>
  <c r="B1635" i="8"/>
  <c r="B1634" i="8"/>
  <c r="C1633" i="8"/>
  <c r="D1633" i="8" s="1"/>
  <c r="B1633" i="8"/>
  <c r="B1632" i="8"/>
  <c r="C1632" i="8" s="1"/>
  <c r="D1632" i="8" s="1"/>
  <c r="B1631" i="8"/>
  <c r="E1630" i="8"/>
  <c r="B1630" i="8"/>
  <c r="C1629" i="8"/>
  <c r="D1629" i="8" s="1"/>
  <c r="B1629" i="8"/>
  <c r="E1628" i="8"/>
  <c r="D1628" i="8"/>
  <c r="C1628" i="8"/>
  <c r="B1628" i="8"/>
  <c r="B1627" i="8"/>
  <c r="B1626" i="8"/>
  <c r="C1627" i="8" s="1"/>
  <c r="D1627" i="8" s="1"/>
  <c r="E1625" i="8"/>
  <c r="F1625" i="8" s="1"/>
  <c r="B1625" i="8"/>
  <c r="E1624" i="8"/>
  <c r="F1624" i="8" s="1"/>
  <c r="B1624" i="8"/>
  <c r="C1623" i="8"/>
  <c r="D1623" i="8" s="1"/>
  <c r="B1623" i="8"/>
  <c r="C1624" i="8" s="1"/>
  <c r="D1624" i="8" s="1"/>
  <c r="B1622" i="8"/>
  <c r="B1621" i="8"/>
  <c r="B1620" i="8"/>
  <c r="B1619" i="8"/>
  <c r="B1618" i="8"/>
  <c r="B1617" i="8"/>
  <c r="C1618" i="8" s="1"/>
  <c r="D1618" i="8" s="1"/>
  <c r="B1616" i="8"/>
  <c r="B1615" i="8"/>
  <c r="E1615" i="8" s="1"/>
  <c r="C1614" i="8"/>
  <c r="D1614" i="8" s="1"/>
  <c r="B1614" i="8"/>
  <c r="C1613" i="8"/>
  <c r="D1613" i="8" s="1"/>
  <c r="B1613" i="8"/>
  <c r="C1612" i="8"/>
  <c r="D1612" i="8" s="1"/>
  <c r="B1612" i="8"/>
  <c r="E1611" i="8"/>
  <c r="C1611" i="8"/>
  <c r="D1611" i="8" s="1"/>
  <c r="B1611" i="8"/>
  <c r="B1610" i="8"/>
  <c r="B1609" i="8"/>
  <c r="B1608" i="8"/>
  <c r="C1609" i="8" s="1"/>
  <c r="D1609" i="8" s="1"/>
  <c r="B1607" i="8"/>
  <c r="C1608" i="8" s="1"/>
  <c r="D1608" i="8" s="1"/>
  <c r="B1606" i="8"/>
  <c r="B1605" i="8"/>
  <c r="C1604" i="8"/>
  <c r="D1604" i="8" s="1"/>
  <c r="B1604" i="8"/>
  <c r="E1603" i="8"/>
  <c r="F1603" i="8" s="1"/>
  <c r="B1603" i="8"/>
  <c r="E1602" i="8"/>
  <c r="F1602" i="8" s="1"/>
  <c r="B1602" i="8"/>
  <c r="E1601" i="8"/>
  <c r="B1601" i="8"/>
  <c r="D1600" i="8"/>
  <c r="C1600" i="8"/>
  <c r="B1600" i="8"/>
  <c r="B1599" i="8"/>
  <c r="B1598" i="8"/>
  <c r="E1598" i="8" s="1"/>
  <c r="F1598" i="8" s="1"/>
  <c r="B1597" i="8"/>
  <c r="D1596" i="8"/>
  <c r="B1596" i="8"/>
  <c r="B1595" i="8"/>
  <c r="C1596" i="8" s="1"/>
  <c r="B1594" i="8"/>
  <c r="B1593" i="8"/>
  <c r="B1592" i="8"/>
  <c r="F1591" i="8"/>
  <c r="E1591" i="8"/>
  <c r="B1591" i="8"/>
  <c r="B1590" i="8"/>
  <c r="C1589" i="8"/>
  <c r="D1589" i="8" s="1"/>
  <c r="B1589" i="8"/>
  <c r="E1588" i="8"/>
  <c r="F1588" i="8" s="1"/>
  <c r="C1588" i="8"/>
  <c r="D1588" i="8" s="1"/>
  <c r="B1588" i="8"/>
  <c r="C1587" i="8"/>
  <c r="D1587" i="8" s="1"/>
  <c r="B1587" i="8"/>
  <c r="F1586" i="8"/>
  <c r="B1586" i="8"/>
  <c r="B1585" i="8"/>
  <c r="D1584" i="8"/>
  <c r="C1584" i="8"/>
  <c r="B1584" i="8"/>
  <c r="B1583" i="8"/>
  <c r="E1586" i="8" s="1"/>
  <c r="B1582" i="8"/>
  <c r="D1581" i="8"/>
  <c r="C1581" i="8"/>
  <c r="B1581" i="8"/>
  <c r="E1580" i="8"/>
  <c r="C1580" i="8"/>
  <c r="D1580" i="8" s="1"/>
  <c r="B1580" i="8"/>
  <c r="E1579" i="8"/>
  <c r="F1579" i="8" s="1"/>
  <c r="B1579" i="8"/>
  <c r="E1578" i="8"/>
  <c r="B1578" i="8"/>
  <c r="E1577" i="8"/>
  <c r="F1577" i="8" s="1"/>
  <c r="B1577" i="8"/>
  <c r="E1576" i="8"/>
  <c r="D1576" i="8"/>
  <c r="C1576" i="8"/>
  <c r="B1576" i="8"/>
  <c r="E1575" i="8"/>
  <c r="C1575" i="8"/>
  <c r="D1575" i="8" s="1"/>
  <c r="B1575" i="8"/>
  <c r="E1574" i="8"/>
  <c r="D1574" i="8"/>
  <c r="C1574" i="8"/>
  <c r="B1574" i="8"/>
  <c r="C1573" i="8"/>
  <c r="D1573" i="8" s="1"/>
  <c r="B1573" i="8"/>
  <c r="B1572" i="8"/>
  <c r="B1571" i="8"/>
  <c r="E1570" i="8"/>
  <c r="C1570" i="8"/>
  <c r="D1570" i="8" s="1"/>
  <c r="B1570" i="8"/>
  <c r="B1569" i="8"/>
  <c r="B1568" i="8"/>
  <c r="B1567" i="8"/>
  <c r="B1566" i="8"/>
  <c r="B1565" i="8"/>
  <c r="D1564" i="8"/>
  <c r="C1564" i="8"/>
  <c r="B1564" i="8"/>
  <c r="C1563" i="8"/>
  <c r="D1563" i="8" s="1"/>
  <c r="B1563" i="8"/>
  <c r="B1562" i="8"/>
  <c r="B1561" i="8"/>
  <c r="E1560" i="8"/>
  <c r="F1560" i="8" s="1"/>
  <c r="B1560" i="8"/>
  <c r="B1559" i="8"/>
  <c r="D1558" i="8"/>
  <c r="C1558" i="8"/>
  <c r="B1558" i="8"/>
  <c r="C1557" i="8"/>
  <c r="D1557" i="8" s="1"/>
  <c r="B1557" i="8"/>
  <c r="C1556" i="8"/>
  <c r="D1556" i="8" s="1"/>
  <c r="B1556" i="8"/>
  <c r="B1555" i="8"/>
  <c r="B1554" i="8"/>
  <c r="B1553" i="8"/>
  <c r="E1553" i="8" s="1"/>
  <c r="F1553" i="8" s="1"/>
  <c r="C1552" i="8"/>
  <c r="D1552" i="8" s="1"/>
  <c r="B1552" i="8"/>
  <c r="B1551" i="8"/>
  <c r="C1551" i="8" s="1"/>
  <c r="D1551" i="8" s="1"/>
  <c r="E1550" i="8"/>
  <c r="F1550" i="8" s="1"/>
  <c r="B1550" i="8"/>
  <c r="B1549" i="8"/>
  <c r="B1548" i="8"/>
  <c r="C1548" i="8" s="1"/>
  <c r="D1548" i="8" s="1"/>
  <c r="B1547" i="8"/>
  <c r="B1546" i="8"/>
  <c r="B1545" i="8"/>
  <c r="B1544" i="8"/>
  <c r="B1543" i="8"/>
  <c r="B1542" i="8"/>
  <c r="C1541" i="8"/>
  <c r="D1541" i="8" s="1"/>
  <c r="B1541" i="8"/>
  <c r="D1540" i="8"/>
  <c r="C1540" i="8"/>
  <c r="B1540" i="8"/>
  <c r="B1539" i="8"/>
  <c r="B1538" i="8"/>
  <c r="C1537" i="8"/>
  <c r="D1537" i="8" s="1"/>
  <c r="B1537" i="8"/>
  <c r="B1536" i="8"/>
  <c r="B1535" i="8"/>
  <c r="B1534" i="8"/>
  <c r="B1533" i="8"/>
  <c r="E1532" i="8"/>
  <c r="B1532" i="8"/>
  <c r="B1531" i="8"/>
  <c r="B1530" i="8"/>
  <c r="B1529" i="8"/>
  <c r="B1528" i="8"/>
  <c r="F1580" i="8" s="1"/>
  <c r="E1527" i="8"/>
  <c r="B1527" i="8"/>
  <c r="B1526" i="8"/>
  <c r="B1525" i="8"/>
  <c r="B1524" i="8"/>
  <c r="C1525" i="8" s="1"/>
  <c r="D1525" i="8" s="1"/>
  <c r="B1523" i="8"/>
  <c r="F1575" i="8" s="1"/>
  <c r="B1522" i="8"/>
  <c r="B1521" i="8"/>
  <c r="B1520" i="8"/>
  <c r="B1519" i="8"/>
  <c r="B1518" i="8"/>
  <c r="C1519" i="8" s="1"/>
  <c r="D1519" i="8" s="1"/>
  <c r="E1517" i="8"/>
  <c r="C1517" i="8"/>
  <c r="D1517" i="8" s="1"/>
  <c r="B1517" i="8"/>
  <c r="C1516" i="8"/>
  <c r="D1516" i="8" s="1"/>
  <c r="B1516" i="8"/>
  <c r="B1515" i="8"/>
  <c r="B1514" i="8"/>
  <c r="B1513" i="8"/>
  <c r="B1512" i="8"/>
  <c r="B1511" i="8"/>
  <c r="B1510" i="8"/>
  <c r="C1510" i="8" s="1"/>
  <c r="D1510" i="8" s="1"/>
  <c r="B1509" i="8"/>
  <c r="C1509" i="8" s="1"/>
  <c r="D1509" i="8" s="1"/>
  <c r="B1508" i="8"/>
  <c r="B1507" i="8"/>
  <c r="E1506" i="8"/>
  <c r="F1506" i="8" s="1"/>
  <c r="B1506" i="8"/>
  <c r="B1505" i="8"/>
  <c r="C1504" i="8"/>
  <c r="D1504" i="8" s="1"/>
  <c r="B1504" i="8"/>
  <c r="F1503" i="8"/>
  <c r="D1503" i="8"/>
  <c r="B1503" i="8"/>
  <c r="C1502" i="8"/>
  <c r="D1502" i="8" s="1"/>
  <c r="B1502" i="8"/>
  <c r="C1503" i="8" s="1"/>
  <c r="C1501" i="8"/>
  <c r="D1501" i="8" s="1"/>
  <c r="B1501" i="8"/>
  <c r="E1504" i="8" s="1"/>
  <c r="F1504" i="8" s="1"/>
  <c r="B1500" i="8"/>
  <c r="E1503" i="8" s="1"/>
  <c r="B1499" i="8"/>
  <c r="B1498" i="8"/>
  <c r="B1497" i="8"/>
  <c r="B1496" i="8"/>
  <c r="E1496" i="8" s="1"/>
  <c r="B1495" i="8"/>
  <c r="E1494" i="8"/>
  <c r="C1494" i="8"/>
  <c r="D1494" i="8" s="1"/>
  <c r="B1494" i="8"/>
  <c r="B1493" i="8"/>
  <c r="C1493" i="8" s="1"/>
  <c r="D1493" i="8" s="1"/>
  <c r="C1492" i="8"/>
  <c r="D1492" i="8" s="1"/>
  <c r="B1492" i="8"/>
  <c r="B1491" i="8"/>
  <c r="B1490" i="8"/>
  <c r="B1489" i="8"/>
  <c r="B1488" i="8"/>
  <c r="B1487" i="8"/>
  <c r="C1486" i="8"/>
  <c r="D1486" i="8" s="1"/>
  <c r="B1486" i="8"/>
  <c r="C1485" i="8"/>
  <c r="D1485" i="8" s="1"/>
  <c r="B1485" i="8"/>
  <c r="C1484" i="8"/>
  <c r="D1484" i="8" s="1"/>
  <c r="B1484" i="8"/>
  <c r="C1483" i="8"/>
  <c r="D1483" i="8" s="1"/>
  <c r="B1483" i="8"/>
  <c r="B1482" i="8"/>
  <c r="E1481" i="8"/>
  <c r="F1481" i="8" s="1"/>
  <c r="C1481" i="8"/>
  <c r="D1481" i="8" s="1"/>
  <c r="B1481" i="8"/>
  <c r="E1480" i="8"/>
  <c r="F1480" i="8" s="1"/>
  <c r="B1480" i="8"/>
  <c r="E1479" i="8"/>
  <c r="C1479" i="8"/>
  <c r="D1479" i="8" s="1"/>
  <c r="B1479" i="8"/>
  <c r="B1478" i="8"/>
  <c r="B1477" i="8"/>
  <c r="C1478" i="8" s="1"/>
  <c r="D1478" i="8" s="1"/>
  <c r="B1476" i="8"/>
  <c r="C1476" i="8" s="1"/>
  <c r="D1476" i="8" s="1"/>
  <c r="B1475" i="8"/>
  <c r="B1474" i="8"/>
  <c r="C1473" i="8"/>
  <c r="D1473" i="8" s="1"/>
  <c r="B1473" i="8"/>
  <c r="C1472" i="8"/>
  <c r="D1472" i="8" s="1"/>
  <c r="B1472" i="8"/>
  <c r="C1471" i="8"/>
  <c r="D1471" i="8" s="1"/>
  <c r="B1471" i="8"/>
  <c r="B1470" i="8"/>
  <c r="B1469" i="8"/>
  <c r="E1468" i="8"/>
  <c r="C1468" i="8"/>
  <c r="D1468" i="8" s="1"/>
  <c r="B1468" i="8"/>
  <c r="C1467" i="8"/>
  <c r="D1467" i="8" s="1"/>
  <c r="B1467" i="8"/>
  <c r="C1466" i="8"/>
  <c r="D1466" i="8" s="1"/>
  <c r="B1466" i="8"/>
  <c r="D1465" i="8"/>
  <c r="C1465" i="8"/>
  <c r="B1465" i="8"/>
  <c r="B1464" i="8"/>
  <c r="E1467" i="8" s="1"/>
  <c r="F1467" i="8" s="1"/>
  <c r="B1463" i="8"/>
  <c r="B1462" i="8"/>
  <c r="B1461" i="8"/>
  <c r="C1460" i="8"/>
  <c r="D1460" i="8" s="1"/>
  <c r="B1460" i="8"/>
  <c r="B1459" i="8"/>
  <c r="B1458" i="8"/>
  <c r="B1457" i="8"/>
  <c r="D1456" i="8"/>
  <c r="B1456" i="8"/>
  <c r="B1455" i="8"/>
  <c r="C1456" i="8" s="1"/>
  <c r="B1454" i="8"/>
  <c r="E1454" i="8" s="1"/>
  <c r="F1454" i="8" s="1"/>
  <c r="B1453" i="8"/>
  <c r="E1452" i="8"/>
  <c r="F1452" i="8" s="1"/>
  <c r="C1452" i="8"/>
  <c r="D1452" i="8" s="1"/>
  <c r="B1452" i="8"/>
  <c r="B1451" i="8"/>
  <c r="B1450" i="8"/>
  <c r="C1449" i="8"/>
  <c r="D1449" i="8" s="1"/>
  <c r="B1449" i="8"/>
  <c r="B1448" i="8"/>
  <c r="B1447" i="8"/>
  <c r="E1446" i="8"/>
  <c r="B1446" i="8"/>
  <c r="B1445" i="8"/>
  <c r="C1444" i="8"/>
  <c r="D1444" i="8" s="1"/>
  <c r="B1444" i="8"/>
  <c r="B1443" i="8"/>
  <c r="B1442" i="8"/>
  <c r="B1441" i="8"/>
  <c r="B1440" i="8"/>
  <c r="E1439" i="8"/>
  <c r="B1439" i="8"/>
  <c r="C1438" i="8"/>
  <c r="D1438" i="8" s="1"/>
  <c r="B1438" i="8"/>
  <c r="E1437" i="8"/>
  <c r="D1437" i="8"/>
  <c r="C1437" i="8"/>
  <c r="B1437" i="8"/>
  <c r="E1436" i="8"/>
  <c r="B1436" i="8"/>
  <c r="B1435" i="8"/>
  <c r="C1436" i="8" s="1"/>
  <c r="D1436" i="8" s="1"/>
  <c r="B1434" i="8"/>
  <c r="B1433" i="8"/>
  <c r="E1432" i="8"/>
  <c r="F1432" i="8" s="1"/>
  <c r="D1432" i="8"/>
  <c r="C1432" i="8"/>
  <c r="B1432" i="8"/>
  <c r="B1431" i="8"/>
  <c r="B1430" i="8"/>
  <c r="C1431" i="8" s="1"/>
  <c r="D1431" i="8" s="1"/>
  <c r="B1429" i="8"/>
  <c r="C1428" i="8"/>
  <c r="D1428" i="8" s="1"/>
  <c r="B1428" i="8"/>
  <c r="B1427" i="8"/>
  <c r="B1426" i="8"/>
  <c r="B1425" i="8"/>
  <c r="B1424" i="8"/>
  <c r="E1423" i="8"/>
  <c r="F1423" i="8" s="1"/>
  <c r="B1423" i="8"/>
  <c r="B1422" i="8"/>
  <c r="E1421" i="8"/>
  <c r="F1421" i="8" s="1"/>
  <c r="C1421" i="8"/>
  <c r="D1421" i="8" s="1"/>
  <c r="B1421" i="8"/>
  <c r="C1420" i="8"/>
  <c r="D1420" i="8" s="1"/>
  <c r="B1420" i="8"/>
  <c r="B1419" i="8"/>
  <c r="E1418" i="8"/>
  <c r="F1418" i="8" s="1"/>
  <c r="B1418" i="8"/>
  <c r="C1417" i="8"/>
  <c r="D1417" i="8" s="1"/>
  <c r="B1417" i="8"/>
  <c r="C1416" i="8"/>
  <c r="D1416" i="8" s="1"/>
  <c r="B1416" i="8"/>
  <c r="B1415" i="8"/>
  <c r="B1414" i="8"/>
  <c r="C1414" i="8" s="1"/>
  <c r="D1414" i="8" s="1"/>
  <c r="B1413" i="8"/>
  <c r="B1412" i="8"/>
  <c r="F1411" i="8"/>
  <c r="C1411" i="8"/>
  <c r="D1411" i="8" s="1"/>
  <c r="B1411" i="8"/>
  <c r="E1410" i="8"/>
  <c r="B1410" i="8"/>
  <c r="E1409" i="8"/>
  <c r="F1409" i="8" s="1"/>
  <c r="B1409" i="8"/>
  <c r="E1411" i="8" s="1"/>
  <c r="E1408" i="8"/>
  <c r="C1408" i="8"/>
  <c r="D1408" i="8" s="1"/>
  <c r="B1408" i="8"/>
  <c r="C1407" i="8"/>
  <c r="D1407" i="8" s="1"/>
  <c r="B1407" i="8"/>
  <c r="E1406" i="8"/>
  <c r="B1406" i="8"/>
  <c r="B1405" i="8"/>
  <c r="C1404" i="8"/>
  <c r="D1404" i="8" s="1"/>
  <c r="B1404" i="8"/>
  <c r="B1403" i="8"/>
  <c r="D1402" i="8"/>
  <c r="C1402" i="8"/>
  <c r="B1402" i="8"/>
  <c r="B1401" i="8"/>
  <c r="C1400" i="8"/>
  <c r="D1400" i="8" s="1"/>
  <c r="B1400" i="8"/>
  <c r="B1399" i="8"/>
  <c r="B1398" i="8"/>
  <c r="B1397" i="8"/>
  <c r="D1396" i="8"/>
  <c r="C1396" i="8"/>
  <c r="B1396" i="8"/>
  <c r="C1395" i="8"/>
  <c r="D1395" i="8" s="1"/>
  <c r="B1395" i="8"/>
  <c r="B1394" i="8"/>
  <c r="C1394" i="8" s="1"/>
  <c r="D1394" i="8" s="1"/>
  <c r="B1393" i="8"/>
  <c r="B1392" i="8"/>
  <c r="B1391" i="8"/>
  <c r="B1390" i="8"/>
  <c r="B1389" i="8"/>
  <c r="C1388" i="8"/>
  <c r="D1388" i="8" s="1"/>
  <c r="B1388" i="8"/>
  <c r="B1387" i="8"/>
  <c r="B1386" i="8"/>
  <c r="B1385" i="8"/>
  <c r="B1384" i="8"/>
  <c r="F1436" i="8" s="1"/>
  <c r="E1383" i="8"/>
  <c r="B1383" i="8"/>
  <c r="B1382" i="8"/>
  <c r="B1381" i="8"/>
  <c r="B1380" i="8"/>
  <c r="C1380" i="8" s="1"/>
  <c r="D1380" i="8" s="1"/>
  <c r="B1379" i="8"/>
  <c r="B1378" i="8"/>
  <c r="B1377" i="8"/>
  <c r="B1376" i="8"/>
  <c r="B1375" i="8"/>
  <c r="E1378" i="8" s="1"/>
  <c r="F1378" i="8" s="1"/>
  <c r="B1374" i="8"/>
  <c r="B1373" i="8"/>
  <c r="E1372" i="8"/>
  <c r="F1372" i="8" s="1"/>
  <c r="C1372" i="8"/>
  <c r="D1372" i="8" s="1"/>
  <c r="B1372" i="8"/>
  <c r="E1371" i="8"/>
  <c r="B1371" i="8"/>
  <c r="B1370" i="8"/>
  <c r="D1369" i="8"/>
  <c r="B1369" i="8"/>
  <c r="E1368" i="8"/>
  <c r="F1368" i="8" s="1"/>
  <c r="B1368" i="8"/>
  <c r="C1369" i="8" s="1"/>
  <c r="B1367" i="8"/>
  <c r="B1366" i="8"/>
  <c r="B1365" i="8"/>
  <c r="C1364" i="8"/>
  <c r="D1364" i="8" s="1"/>
  <c r="B1364" i="8"/>
  <c r="B1363" i="8"/>
  <c r="B1362" i="8"/>
  <c r="B1361" i="8"/>
  <c r="C1361" i="8" s="1"/>
  <c r="D1361" i="8" s="1"/>
  <c r="C1360" i="8"/>
  <c r="D1360" i="8" s="1"/>
  <c r="B1360" i="8"/>
  <c r="C1359" i="8"/>
  <c r="D1359" i="8" s="1"/>
  <c r="B1359" i="8"/>
  <c r="B1358" i="8"/>
  <c r="B1357" i="8"/>
  <c r="B1356" i="8"/>
  <c r="B1355" i="8"/>
  <c r="B1354" i="8"/>
  <c r="E1353" i="8"/>
  <c r="B1353" i="8"/>
  <c r="B1352" i="8"/>
  <c r="E1351" i="8"/>
  <c r="B1351" i="8"/>
  <c r="E1350" i="8"/>
  <c r="F1350" i="8" s="1"/>
  <c r="B1350" i="8"/>
  <c r="E1349" i="8"/>
  <c r="C1349" i="8"/>
  <c r="D1349" i="8" s="1"/>
  <c r="B1349" i="8"/>
  <c r="B1348" i="8"/>
  <c r="B1347" i="8"/>
  <c r="C1348" i="8" s="1"/>
  <c r="D1348" i="8" s="1"/>
  <c r="B1346" i="8"/>
  <c r="B1345" i="8"/>
  <c r="B1344" i="8"/>
  <c r="B1343" i="8"/>
  <c r="B1342" i="8"/>
  <c r="E1342" i="8" s="1"/>
  <c r="E1341" i="8"/>
  <c r="F1341" i="8" s="1"/>
  <c r="C1341" i="8"/>
  <c r="D1341" i="8" s="1"/>
  <c r="B1341" i="8"/>
  <c r="D1340" i="8"/>
  <c r="B1340" i="8"/>
  <c r="E1339" i="8"/>
  <c r="F1339" i="8" s="1"/>
  <c r="C1339" i="8"/>
  <c r="D1339" i="8" s="1"/>
  <c r="B1339" i="8"/>
  <c r="C1340" i="8" s="1"/>
  <c r="F1338" i="8"/>
  <c r="B1338" i="8"/>
  <c r="E1337" i="8"/>
  <c r="D1337" i="8"/>
  <c r="C1337" i="8"/>
  <c r="B1337" i="8"/>
  <c r="E1336" i="8"/>
  <c r="C1336" i="8"/>
  <c r="D1336" i="8" s="1"/>
  <c r="B1336" i="8"/>
  <c r="B1335" i="8"/>
  <c r="E1338" i="8" s="1"/>
  <c r="E1334" i="8"/>
  <c r="F1334" i="8" s="1"/>
  <c r="B1334" i="8"/>
  <c r="B1333" i="8"/>
  <c r="E1332" i="8"/>
  <c r="F1332" i="8" s="1"/>
  <c r="C1332" i="8"/>
  <c r="D1332" i="8" s="1"/>
  <c r="B1332" i="8"/>
  <c r="B1331" i="8"/>
  <c r="B1330" i="8"/>
  <c r="C1330" i="8" s="1"/>
  <c r="D1330" i="8" s="1"/>
  <c r="C1329" i="8"/>
  <c r="D1329" i="8" s="1"/>
  <c r="B1329" i="8"/>
  <c r="D1328" i="8"/>
  <c r="C1328" i="8"/>
  <c r="B1328" i="8"/>
  <c r="F1327" i="8"/>
  <c r="E1327" i="8"/>
  <c r="D1327" i="8"/>
  <c r="C1327" i="8"/>
  <c r="B1327" i="8"/>
  <c r="E1326" i="8"/>
  <c r="B1326" i="8"/>
  <c r="E1329" i="8" s="1"/>
  <c r="E1325" i="8"/>
  <c r="B1325" i="8"/>
  <c r="C1325" i="8" s="1"/>
  <c r="D1325" i="8" s="1"/>
  <c r="E1324" i="8"/>
  <c r="F1324" i="8" s="1"/>
  <c r="D1324" i="8"/>
  <c r="C1324" i="8"/>
  <c r="B1324" i="8"/>
  <c r="B1323" i="8"/>
  <c r="B1322" i="8"/>
  <c r="C1323" i="8" s="1"/>
  <c r="D1323" i="8" s="1"/>
  <c r="B1321" i="8"/>
  <c r="C1321" i="8" s="1"/>
  <c r="D1321" i="8" s="1"/>
  <c r="E1320" i="8"/>
  <c r="B1320" i="8"/>
  <c r="E1319" i="8"/>
  <c r="B1319" i="8"/>
  <c r="C1318" i="8"/>
  <c r="D1318" i="8" s="1"/>
  <c r="B1318" i="8"/>
  <c r="D1317" i="8"/>
  <c r="C1317" i="8"/>
  <c r="B1317" i="8"/>
  <c r="C1316" i="8"/>
  <c r="D1316" i="8" s="1"/>
  <c r="B1316" i="8"/>
  <c r="B1315" i="8"/>
  <c r="E1318" i="8" s="1"/>
  <c r="B1314" i="8"/>
  <c r="B1313" i="8"/>
  <c r="C1312" i="8"/>
  <c r="D1312" i="8" s="1"/>
  <c r="B1312" i="8"/>
  <c r="B1311" i="8"/>
  <c r="B1310" i="8"/>
  <c r="C1309" i="8"/>
  <c r="D1309" i="8" s="1"/>
  <c r="B1309" i="8"/>
  <c r="F1308" i="8"/>
  <c r="E1308" i="8"/>
  <c r="C1308" i="8"/>
  <c r="D1308" i="8" s="1"/>
  <c r="B1308" i="8"/>
  <c r="B1307" i="8"/>
  <c r="C1306" i="8"/>
  <c r="D1306" i="8" s="1"/>
  <c r="B1306" i="8"/>
  <c r="E1305" i="8"/>
  <c r="F1305" i="8" s="1"/>
  <c r="C1305" i="8"/>
  <c r="D1305" i="8" s="1"/>
  <c r="B1305" i="8"/>
  <c r="B1304" i="8"/>
  <c r="E1307" i="8" s="1"/>
  <c r="E1303" i="8"/>
  <c r="F1303" i="8" s="1"/>
  <c r="B1303" i="8"/>
  <c r="E1306" i="8" s="1"/>
  <c r="F1306" i="8" s="1"/>
  <c r="E1302" i="8"/>
  <c r="B1302" i="8"/>
  <c r="C1301" i="8"/>
  <c r="D1301" i="8" s="1"/>
  <c r="B1301" i="8"/>
  <c r="C1300" i="8"/>
  <c r="D1300" i="8" s="1"/>
  <c r="B1300" i="8"/>
  <c r="B1299" i="8"/>
  <c r="B1298" i="8"/>
  <c r="B1297" i="8"/>
  <c r="B1296" i="8"/>
  <c r="B1295" i="8"/>
  <c r="B1294" i="8"/>
  <c r="B1293" i="8"/>
  <c r="E1293" i="8" s="1"/>
  <c r="E1292" i="8"/>
  <c r="B1292" i="8"/>
  <c r="E1291" i="8"/>
  <c r="F1291" i="8" s="1"/>
  <c r="B1291" i="8"/>
  <c r="B1290" i="8"/>
  <c r="E1289" i="8"/>
  <c r="F1289" i="8" s="1"/>
  <c r="C1289" i="8"/>
  <c r="D1289" i="8" s="1"/>
  <c r="B1289" i="8"/>
  <c r="E1288" i="8"/>
  <c r="F1288" i="8" s="1"/>
  <c r="C1288" i="8"/>
  <c r="D1288" i="8" s="1"/>
  <c r="B1288" i="8"/>
  <c r="E1287" i="8"/>
  <c r="F1287" i="8" s="1"/>
  <c r="C1287" i="8"/>
  <c r="D1287" i="8" s="1"/>
  <c r="B1287" i="8"/>
  <c r="B1286" i="8"/>
  <c r="B1285" i="8"/>
  <c r="B1284" i="8"/>
  <c r="C1284" i="8" s="1"/>
  <c r="D1284" i="8" s="1"/>
  <c r="E1283" i="8"/>
  <c r="F1283" i="8" s="1"/>
  <c r="B1283" i="8"/>
  <c r="B1282" i="8"/>
  <c r="B1281" i="8"/>
  <c r="D1280" i="8"/>
  <c r="B1280" i="8"/>
  <c r="B1279" i="8"/>
  <c r="C1280" i="8" s="1"/>
  <c r="B1278" i="8"/>
  <c r="B1277" i="8"/>
  <c r="B1276" i="8"/>
  <c r="B1275" i="8"/>
  <c r="C1276" i="8" s="1"/>
  <c r="D1276" i="8" s="1"/>
  <c r="B1274" i="8"/>
  <c r="B1273" i="8"/>
  <c r="E1272" i="8"/>
  <c r="C1272" i="8"/>
  <c r="D1272" i="8" s="1"/>
  <c r="B1272" i="8"/>
  <c r="B1271" i="8"/>
  <c r="C1270" i="8"/>
  <c r="D1270" i="8" s="1"/>
  <c r="B1270" i="8"/>
  <c r="B1269" i="8"/>
  <c r="B1268" i="8"/>
  <c r="B1267" i="8"/>
  <c r="B1266" i="8"/>
  <c r="B1265" i="8"/>
  <c r="E1264" i="8"/>
  <c r="B1264" i="8"/>
  <c r="C1263" i="8"/>
  <c r="D1263" i="8" s="1"/>
  <c r="B1263" i="8"/>
  <c r="B1262" i="8"/>
  <c r="E1265" i="8" s="1"/>
  <c r="B1261" i="8"/>
  <c r="C1260" i="8"/>
  <c r="D1260" i="8" s="1"/>
  <c r="B1260" i="8"/>
  <c r="B1259" i="8"/>
  <c r="E1262" i="8" s="1"/>
  <c r="B1258" i="8"/>
  <c r="B1257" i="8"/>
  <c r="C1258" i="8" s="1"/>
  <c r="D1258" i="8" s="1"/>
  <c r="E1256" i="8"/>
  <c r="D1256" i="8"/>
  <c r="C1256" i="8"/>
  <c r="B1256" i="8"/>
  <c r="E1255" i="8"/>
  <c r="F1255" i="8" s="1"/>
  <c r="B1255" i="8"/>
  <c r="B1254" i="8"/>
  <c r="C1255" i="8" s="1"/>
  <c r="D1255" i="8" s="1"/>
  <c r="B1253" i="8"/>
  <c r="C1254" i="8" s="1"/>
  <c r="D1254" i="8" s="1"/>
  <c r="B1252" i="8"/>
  <c r="C1251" i="8"/>
  <c r="D1251" i="8" s="1"/>
  <c r="B1251" i="8"/>
  <c r="E1250" i="8"/>
  <c r="B1250" i="8"/>
  <c r="C1249" i="8"/>
  <c r="D1249" i="8" s="1"/>
  <c r="B1249" i="8"/>
  <c r="B1248" i="8"/>
  <c r="B1247" i="8"/>
  <c r="E1246" i="8"/>
  <c r="B1246" i="8"/>
  <c r="C1245" i="8"/>
  <c r="D1245" i="8" s="1"/>
  <c r="B1245" i="8"/>
  <c r="B1244" i="8"/>
  <c r="E1243" i="8"/>
  <c r="C1243" i="8"/>
  <c r="D1243" i="8" s="1"/>
  <c r="B1243" i="8"/>
  <c r="E1242" i="8"/>
  <c r="F1242" i="8" s="1"/>
  <c r="C1242" i="8"/>
  <c r="D1242" i="8" s="1"/>
  <c r="B1242" i="8"/>
  <c r="B1241" i="8"/>
  <c r="C1240" i="8"/>
  <c r="D1240" i="8" s="1"/>
  <c r="B1240" i="8"/>
  <c r="C1239" i="8"/>
  <c r="D1239" i="8" s="1"/>
  <c r="B1239" i="8"/>
  <c r="C1238" i="8"/>
  <c r="D1238" i="8" s="1"/>
  <c r="B1238" i="8"/>
  <c r="C1237" i="8"/>
  <c r="D1237" i="8" s="1"/>
  <c r="B1237" i="8"/>
  <c r="B1236" i="8"/>
  <c r="B1235" i="8"/>
  <c r="E1238" i="8" s="1"/>
  <c r="F1238" i="8" s="1"/>
  <c r="E1234" i="8"/>
  <c r="B1234" i="8"/>
  <c r="C1233" i="8"/>
  <c r="D1233" i="8" s="1"/>
  <c r="B1233" i="8"/>
  <c r="B1232" i="8"/>
  <c r="E1235" i="8" s="1"/>
  <c r="C1231" i="8"/>
  <c r="D1231" i="8" s="1"/>
  <c r="B1231" i="8"/>
  <c r="B1230" i="8"/>
  <c r="C1229" i="8"/>
  <c r="D1229" i="8" s="1"/>
  <c r="B1229" i="8"/>
  <c r="C1228" i="8"/>
  <c r="D1228" i="8" s="1"/>
  <c r="B1228" i="8"/>
  <c r="B1227" i="8"/>
  <c r="B1226" i="8"/>
  <c r="E1225" i="8"/>
  <c r="F1225" i="8" s="1"/>
  <c r="B1225" i="8"/>
  <c r="B1224" i="8"/>
  <c r="B1223" i="8"/>
  <c r="B1222" i="8"/>
  <c r="B1221" i="8"/>
  <c r="E1220" i="8"/>
  <c r="F1220" i="8" s="1"/>
  <c r="B1220" i="8"/>
  <c r="B1219" i="8"/>
  <c r="B1218" i="8"/>
  <c r="B1217" i="8"/>
  <c r="C1218" i="8" s="1"/>
  <c r="D1218" i="8" s="1"/>
  <c r="B1216" i="8"/>
  <c r="B1215" i="8"/>
  <c r="B1214" i="8"/>
  <c r="B1213" i="8"/>
  <c r="B1212" i="8"/>
  <c r="E1214" i="8" s="1"/>
  <c r="B1211" i="8"/>
  <c r="B1210" i="8"/>
  <c r="F1262" i="8" s="1"/>
  <c r="B1209" i="8"/>
  <c r="B1208" i="8"/>
  <c r="B1207" i="8"/>
  <c r="B1206" i="8"/>
  <c r="E1205" i="8"/>
  <c r="F1205" i="8" s="1"/>
  <c r="B1205" i="8"/>
  <c r="B1204" i="8"/>
  <c r="D1203" i="8"/>
  <c r="C1203" i="8"/>
  <c r="B1203" i="8"/>
  <c r="B1202" i="8"/>
  <c r="B1201" i="8"/>
  <c r="B1200" i="8"/>
  <c r="B1199" i="8"/>
  <c r="B1198" i="8"/>
  <c r="B1197" i="8"/>
  <c r="B1196" i="8"/>
  <c r="C1195" i="8"/>
  <c r="D1195" i="8" s="1"/>
  <c r="B1195" i="8"/>
  <c r="E1194" i="8"/>
  <c r="B1194" i="8"/>
  <c r="B1193" i="8"/>
  <c r="B1192" i="8"/>
  <c r="E1191" i="8"/>
  <c r="C1191" i="8"/>
  <c r="D1191" i="8" s="1"/>
  <c r="B1191" i="8"/>
  <c r="E1190" i="8"/>
  <c r="C1190" i="8"/>
  <c r="D1190" i="8" s="1"/>
  <c r="B1190" i="8"/>
  <c r="B1189" i="8"/>
  <c r="C1188" i="8"/>
  <c r="D1188" i="8" s="1"/>
  <c r="B1188" i="8"/>
  <c r="E1187" i="8"/>
  <c r="F1187" i="8" s="1"/>
  <c r="B1187" i="8"/>
  <c r="B1186" i="8"/>
  <c r="C1185" i="8"/>
  <c r="D1185" i="8" s="1"/>
  <c r="B1185" i="8"/>
  <c r="B1184" i="8"/>
  <c r="B1183" i="8"/>
  <c r="B1182" i="8"/>
  <c r="B1181" i="8"/>
  <c r="B1180" i="8"/>
  <c r="D1179" i="8"/>
  <c r="C1179" i="8"/>
  <c r="B1179" i="8"/>
  <c r="B1178" i="8"/>
  <c r="B1177" i="8"/>
  <c r="B1176" i="8"/>
  <c r="B1175" i="8"/>
  <c r="B1174" i="8"/>
  <c r="B1173" i="8"/>
  <c r="B1172" i="8"/>
  <c r="B1171" i="8"/>
  <c r="E1170" i="8"/>
  <c r="F1170" i="8" s="1"/>
  <c r="C1170" i="8"/>
  <c r="D1170" i="8" s="1"/>
  <c r="B1170" i="8"/>
  <c r="B1169" i="8"/>
  <c r="B1168" i="8"/>
  <c r="C1169" i="8" s="1"/>
  <c r="D1169" i="8" s="1"/>
  <c r="E1167" i="8"/>
  <c r="C1167" i="8"/>
  <c r="D1167" i="8" s="1"/>
  <c r="B1167" i="8"/>
  <c r="F1166" i="8"/>
  <c r="B1166" i="8"/>
  <c r="B1165" i="8"/>
  <c r="C1166" i="8" s="1"/>
  <c r="D1166" i="8" s="1"/>
  <c r="B1164" i="8"/>
  <c r="B1163" i="8"/>
  <c r="E1166" i="8" s="1"/>
  <c r="B1162" i="8"/>
  <c r="B1161" i="8"/>
  <c r="B1160" i="8"/>
  <c r="B1159" i="8"/>
  <c r="C1160" i="8" s="1"/>
  <c r="D1160" i="8" s="1"/>
  <c r="B1158" i="8"/>
  <c r="B1157" i="8"/>
  <c r="B1156" i="8"/>
  <c r="B1155" i="8"/>
  <c r="C1154" i="8"/>
  <c r="D1154" i="8" s="1"/>
  <c r="B1154" i="8"/>
  <c r="B1153" i="8"/>
  <c r="B1152" i="8"/>
  <c r="C1151" i="8"/>
  <c r="D1151" i="8" s="1"/>
  <c r="B1151" i="8"/>
  <c r="B1150" i="8"/>
  <c r="B1149" i="8"/>
  <c r="B1148" i="8"/>
  <c r="C1149" i="8" s="1"/>
  <c r="D1149" i="8" s="1"/>
  <c r="B1147" i="8"/>
  <c r="B1146" i="8"/>
  <c r="B1145" i="8"/>
  <c r="B1144" i="8"/>
  <c r="B1143" i="8"/>
  <c r="B1142" i="8"/>
  <c r="B1141" i="8"/>
  <c r="B1140" i="8"/>
  <c r="B1139" i="8"/>
  <c r="B1138" i="8"/>
  <c r="E1137" i="8"/>
  <c r="F1137" i="8" s="1"/>
  <c r="B1137" i="8"/>
  <c r="E1136" i="8"/>
  <c r="F1136" i="8" s="1"/>
  <c r="B1136" i="8"/>
  <c r="E1135" i="8"/>
  <c r="B1135" i="8"/>
  <c r="E1134" i="8"/>
  <c r="F1134" i="8" s="1"/>
  <c r="B1134" i="8"/>
  <c r="B1133" i="8"/>
  <c r="C1132" i="8"/>
  <c r="D1132" i="8" s="1"/>
  <c r="B1132" i="8"/>
  <c r="C1133" i="8" s="1"/>
  <c r="D1133" i="8" s="1"/>
  <c r="D1131" i="8"/>
  <c r="B1131" i="8"/>
  <c r="B1130" i="8"/>
  <c r="C1131" i="8" s="1"/>
  <c r="E1129" i="8"/>
  <c r="F1129" i="8" s="1"/>
  <c r="B1129" i="8"/>
  <c r="B1128" i="8"/>
  <c r="B1127" i="8"/>
  <c r="B1126" i="8"/>
  <c r="E1126" i="8" s="1"/>
  <c r="E1125" i="8"/>
  <c r="F1125" i="8" s="1"/>
  <c r="D1125" i="8"/>
  <c r="B1125" i="8"/>
  <c r="B1124" i="8"/>
  <c r="C1125" i="8" s="1"/>
  <c r="C1123" i="8"/>
  <c r="D1123" i="8" s="1"/>
  <c r="B1123" i="8"/>
  <c r="E1122" i="8"/>
  <c r="B1122" i="8"/>
  <c r="C1121" i="8"/>
  <c r="D1121" i="8" s="1"/>
  <c r="B1121" i="8"/>
  <c r="C1120" i="8"/>
  <c r="D1120" i="8" s="1"/>
  <c r="B1120" i="8"/>
  <c r="E1123" i="8" s="1"/>
  <c r="B1119" i="8"/>
  <c r="B1118" i="8"/>
  <c r="C1117" i="8"/>
  <c r="D1117" i="8" s="1"/>
  <c r="B1117" i="8"/>
  <c r="B1116" i="8"/>
  <c r="B1115" i="8"/>
  <c r="E1118" i="8" s="1"/>
  <c r="F1118" i="8" s="1"/>
  <c r="B1114" i="8"/>
  <c r="B1113" i="8"/>
  <c r="B1112" i="8"/>
  <c r="E1111" i="8"/>
  <c r="B1111" i="8"/>
  <c r="C1110" i="8"/>
  <c r="D1110" i="8" s="1"/>
  <c r="B1110" i="8"/>
  <c r="B1109" i="8"/>
  <c r="B1108" i="8"/>
  <c r="C1107" i="8"/>
  <c r="D1107" i="8" s="1"/>
  <c r="B1107" i="8"/>
  <c r="B1106" i="8"/>
  <c r="E1107" i="8" s="1"/>
  <c r="C1105" i="8"/>
  <c r="D1105" i="8" s="1"/>
  <c r="B1105" i="8"/>
  <c r="B1104" i="8"/>
  <c r="B1103" i="8"/>
  <c r="B1102" i="8"/>
  <c r="B1101" i="8"/>
  <c r="B1100" i="8"/>
  <c r="E1099" i="8"/>
  <c r="D1099" i="8"/>
  <c r="C1099" i="8"/>
  <c r="B1099" i="8"/>
  <c r="B1098" i="8"/>
  <c r="B1097" i="8"/>
  <c r="E1096" i="8"/>
  <c r="F1096" i="8" s="1"/>
  <c r="C1096" i="8"/>
  <c r="D1096" i="8" s="1"/>
  <c r="B1096" i="8"/>
  <c r="B1095" i="8"/>
  <c r="C1094" i="8"/>
  <c r="D1094" i="8" s="1"/>
  <c r="B1094" i="8"/>
  <c r="C1093" i="8"/>
  <c r="D1093" i="8" s="1"/>
  <c r="B1093" i="8"/>
  <c r="B1092" i="8"/>
  <c r="B1091" i="8"/>
  <c r="E1090" i="8"/>
  <c r="B1090" i="8"/>
  <c r="C1089" i="8"/>
  <c r="D1089" i="8" s="1"/>
  <c r="B1089" i="8"/>
  <c r="B1088" i="8"/>
  <c r="E1087" i="8"/>
  <c r="C1087" i="8"/>
  <c r="D1087" i="8" s="1"/>
  <c r="B1087" i="8"/>
  <c r="E1086" i="8"/>
  <c r="D1086" i="8"/>
  <c r="B1086" i="8"/>
  <c r="C1085" i="8"/>
  <c r="D1085" i="8" s="1"/>
  <c r="B1085" i="8"/>
  <c r="C1086" i="8" s="1"/>
  <c r="C1084" i="8"/>
  <c r="D1084" i="8" s="1"/>
  <c r="B1084" i="8"/>
  <c r="E1083" i="8"/>
  <c r="C1083" i="8"/>
  <c r="D1083" i="8" s="1"/>
  <c r="B1083" i="8"/>
  <c r="E1082" i="8"/>
  <c r="F1082" i="8" s="1"/>
  <c r="B1082" i="8"/>
  <c r="B1081" i="8"/>
  <c r="B1080" i="8"/>
  <c r="C1081" i="8" s="1"/>
  <c r="D1081" i="8" s="1"/>
  <c r="B1079" i="8"/>
  <c r="B1078" i="8"/>
  <c r="E1077" i="8"/>
  <c r="B1077" i="8"/>
  <c r="B1076" i="8"/>
  <c r="B1075" i="8"/>
  <c r="B1074" i="8"/>
  <c r="B1073" i="8"/>
  <c r="B1072" i="8"/>
  <c r="B1071" i="8"/>
  <c r="F1123" i="8" s="1"/>
  <c r="B1070" i="8"/>
  <c r="C1071" i="8" s="1"/>
  <c r="D1071" i="8" s="1"/>
  <c r="B1069" i="8"/>
  <c r="B1068" i="8"/>
  <c r="C1069" i="8" s="1"/>
  <c r="D1069" i="8" s="1"/>
  <c r="C1067" i="8"/>
  <c r="D1067" i="8" s="1"/>
  <c r="B1067" i="8"/>
  <c r="B1066" i="8"/>
  <c r="B1065" i="8"/>
  <c r="B1064" i="8"/>
  <c r="C1065" i="8" s="1"/>
  <c r="D1065" i="8" s="1"/>
  <c r="B1063" i="8"/>
  <c r="B1062" i="8"/>
  <c r="C1062" i="8" s="1"/>
  <c r="D1062" i="8" s="1"/>
  <c r="B1061" i="8"/>
  <c r="B1060" i="8"/>
  <c r="B1059" i="8"/>
  <c r="B1058" i="8"/>
  <c r="B1057" i="8"/>
  <c r="C1057" i="8" s="1"/>
  <c r="D1057" i="8" s="1"/>
  <c r="B1056" i="8"/>
  <c r="B1055" i="8"/>
  <c r="B1054" i="8"/>
  <c r="C1053" i="8"/>
  <c r="D1053" i="8" s="1"/>
  <c r="B1053" i="8"/>
  <c r="B1052" i="8"/>
  <c r="B1051" i="8"/>
  <c r="B1050" i="8"/>
  <c r="B1049" i="8"/>
  <c r="C1049" i="8" s="1"/>
  <c r="D1049" i="8" s="1"/>
  <c r="C1048" i="8"/>
  <c r="D1048" i="8" s="1"/>
  <c r="B1048" i="8"/>
  <c r="C1047" i="8"/>
  <c r="D1047" i="8" s="1"/>
  <c r="B1047" i="8"/>
  <c r="E1046" i="8"/>
  <c r="F1046" i="8" s="1"/>
  <c r="C1046" i="8"/>
  <c r="D1046" i="8" s="1"/>
  <c r="B1046" i="8"/>
  <c r="E1045" i="8"/>
  <c r="F1045" i="8" s="1"/>
  <c r="D1045" i="8"/>
  <c r="B1045" i="8"/>
  <c r="B1044" i="8"/>
  <c r="C1045" i="8" s="1"/>
  <c r="B1043" i="8"/>
  <c r="B1042" i="8"/>
  <c r="B1041" i="8"/>
  <c r="B1040" i="8"/>
  <c r="E1039" i="8"/>
  <c r="B1039" i="8"/>
  <c r="E1038" i="8"/>
  <c r="F1038" i="8" s="1"/>
  <c r="B1038" i="8"/>
  <c r="B1037" i="8"/>
  <c r="B1036" i="8"/>
  <c r="B1035" i="8"/>
  <c r="F1087" i="8" s="1"/>
  <c r="B1034" i="8"/>
  <c r="C1033" i="8"/>
  <c r="D1033" i="8" s="1"/>
  <c r="B1033" i="8"/>
  <c r="B1032" i="8"/>
  <c r="B1031" i="8"/>
  <c r="B1030" i="8"/>
  <c r="E1030" i="8" s="1"/>
  <c r="E1029" i="8"/>
  <c r="F1029" i="8" s="1"/>
  <c r="C1029" i="8"/>
  <c r="D1029" i="8" s="1"/>
  <c r="B1029" i="8"/>
  <c r="B1028" i="8"/>
  <c r="B1027" i="8"/>
  <c r="C1028" i="8" s="1"/>
  <c r="D1028" i="8" s="1"/>
  <c r="B1026" i="8"/>
  <c r="F1025" i="8"/>
  <c r="B1025" i="8"/>
  <c r="E1024" i="8"/>
  <c r="F1024" i="8" s="1"/>
  <c r="B1024" i="8"/>
  <c r="C1023" i="8"/>
  <c r="D1023" i="8" s="1"/>
  <c r="B1023" i="8"/>
  <c r="B1022" i="8"/>
  <c r="E1025" i="8" s="1"/>
  <c r="B1021" i="8"/>
  <c r="C1021" i="8" s="1"/>
  <c r="D1021" i="8" s="1"/>
  <c r="C1020" i="8"/>
  <c r="D1020" i="8" s="1"/>
  <c r="B1020" i="8"/>
  <c r="B1019" i="8"/>
  <c r="B1018" i="8"/>
  <c r="B1017" i="8"/>
  <c r="B1016" i="8"/>
  <c r="C1017" i="8" s="1"/>
  <c r="D1017" i="8" s="1"/>
  <c r="B1015" i="8"/>
  <c r="B1014" i="8"/>
  <c r="B1013" i="8"/>
  <c r="B1012" i="8"/>
  <c r="B1011" i="8"/>
  <c r="B1010" i="8"/>
  <c r="C1010" i="8" s="1"/>
  <c r="D1010" i="8" s="1"/>
  <c r="E1009" i="8"/>
  <c r="F1009" i="8" s="1"/>
  <c r="B1009" i="8"/>
  <c r="B1008" i="8"/>
  <c r="C1008" i="8" s="1"/>
  <c r="D1008" i="8" s="1"/>
  <c r="C1007" i="8"/>
  <c r="D1007" i="8" s="1"/>
  <c r="B1007" i="8"/>
  <c r="E1006" i="8"/>
  <c r="B1006" i="8"/>
  <c r="C1005" i="8"/>
  <c r="D1005" i="8" s="1"/>
  <c r="B1005" i="8"/>
  <c r="B1004" i="8"/>
  <c r="B1003" i="8"/>
  <c r="E1002" i="8"/>
  <c r="F1002" i="8" s="1"/>
  <c r="B1002" i="8"/>
  <c r="E1001" i="8"/>
  <c r="C1001" i="8"/>
  <c r="D1001" i="8" s="1"/>
  <c r="B1001" i="8"/>
  <c r="E1000" i="8"/>
  <c r="B1000" i="8"/>
  <c r="C1000" i="8" s="1"/>
  <c r="D1000" i="8" s="1"/>
  <c r="B999" i="8"/>
  <c r="B998" i="8"/>
  <c r="E997" i="8"/>
  <c r="F997" i="8" s="1"/>
  <c r="C997" i="8"/>
  <c r="D997" i="8" s="1"/>
  <c r="B997" i="8"/>
  <c r="B996" i="8"/>
  <c r="C995" i="8"/>
  <c r="D995" i="8" s="1"/>
  <c r="B995" i="8"/>
  <c r="E994" i="8"/>
  <c r="C994" i="8"/>
  <c r="D994" i="8" s="1"/>
  <c r="B994" i="8"/>
  <c r="B993" i="8"/>
  <c r="E992" i="8"/>
  <c r="B992" i="8"/>
  <c r="B991" i="8"/>
  <c r="B990" i="8"/>
  <c r="C989" i="8"/>
  <c r="D989" i="8" s="1"/>
  <c r="B989" i="8"/>
  <c r="F988" i="8"/>
  <c r="C988" i="8"/>
  <c r="D988" i="8" s="1"/>
  <c r="B988" i="8"/>
  <c r="B987" i="8"/>
  <c r="C986" i="8"/>
  <c r="D986" i="8" s="1"/>
  <c r="B986" i="8"/>
  <c r="B985" i="8"/>
  <c r="E988" i="8" s="1"/>
  <c r="B984" i="8"/>
  <c r="B983" i="8"/>
  <c r="B982" i="8"/>
  <c r="B981" i="8"/>
  <c r="C981" i="8" s="1"/>
  <c r="D981" i="8" s="1"/>
  <c r="E980" i="8"/>
  <c r="F980" i="8" s="1"/>
  <c r="B980" i="8"/>
  <c r="B979" i="8"/>
  <c r="C980" i="8" s="1"/>
  <c r="D980" i="8" s="1"/>
  <c r="B978" i="8"/>
  <c r="E981" i="8" s="1"/>
  <c r="B977" i="8"/>
  <c r="B976" i="8"/>
  <c r="B975" i="8"/>
  <c r="E978" i="8" s="1"/>
  <c r="C974" i="8"/>
  <c r="D974" i="8" s="1"/>
  <c r="B974" i="8"/>
  <c r="B973" i="8"/>
  <c r="B972" i="8"/>
  <c r="E975" i="8" s="1"/>
  <c r="C971" i="8"/>
  <c r="D971" i="8" s="1"/>
  <c r="B971" i="8"/>
  <c r="E970" i="8"/>
  <c r="D970" i="8"/>
  <c r="C970" i="8"/>
  <c r="B970" i="8"/>
  <c r="B969" i="8"/>
  <c r="B968" i="8"/>
  <c r="B967" i="8"/>
  <c r="B966" i="8"/>
  <c r="C965" i="8"/>
  <c r="D965" i="8" s="1"/>
  <c r="B965" i="8"/>
  <c r="B964" i="8"/>
  <c r="C964" i="8" s="1"/>
  <c r="D964" i="8" s="1"/>
  <c r="B963" i="8"/>
  <c r="B962" i="8"/>
  <c r="C961" i="8"/>
  <c r="D961" i="8" s="1"/>
  <c r="B961" i="8"/>
  <c r="B960" i="8"/>
  <c r="B959" i="8"/>
  <c r="B958" i="8"/>
  <c r="C958" i="8" s="1"/>
  <c r="D958" i="8" s="1"/>
  <c r="B957" i="8"/>
  <c r="B956" i="8"/>
  <c r="C956" i="8" s="1"/>
  <c r="D956" i="8" s="1"/>
  <c r="B955" i="8"/>
  <c r="B954" i="8"/>
  <c r="C954" i="8" s="1"/>
  <c r="D954" i="8" s="1"/>
  <c r="C953" i="8"/>
  <c r="D953" i="8" s="1"/>
  <c r="B953" i="8"/>
  <c r="B952" i="8"/>
  <c r="B951" i="8"/>
  <c r="B950" i="8"/>
  <c r="E949" i="8"/>
  <c r="B949" i="8"/>
  <c r="B948" i="8"/>
  <c r="E951" i="8" s="1"/>
  <c r="B947" i="8"/>
  <c r="B946" i="8"/>
  <c r="E945" i="8"/>
  <c r="C945" i="8"/>
  <c r="D945" i="8" s="1"/>
  <c r="B945" i="8"/>
  <c r="E948" i="8" s="1"/>
  <c r="F948" i="8" s="1"/>
  <c r="F944" i="8"/>
  <c r="B944" i="8"/>
  <c r="B943" i="8"/>
  <c r="B942" i="8"/>
  <c r="E944" i="8" s="1"/>
  <c r="B941" i="8"/>
  <c r="B940" i="8"/>
  <c r="C940" i="8" s="1"/>
  <c r="D940" i="8" s="1"/>
  <c r="B939" i="8"/>
  <c r="B938" i="8"/>
  <c r="B937" i="8"/>
  <c r="B936" i="8"/>
  <c r="B935" i="8"/>
  <c r="B934" i="8"/>
  <c r="B933" i="8"/>
  <c r="C934" i="8" s="1"/>
  <c r="D934" i="8" s="1"/>
  <c r="B932" i="8"/>
  <c r="E931" i="8"/>
  <c r="B931" i="8"/>
  <c r="E934" i="8" s="1"/>
  <c r="F934" i="8" s="1"/>
  <c r="B930" i="8"/>
  <c r="C929" i="8"/>
  <c r="D929" i="8" s="1"/>
  <c r="B929" i="8"/>
  <c r="B928" i="8"/>
  <c r="B927" i="8"/>
  <c r="B926" i="8"/>
  <c r="D925" i="8"/>
  <c r="B925" i="8"/>
  <c r="B924" i="8"/>
  <c r="C925" i="8" s="1"/>
  <c r="B923" i="8"/>
  <c r="E922" i="8"/>
  <c r="F922" i="8" s="1"/>
  <c r="B922" i="8"/>
  <c r="B921" i="8"/>
  <c r="B920" i="8"/>
  <c r="B919" i="8"/>
  <c r="C920" i="8" s="1"/>
  <c r="D920" i="8" s="1"/>
  <c r="B918" i="8"/>
  <c r="D917" i="8"/>
  <c r="C917" i="8"/>
  <c r="B917" i="8"/>
  <c r="B916" i="8"/>
  <c r="B915" i="8"/>
  <c r="C915" i="8" s="1"/>
  <c r="D915" i="8" s="1"/>
  <c r="B914" i="8"/>
  <c r="E917" i="8" s="1"/>
  <c r="F917" i="8" s="1"/>
  <c r="B913" i="8"/>
  <c r="C914" i="8" s="1"/>
  <c r="D914" i="8" s="1"/>
  <c r="B912" i="8"/>
  <c r="B911" i="8"/>
  <c r="D910" i="8"/>
  <c r="B910" i="8"/>
  <c r="C909" i="8"/>
  <c r="D909" i="8" s="1"/>
  <c r="B909" i="8"/>
  <c r="C910" i="8" s="1"/>
  <c r="B908" i="8"/>
  <c r="B907" i="8"/>
  <c r="E907" i="8" s="1"/>
  <c r="C906" i="8"/>
  <c r="D906" i="8" s="1"/>
  <c r="B906" i="8"/>
  <c r="D905" i="8"/>
  <c r="C905" i="8"/>
  <c r="B905" i="8"/>
  <c r="C904" i="8"/>
  <c r="D904" i="8" s="1"/>
  <c r="B904" i="8"/>
  <c r="B903" i="8"/>
  <c r="B902" i="8"/>
  <c r="E901" i="8"/>
  <c r="F901" i="8" s="1"/>
  <c r="C901" i="8"/>
  <c r="D901" i="8" s="1"/>
  <c r="B901" i="8"/>
  <c r="B900" i="8"/>
  <c r="B899" i="8"/>
  <c r="B898" i="8"/>
  <c r="B897" i="8"/>
  <c r="C897" i="8" s="1"/>
  <c r="D897" i="8" s="1"/>
  <c r="B896" i="8"/>
  <c r="E895" i="8"/>
  <c r="F895" i="8" s="1"/>
  <c r="B895" i="8"/>
  <c r="C896" i="8" s="1"/>
  <c r="D896" i="8" s="1"/>
  <c r="C894" i="8"/>
  <c r="D894" i="8" s="1"/>
  <c r="B894" i="8"/>
  <c r="E893" i="8"/>
  <c r="C893" i="8"/>
  <c r="D893" i="8" s="1"/>
  <c r="B893" i="8"/>
  <c r="B892" i="8"/>
  <c r="B891" i="8"/>
  <c r="B890" i="8"/>
  <c r="C891" i="8" s="1"/>
  <c r="D891" i="8" s="1"/>
  <c r="B889" i="8"/>
  <c r="B888" i="8"/>
  <c r="B887" i="8"/>
  <c r="B886" i="8"/>
  <c r="C885" i="8"/>
  <c r="D885" i="8" s="1"/>
  <c r="B885" i="8"/>
  <c r="F884" i="8"/>
  <c r="E884" i="8"/>
  <c r="C884" i="8"/>
  <c r="D884" i="8" s="1"/>
  <c r="B884" i="8"/>
  <c r="E883" i="8"/>
  <c r="C883" i="8"/>
  <c r="D883" i="8" s="1"/>
  <c r="B883" i="8"/>
  <c r="B882" i="8"/>
  <c r="E885" i="8" s="1"/>
  <c r="E881" i="8"/>
  <c r="F881" i="8" s="1"/>
  <c r="D881" i="8"/>
  <c r="C881" i="8"/>
  <c r="B881" i="8"/>
  <c r="B880" i="8"/>
  <c r="B879" i="8"/>
  <c r="B878" i="8"/>
  <c r="C877" i="8"/>
  <c r="D877" i="8" s="1"/>
  <c r="B877" i="8"/>
  <c r="B876" i="8"/>
  <c r="B875" i="8"/>
  <c r="B874" i="8"/>
  <c r="E873" i="8"/>
  <c r="C873" i="8"/>
  <c r="D873" i="8" s="1"/>
  <c r="B873" i="8"/>
  <c r="B872" i="8"/>
  <c r="B871" i="8"/>
  <c r="B870" i="8"/>
  <c r="C870" i="8" s="1"/>
  <c r="D870" i="8" s="1"/>
  <c r="B869" i="8"/>
  <c r="B868" i="8"/>
  <c r="E871" i="8" s="1"/>
  <c r="F871" i="8" s="1"/>
  <c r="B867" i="8"/>
  <c r="B866" i="8"/>
  <c r="C866" i="8" s="1"/>
  <c r="D866" i="8" s="1"/>
  <c r="B865" i="8"/>
  <c r="E868" i="8" s="1"/>
  <c r="B864" i="8"/>
  <c r="B863" i="8"/>
  <c r="E865" i="8" s="1"/>
  <c r="F865" i="8" s="1"/>
  <c r="E862" i="8"/>
  <c r="F862" i="8" s="1"/>
  <c r="C862" i="8"/>
  <c r="D862" i="8" s="1"/>
  <c r="B862" i="8"/>
  <c r="B861" i="8"/>
  <c r="B860" i="8"/>
  <c r="E859" i="8"/>
  <c r="F859" i="8" s="1"/>
  <c r="B859" i="8"/>
  <c r="B858" i="8"/>
  <c r="B857" i="8"/>
  <c r="B856" i="8"/>
  <c r="C857" i="8" s="1"/>
  <c r="D857" i="8" s="1"/>
  <c r="F855" i="8"/>
  <c r="C855" i="8"/>
  <c r="D855" i="8" s="1"/>
  <c r="B855" i="8"/>
  <c r="B854" i="8"/>
  <c r="B853" i="8"/>
  <c r="B852" i="8"/>
  <c r="E855" i="8" s="1"/>
  <c r="F851" i="8"/>
  <c r="B851" i="8"/>
  <c r="E850" i="8"/>
  <c r="C850" i="8"/>
  <c r="D850" i="8" s="1"/>
  <c r="B850" i="8"/>
  <c r="C849" i="8"/>
  <c r="D849" i="8" s="1"/>
  <c r="B849" i="8"/>
  <c r="B848" i="8"/>
  <c r="E851" i="8" s="1"/>
  <c r="B847" i="8"/>
  <c r="B846" i="8"/>
  <c r="E846" i="8" s="1"/>
  <c r="F846" i="8" s="1"/>
  <c r="E845" i="8"/>
  <c r="F845" i="8" s="1"/>
  <c r="C845" i="8"/>
  <c r="D845" i="8" s="1"/>
  <c r="B845" i="8"/>
  <c r="C844" i="8"/>
  <c r="D844" i="8" s="1"/>
  <c r="B844" i="8"/>
  <c r="C843" i="8"/>
  <c r="D843" i="8" s="1"/>
  <c r="B843" i="8"/>
  <c r="B842" i="8"/>
  <c r="B841" i="8"/>
  <c r="B840" i="8"/>
  <c r="B839" i="8"/>
  <c r="B838" i="8"/>
  <c r="C839" i="8" s="1"/>
  <c r="D839" i="8" s="1"/>
  <c r="B837" i="8"/>
  <c r="B836" i="8"/>
  <c r="B835" i="8"/>
  <c r="C836" i="8" s="1"/>
  <c r="D836" i="8" s="1"/>
  <c r="B834" i="8"/>
  <c r="E836" i="8" s="1"/>
  <c r="F836" i="8" s="1"/>
  <c r="C833" i="8"/>
  <c r="D833" i="8" s="1"/>
  <c r="B833" i="8"/>
  <c r="F885" i="8" s="1"/>
  <c r="C832" i="8"/>
  <c r="D832" i="8" s="1"/>
  <c r="B832" i="8"/>
  <c r="B831" i="8"/>
  <c r="F883" i="8" s="1"/>
  <c r="B830" i="8"/>
  <c r="B829" i="8"/>
  <c r="B828" i="8"/>
  <c r="B827" i="8"/>
  <c r="B826" i="8"/>
  <c r="B825" i="8"/>
  <c r="E825" i="8" s="1"/>
  <c r="E824" i="8"/>
  <c r="F824" i="8" s="1"/>
  <c r="B824" i="8"/>
  <c r="B823" i="8"/>
  <c r="B822" i="8"/>
  <c r="C822" i="8" s="1"/>
  <c r="D822" i="8" s="1"/>
  <c r="E821" i="8"/>
  <c r="F821" i="8" s="1"/>
  <c r="C821" i="8"/>
  <c r="D821" i="8" s="1"/>
  <c r="B821" i="8"/>
  <c r="B820" i="8"/>
  <c r="B819" i="8"/>
  <c r="B818" i="8"/>
  <c r="C819" i="8" s="1"/>
  <c r="D819" i="8" s="1"/>
  <c r="B817" i="8"/>
  <c r="B816" i="8"/>
  <c r="B815" i="8"/>
  <c r="B814" i="8"/>
  <c r="E814" i="8" s="1"/>
  <c r="F814" i="8" s="1"/>
  <c r="B813" i="8"/>
  <c r="E812" i="8"/>
  <c r="F812" i="8" s="1"/>
  <c r="C812" i="8"/>
  <c r="D812" i="8" s="1"/>
  <c r="B812" i="8"/>
  <c r="B811" i="8"/>
  <c r="B810" i="8"/>
  <c r="C809" i="8"/>
  <c r="D809" i="8" s="1"/>
  <c r="B809" i="8"/>
  <c r="E808" i="8"/>
  <c r="D808" i="8"/>
  <c r="C808" i="8"/>
  <c r="B808" i="8"/>
  <c r="B807" i="8"/>
  <c r="E810" i="8" s="1"/>
  <c r="B806" i="8"/>
  <c r="B805" i="8"/>
  <c r="B804" i="8"/>
  <c r="B803" i="8"/>
  <c r="B802" i="8"/>
  <c r="B801" i="8"/>
  <c r="C801" i="8" s="1"/>
  <c r="D801" i="8" s="1"/>
  <c r="B800" i="8"/>
  <c r="B799" i="8"/>
  <c r="C800" i="8" s="1"/>
  <c r="D800" i="8" s="1"/>
  <c r="B798" i="8"/>
  <c r="D797" i="8"/>
  <c r="C797" i="8"/>
  <c r="B797" i="8"/>
  <c r="E796" i="8"/>
  <c r="C796" i="8"/>
  <c r="D796" i="8" s="1"/>
  <c r="B796" i="8"/>
  <c r="F795" i="8"/>
  <c r="E795" i="8"/>
  <c r="B795" i="8"/>
  <c r="B794" i="8"/>
  <c r="F793" i="8"/>
  <c r="E793" i="8"/>
  <c r="D793" i="8"/>
  <c r="B793" i="8"/>
  <c r="C794" i="8" s="1"/>
  <c r="D794" i="8" s="1"/>
  <c r="B792" i="8"/>
  <c r="C793" i="8" s="1"/>
  <c r="E791" i="8"/>
  <c r="F791" i="8" s="1"/>
  <c r="B791" i="8"/>
  <c r="E790" i="8"/>
  <c r="F790" i="8" s="1"/>
  <c r="C790" i="8"/>
  <c r="D790" i="8" s="1"/>
  <c r="B790" i="8"/>
  <c r="E789" i="8"/>
  <c r="B789" i="8"/>
  <c r="E792" i="8" s="1"/>
  <c r="F792" i="8" s="1"/>
  <c r="B788" i="8"/>
  <c r="B787" i="8"/>
  <c r="C788" i="8" s="1"/>
  <c r="D788" i="8" s="1"/>
  <c r="B786" i="8"/>
  <c r="C786" i="8" s="1"/>
  <c r="D786" i="8" s="1"/>
  <c r="D785" i="8"/>
  <c r="C785" i="8"/>
  <c r="B785" i="8"/>
  <c r="B784" i="8"/>
  <c r="B783" i="8"/>
  <c r="C783" i="8" s="1"/>
  <c r="D783" i="8" s="1"/>
  <c r="B782" i="8"/>
  <c r="B781" i="8"/>
  <c r="B780" i="8"/>
  <c r="B779" i="8"/>
  <c r="B778" i="8"/>
  <c r="D777" i="8"/>
  <c r="C777" i="8"/>
  <c r="B777" i="8"/>
  <c r="B776" i="8"/>
  <c r="B775" i="8"/>
  <c r="F774" i="8"/>
  <c r="B774" i="8"/>
  <c r="C773" i="8"/>
  <c r="D773" i="8" s="1"/>
  <c r="B773" i="8"/>
  <c r="C772" i="8"/>
  <c r="D772" i="8" s="1"/>
  <c r="B772" i="8"/>
  <c r="E771" i="8"/>
  <c r="F771" i="8" s="1"/>
  <c r="C771" i="8"/>
  <c r="D771" i="8" s="1"/>
  <c r="B771" i="8"/>
  <c r="E774" i="8" s="1"/>
  <c r="B770" i="8"/>
  <c r="E773" i="8" s="1"/>
  <c r="B769" i="8"/>
  <c r="B768" i="8"/>
  <c r="B767" i="8"/>
  <c r="B766" i="8"/>
  <c r="B765" i="8"/>
  <c r="B764" i="8"/>
  <c r="E763" i="8"/>
  <c r="C763" i="8"/>
  <c r="D763" i="8" s="1"/>
  <c r="B763" i="8"/>
  <c r="C762" i="8"/>
  <c r="D762" i="8" s="1"/>
  <c r="B762" i="8"/>
  <c r="D761" i="8"/>
  <c r="C761" i="8"/>
  <c r="B761" i="8"/>
  <c r="B760" i="8"/>
  <c r="B759" i="8"/>
  <c r="B758" i="8"/>
  <c r="F810" i="8" s="1"/>
  <c r="B757" i="8"/>
  <c r="C758" i="8" s="1"/>
  <c r="D758" i="8" s="1"/>
  <c r="B756" i="8"/>
  <c r="B755" i="8"/>
  <c r="C755" i="8" s="1"/>
  <c r="D755" i="8" s="1"/>
  <c r="C754" i="8"/>
  <c r="D754" i="8" s="1"/>
  <c r="B754" i="8"/>
  <c r="B753" i="8"/>
  <c r="E752" i="8"/>
  <c r="F752" i="8" s="1"/>
  <c r="C752" i="8"/>
  <c r="D752" i="8" s="1"/>
  <c r="B752" i="8"/>
  <c r="B751" i="8"/>
  <c r="B750" i="8"/>
  <c r="B749" i="8"/>
  <c r="B748" i="8"/>
  <c r="B747" i="8"/>
  <c r="B746" i="8"/>
  <c r="C747" i="8" s="1"/>
  <c r="D747" i="8" s="1"/>
  <c r="B745" i="8"/>
  <c r="B744" i="8"/>
  <c r="B743" i="8"/>
  <c r="B742" i="8"/>
  <c r="C743" i="8" s="1"/>
  <c r="D743" i="8" s="1"/>
  <c r="E741" i="8"/>
  <c r="C741" i="8"/>
  <c r="D741" i="8" s="1"/>
  <c r="B741" i="8"/>
  <c r="E740" i="8"/>
  <c r="B740" i="8"/>
  <c r="E739" i="8"/>
  <c r="F739" i="8" s="1"/>
  <c r="B739" i="8"/>
  <c r="E738" i="8"/>
  <c r="C738" i="8"/>
  <c r="D738" i="8" s="1"/>
  <c r="B738" i="8"/>
  <c r="D737" i="8"/>
  <c r="C737" i="8"/>
  <c r="B737" i="8"/>
  <c r="F789" i="8" s="1"/>
  <c r="E736" i="8"/>
  <c r="F736" i="8" s="1"/>
  <c r="C736" i="8"/>
  <c r="D736" i="8" s="1"/>
  <c r="B736" i="8"/>
  <c r="B735" i="8"/>
  <c r="B734" i="8"/>
  <c r="E737" i="8" s="1"/>
  <c r="F737" i="8" s="1"/>
  <c r="B733" i="8"/>
  <c r="C734" i="8" s="1"/>
  <c r="D734" i="8" s="1"/>
  <c r="B732" i="8"/>
  <c r="E731" i="8"/>
  <c r="B731" i="8"/>
  <c r="E730" i="8"/>
  <c r="C730" i="8"/>
  <c r="D730" i="8" s="1"/>
  <c r="B730" i="8"/>
  <c r="D729" i="8"/>
  <c r="C729" i="8"/>
  <c r="B729" i="8"/>
  <c r="B728" i="8"/>
  <c r="B727" i="8"/>
  <c r="B726" i="8"/>
  <c r="E726" i="8" s="1"/>
  <c r="B725" i="8"/>
  <c r="B724" i="8"/>
  <c r="C725" i="8" s="1"/>
  <c r="D725" i="8" s="1"/>
  <c r="B723" i="8"/>
  <c r="B722" i="8"/>
  <c r="B721" i="8"/>
  <c r="B720" i="8"/>
  <c r="E719" i="8"/>
  <c r="C719" i="8"/>
  <c r="D719" i="8" s="1"/>
  <c r="B719" i="8"/>
  <c r="C718" i="8"/>
  <c r="D718" i="8" s="1"/>
  <c r="B718" i="8"/>
  <c r="E717" i="8"/>
  <c r="B717" i="8"/>
  <c r="C717" i="8" s="1"/>
  <c r="D717" i="8" s="1"/>
  <c r="F716" i="8"/>
  <c r="E716" i="8"/>
  <c r="B716" i="8"/>
  <c r="B715" i="8"/>
  <c r="C716" i="8" s="1"/>
  <c r="D716" i="8" s="1"/>
  <c r="E714" i="8"/>
  <c r="C714" i="8"/>
  <c r="D714" i="8" s="1"/>
  <c r="B714" i="8"/>
  <c r="B713" i="8"/>
  <c r="B712" i="8"/>
  <c r="B711" i="8"/>
  <c r="B710" i="8"/>
  <c r="B709" i="8"/>
  <c r="B708" i="8"/>
  <c r="C709" i="8" s="1"/>
  <c r="D709" i="8" s="1"/>
  <c r="B707" i="8"/>
  <c r="E706" i="8"/>
  <c r="B706" i="8"/>
  <c r="B705" i="8"/>
  <c r="B704" i="8"/>
  <c r="C705" i="8" s="1"/>
  <c r="D705" i="8" s="1"/>
  <c r="E703" i="8"/>
  <c r="F703" i="8" s="1"/>
  <c r="B703" i="8"/>
  <c r="E702" i="8"/>
  <c r="F702" i="8" s="1"/>
  <c r="B702" i="8"/>
  <c r="E701" i="8"/>
  <c r="C701" i="8"/>
  <c r="D701" i="8" s="1"/>
  <c r="B701" i="8"/>
  <c r="E700" i="8"/>
  <c r="D700" i="8"/>
  <c r="C700" i="8"/>
  <c r="B700" i="8"/>
  <c r="C699" i="8"/>
  <c r="D699" i="8" s="1"/>
  <c r="B699" i="8"/>
  <c r="C698" i="8"/>
  <c r="D698" i="8" s="1"/>
  <c r="B698" i="8"/>
  <c r="E697" i="8"/>
  <c r="F697" i="8" s="1"/>
  <c r="C697" i="8"/>
  <c r="D697" i="8" s="1"/>
  <c r="B697" i="8"/>
  <c r="B696" i="8"/>
  <c r="C695" i="8"/>
  <c r="D695" i="8" s="1"/>
  <c r="B695" i="8"/>
  <c r="B694" i="8"/>
  <c r="B693" i="8"/>
  <c r="E692" i="8"/>
  <c r="F692" i="8" s="1"/>
  <c r="B692" i="8"/>
  <c r="B691" i="8"/>
  <c r="E691" i="8" s="1"/>
  <c r="B690" i="8"/>
  <c r="C689" i="8"/>
  <c r="D689" i="8" s="1"/>
  <c r="B689" i="8"/>
  <c r="F741" i="8" s="1"/>
  <c r="F688" i="8"/>
  <c r="C688" i="8"/>
  <c r="D688" i="8" s="1"/>
  <c r="B688" i="8"/>
  <c r="B687" i="8"/>
  <c r="B686" i="8"/>
  <c r="F738" i="8" s="1"/>
  <c r="E685" i="8"/>
  <c r="F685" i="8" s="1"/>
  <c r="C685" i="8"/>
  <c r="D685" i="8" s="1"/>
  <c r="B685" i="8"/>
  <c r="E688" i="8" s="1"/>
  <c r="B684" i="8"/>
  <c r="E687" i="8" s="1"/>
  <c r="C683" i="8"/>
  <c r="D683" i="8" s="1"/>
  <c r="B683" i="8"/>
  <c r="E682" i="8"/>
  <c r="F682" i="8" s="1"/>
  <c r="B682" i="8"/>
  <c r="E681" i="8"/>
  <c r="B681" i="8"/>
  <c r="E680" i="8"/>
  <c r="F680" i="8" s="1"/>
  <c r="B680" i="8"/>
  <c r="B679" i="8"/>
  <c r="F731" i="8" s="1"/>
  <c r="E678" i="8"/>
  <c r="F678" i="8" s="1"/>
  <c r="B678" i="8"/>
  <c r="D677" i="8"/>
  <c r="C677" i="8"/>
  <c r="B677" i="8"/>
  <c r="B676" i="8"/>
  <c r="B675" i="8"/>
  <c r="B674" i="8"/>
  <c r="E673" i="8"/>
  <c r="B673" i="8"/>
  <c r="B672" i="8"/>
  <c r="B671" i="8"/>
  <c r="B670" i="8"/>
  <c r="E669" i="8"/>
  <c r="B669" i="8"/>
  <c r="B668" i="8"/>
  <c r="B667" i="8"/>
  <c r="C668" i="8" s="1"/>
  <c r="D668" i="8" s="1"/>
  <c r="B666" i="8"/>
  <c r="C665" i="8"/>
  <c r="D665" i="8" s="1"/>
  <c r="B665" i="8"/>
  <c r="D664" i="8"/>
  <c r="C664" i="8"/>
  <c r="B664" i="8"/>
  <c r="B663" i="8"/>
  <c r="B662" i="8"/>
  <c r="C662" i="8" s="1"/>
  <c r="D662" i="8" s="1"/>
  <c r="B661" i="8"/>
  <c r="E664" i="8" s="1"/>
  <c r="B660" i="8"/>
  <c r="B659" i="8"/>
  <c r="E658" i="8"/>
  <c r="C658" i="8"/>
  <c r="D658" i="8" s="1"/>
  <c r="B658" i="8"/>
  <c r="B657" i="8"/>
  <c r="C657" i="8" s="1"/>
  <c r="D657" i="8" s="1"/>
  <c r="B656" i="8"/>
  <c r="B655" i="8"/>
  <c r="B654" i="8"/>
  <c r="E657" i="8" s="1"/>
  <c r="C653" i="8"/>
  <c r="D653" i="8" s="1"/>
  <c r="B653" i="8"/>
  <c r="B652" i="8"/>
  <c r="B651" i="8"/>
  <c r="C650" i="8"/>
  <c r="D650" i="8" s="1"/>
  <c r="B650" i="8"/>
  <c r="B649" i="8"/>
  <c r="B648" i="8"/>
  <c r="C649" i="8" s="1"/>
  <c r="D649" i="8" s="1"/>
  <c r="B647" i="8"/>
  <c r="B646" i="8"/>
  <c r="B645" i="8"/>
  <c r="B644" i="8"/>
  <c r="B643" i="8"/>
  <c r="E646" i="8" s="1"/>
  <c r="F646" i="8" s="1"/>
  <c r="B642" i="8"/>
  <c r="C641" i="8"/>
  <c r="D641" i="8" s="1"/>
  <c r="B641" i="8"/>
  <c r="B640" i="8"/>
  <c r="B639" i="8"/>
  <c r="D638" i="8"/>
  <c r="B638" i="8"/>
  <c r="B637" i="8"/>
  <c r="C638" i="8" s="1"/>
  <c r="B636" i="8"/>
  <c r="C637" i="8" s="1"/>
  <c r="D637" i="8" s="1"/>
  <c r="B635" i="8"/>
  <c r="E634" i="8"/>
  <c r="F634" i="8" s="1"/>
  <c r="B634" i="8"/>
  <c r="B633" i="8"/>
  <c r="B632" i="8"/>
  <c r="C632" i="8" s="1"/>
  <c r="D632" i="8" s="1"/>
  <c r="F631" i="8"/>
  <c r="E631" i="8"/>
  <c r="C631" i="8"/>
  <c r="D631" i="8" s="1"/>
  <c r="B631" i="8"/>
  <c r="B630" i="8"/>
  <c r="C629" i="8"/>
  <c r="D629" i="8" s="1"/>
  <c r="B629" i="8"/>
  <c r="B628" i="8"/>
  <c r="B627" i="8"/>
  <c r="B626" i="8"/>
  <c r="C625" i="8"/>
  <c r="D625" i="8" s="1"/>
  <c r="B625" i="8"/>
  <c r="B624" i="8"/>
  <c r="B623" i="8"/>
  <c r="B622" i="8"/>
  <c r="B621" i="8"/>
  <c r="B620" i="8"/>
  <c r="B619" i="8"/>
  <c r="C619" i="8" s="1"/>
  <c r="D619" i="8" s="1"/>
  <c r="B618" i="8"/>
  <c r="B617" i="8"/>
  <c r="B616" i="8"/>
  <c r="B615" i="8"/>
  <c r="B614" i="8"/>
  <c r="B613" i="8"/>
  <c r="B612" i="8"/>
  <c r="C613" i="8" s="1"/>
  <c r="D613" i="8" s="1"/>
  <c r="E611" i="8"/>
  <c r="F611" i="8" s="1"/>
  <c r="B611" i="8"/>
  <c r="C610" i="8"/>
  <c r="D610" i="8" s="1"/>
  <c r="B610" i="8"/>
  <c r="C609" i="8"/>
  <c r="D609" i="8" s="1"/>
  <c r="B609" i="8"/>
  <c r="B608" i="8"/>
  <c r="B607" i="8"/>
  <c r="E607" i="8" s="1"/>
  <c r="F607" i="8" s="1"/>
  <c r="C606" i="8"/>
  <c r="D606" i="8" s="1"/>
  <c r="B606" i="8"/>
  <c r="B605" i="8"/>
  <c r="B604" i="8"/>
  <c r="E603" i="8"/>
  <c r="F603" i="8" s="1"/>
  <c r="C603" i="8"/>
  <c r="D603" i="8" s="1"/>
  <c r="B603" i="8"/>
  <c r="B602" i="8"/>
  <c r="E605" i="8" s="1"/>
  <c r="F605" i="8" s="1"/>
  <c r="B601" i="8"/>
  <c r="B600" i="8"/>
  <c r="B599" i="8"/>
  <c r="C599" i="8" s="1"/>
  <c r="D599" i="8" s="1"/>
  <c r="B598" i="8"/>
  <c r="B597" i="8"/>
  <c r="B596" i="8"/>
  <c r="E596" i="8" s="1"/>
  <c r="F595" i="8"/>
  <c r="E595" i="8"/>
  <c r="C595" i="8"/>
  <c r="D595" i="8" s="1"/>
  <c r="B595" i="8"/>
  <c r="C594" i="8"/>
  <c r="D594" i="8" s="1"/>
  <c r="B594" i="8"/>
  <c r="C593" i="8"/>
  <c r="D593" i="8" s="1"/>
  <c r="B593" i="8"/>
  <c r="B592" i="8"/>
  <c r="B591" i="8"/>
  <c r="B590" i="8"/>
  <c r="C590" i="8" s="1"/>
  <c r="D590" i="8" s="1"/>
  <c r="B589" i="8"/>
  <c r="B588" i="8"/>
  <c r="C587" i="8"/>
  <c r="D587" i="8" s="1"/>
  <c r="B587" i="8"/>
  <c r="B586" i="8"/>
  <c r="B585" i="8"/>
  <c r="E584" i="8"/>
  <c r="F584" i="8" s="1"/>
  <c r="D584" i="8"/>
  <c r="B584" i="8"/>
  <c r="B583" i="8"/>
  <c r="C584" i="8" s="1"/>
  <c r="B582" i="8"/>
  <c r="C583" i="8" s="1"/>
  <c r="D583" i="8" s="1"/>
  <c r="D581" i="8"/>
  <c r="B581" i="8"/>
  <c r="B580" i="8"/>
  <c r="C581" i="8" s="1"/>
  <c r="B579" i="8"/>
  <c r="C580" i="8" s="1"/>
  <c r="D580" i="8" s="1"/>
  <c r="B578" i="8"/>
  <c r="E579" i="8" s="1"/>
  <c r="D577" i="8"/>
  <c r="B577" i="8"/>
  <c r="B576" i="8"/>
  <c r="C577" i="8" s="1"/>
  <c r="C575" i="8"/>
  <c r="D575" i="8" s="1"/>
  <c r="B575" i="8"/>
  <c r="C574" i="8"/>
  <c r="D574" i="8" s="1"/>
  <c r="B574" i="8"/>
  <c r="C573" i="8"/>
  <c r="D573" i="8" s="1"/>
  <c r="B573" i="8"/>
  <c r="B572" i="8"/>
  <c r="E575" i="8" s="1"/>
  <c r="F575" i="8" s="1"/>
  <c r="B571" i="8"/>
  <c r="E574" i="8" s="1"/>
  <c r="B570" i="8"/>
  <c r="E569" i="8"/>
  <c r="F569" i="8" s="1"/>
  <c r="C569" i="8"/>
  <c r="D569" i="8" s="1"/>
  <c r="B569" i="8"/>
  <c r="B568" i="8"/>
  <c r="E571" i="8" s="1"/>
  <c r="F571" i="8" s="1"/>
  <c r="B567" i="8"/>
  <c r="C568" i="8" s="1"/>
  <c r="D568" i="8" s="1"/>
  <c r="B566" i="8"/>
  <c r="B565" i="8"/>
  <c r="E568" i="8" s="1"/>
  <c r="E564" i="8"/>
  <c r="B564" i="8"/>
  <c r="B563" i="8"/>
  <c r="C563" i="8" s="1"/>
  <c r="D563" i="8" s="1"/>
  <c r="C562" i="8"/>
  <c r="D562" i="8" s="1"/>
  <c r="B562" i="8"/>
  <c r="E561" i="8"/>
  <c r="B561" i="8"/>
  <c r="E560" i="8"/>
  <c r="B560" i="8"/>
  <c r="B559" i="8"/>
  <c r="C560" i="8" s="1"/>
  <c r="D560" i="8" s="1"/>
  <c r="E558" i="8"/>
  <c r="F558" i="8" s="1"/>
  <c r="B558" i="8"/>
  <c r="E557" i="8"/>
  <c r="C557" i="8"/>
  <c r="D557" i="8" s="1"/>
  <c r="B557" i="8"/>
  <c r="C556" i="8"/>
  <c r="D556" i="8" s="1"/>
  <c r="B556" i="8"/>
  <c r="E555" i="8"/>
  <c r="B555" i="8"/>
  <c r="C555" i="8" s="1"/>
  <c r="D555" i="8" s="1"/>
  <c r="C554" i="8"/>
  <c r="D554" i="8" s="1"/>
  <c r="B554" i="8"/>
  <c r="C553" i="8"/>
  <c r="D553" i="8" s="1"/>
  <c r="B553" i="8"/>
  <c r="E556" i="8" s="1"/>
  <c r="F556" i="8" s="1"/>
  <c r="B552" i="8"/>
  <c r="B551" i="8"/>
  <c r="B550" i="8"/>
  <c r="E550" i="8" s="1"/>
  <c r="C549" i="8"/>
  <c r="D549" i="8" s="1"/>
  <c r="B549" i="8"/>
  <c r="B548" i="8"/>
  <c r="B547" i="8"/>
  <c r="C548" i="8" s="1"/>
  <c r="D548" i="8" s="1"/>
  <c r="E546" i="8"/>
  <c r="F546" i="8" s="1"/>
  <c r="C546" i="8"/>
  <c r="D546" i="8" s="1"/>
  <c r="B546" i="8"/>
  <c r="B545" i="8"/>
  <c r="B544" i="8"/>
  <c r="B543" i="8"/>
  <c r="B542" i="8"/>
  <c r="B541" i="8"/>
  <c r="B540" i="8"/>
  <c r="C541" i="8" s="1"/>
  <c r="D541" i="8" s="1"/>
  <c r="E539" i="8"/>
  <c r="C539" i="8"/>
  <c r="D539" i="8" s="1"/>
  <c r="B539" i="8"/>
  <c r="C538" i="8"/>
  <c r="D538" i="8" s="1"/>
  <c r="B538" i="8"/>
  <c r="B537" i="8"/>
  <c r="B536" i="8"/>
  <c r="B535" i="8"/>
  <c r="E534" i="8"/>
  <c r="F534" i="8" s="1"/>
  <c r="C534" i="8"/>
  <c r="D534" i="8" s="1"/>
  <c r="B534" i="8"/>
  <c r="B533" i="8"/>
  <c r="B532" i="8"/>
  <c r="E531" i="8"/>
  <c r="C531" i="8"/>
  <c r="D531" i="8" s="1"/>
  <c r="B531" i="8"/>
  <c r="B530" i="8"/>
  <c r="C529" i="8"/>
  <c r="D529" i="8" s="1"/>
  <c r="B529" i="8"/>
  <c r="B528" i="8"/>
  <c r="C527" i="8"/>
  <c r="D527" i="8" s="1"/>
  <c r="B527" i="8"/>
  <c r="B526" i="8"/>
  <c r="B525" i="8"/>
  <c r="B524" i="8"/>
  <c r="B523" i="8"/>
  <c r="C522" i="8"/>
  <c r="D522" i="8" s="1"/>
  <c r="B522" i="8"/>
  <c r="D521" i="8"/>
  <c r="C521" i="8"/>
  <c r="B521" i="8"/>
  <c r="E520" i="8"/>
  <c r="B520" i="8"/>
  <c r="D519" i="8"/>
  <c r="C519" i="8"/>
  <c r="B519" i="8"/>
  <c r="B518" i="8"/>
  <c r="B517" i="8"/>
  <c r="B516" i="8"/>
  <c r="E519" i="8" s="1"/>
  <c r="F519" i="8" s="1"/>
  <c r="E515" i="8"/>
  <c r="F515" i="8" s="1"/>
  <c r="C515" i="8"/>
  <c r="D515" i="8" s="1"/>
  <c r="B515" i="8"/>
  <c r="B514" i="8"/>
  <c r="B513" i="8"/>
  <c r="C514" i="8" s="1"/>
  <c r="D514" i="8" s="1"/>
  <c r="B512" i="8"/>
  <c r="B511" i="8"/>
  <c r="C511" i="8" s="1"/>
  <c r="D511" i="8" s="1"/>
  <c r="B510" i="8"/>
  <c r="B509" i="8"/>
  <c r="B508" i="8"/>
  <c r="B507" i="8"/>
  <c r="B506" i="8"/>
  <c r="B505" i="8"/>
  <c r="C506" i="8" s="1"/>
  <c r="D506" i="8" s="1"/>
  <c r="B504" i="8"/>
  <c r="E503" i="8"/>
  <c r="F503" i="8" s="1"/>
  <c r="B503" i="8"/>
  <c r="D502" i="8"/>
  <c r="C502" i="8"/>
  <c r="B502" i="8"/>
  <c r="B501" i="8"/>
  <c r="B500" i="8"/>
  <c r="C500" i="8" s="1"/>
  <c r="D500" i="8" s="1"/>
  <c r="B499" i="8"/>
  <c r="B498" i="8"/>
  <c r="C497" i="8"/>
  <c r="D497" i="8" s="1"/>
  <c r="B497" i="8"/>
  <c r="E496" i="8"/>
  <c r="C496" i="8"/>
  <c r="D496" i="8" s="1"/>
  <c r="B496" i="8"/>
  <c r="B495" i="8"/>
  <c r="E498" i="8" s="1"/>
  <c r="B494" i="8"/>
  <c r="B493" i="8"/>
  <c r="B492" i="8"/>
  <c r="B491" i="8"/>
  <c r="C490" i="8"/>
  <c r="D490" i="8" s="1"/>
  <c r="B490" i="8"/>
  <c r="B489" i="8"/>
  <c r="B488" i="8"/>
  <c r="E487" i="8"/>
  <c r="C487" i="8"/>
  <c r="D487" i="8" s="1"/>
  <c r="B487" i="8"/>
  <c r="B486" i="8"/>
  <c r="E485" i="8"/>
  <c r="C485" i="8"/>
  <c r="D485" i="8" s="1"/>
  <c r="B485" i="8"/>
  <c r="E484" i="8"/>
  <c r="F484" i="8" s="1"/>
  <c r="B484" i="8"/>
  <c r="C483" i="8"/>
  <c r="D483" i="8" s="1"/>
  <c r="B483" i="8"/>
  <c r="B482" i="8"/>
  <c r="B481" i="8"/>
  <c r="B480" i="8"/>
  <c r="B479" i="8"/>
  <c r="B478" i="8"/>
  <c r="B477" i="8"/>
  <c r="E480" i="8" s="1"/>
  <c r="E476" i="8"/>
  <c r="B476" i="8"/>
  <c r="B475" i="8"/>
  <c r="C474" i="8"/>
  <c r="D474" i="8" s="1"/>
  <c r="B474" i="8"/>
  <c r="C473" i="8"/>
  <c r="D473" i="8" s="1"/>
  <c r="B473" i="8"/>
  <c r="C472" i="8"/>
  <c r="D472" i="8" s="1"/>
  <c r="B472" i="8"/>
  <c r="E475" i="8" s="1"/>
  <c r="B471" i="8"/>
  <c r="B470" i="8"/>
  <c r="B469" i="8"/>
  <c r="B468" i="8"/>
  <c r="B467" i="8"/>
  <c r="C467" i="8" s="1"/>
  <c r="D467" i="8" s="1"/>
  <c r="B466" i="8"/>
  <c r="B465" i="8"/>
  <c r="E464" i="8"/>
  <c r="F464" i="8" s="1"/>
  <c r="C464" i="8"/>
  <c r="D464" i="8" s="1"/>
  <c r="B464" i="8"/>
  <c r="E463" i="8"/>
  <c r="F463" i="8" s="1"/>
  <c r="B463" i="8"/>
  <c r="C462" i="8"/>
  <c r="D462" i="8" s="1"/>
  <c r="B462" i="8"/>
  <c r="E461" i="8"/>
  <c r="C461" i="8"/>
  <c r="D461" i="8" s="1"/>
  <c r="B461" i="8"/>
  <c r="E460" i="8"/>
  <c r="B460" i="8"/>
  <c r="B459" i="8"/>
  <c r="B458" i="8"/>
  <c r="E457" i="8"/>
  <c r="B457" i="8"/>
  <c r="B456" i="8"/>
  <c r="B455" i="8"/>
  <c r="B454" i="8"/>
  <c r="E456" i="8" s="1"/>
  <c r="D453" i="8"/>
  <c r="C453" i="8"/>
  <c r="B453" i="8"/>
  <c r="E452" i="8"/>
  <c r="C452" i="8"/>
  <c r="D452" i="8" s="1"/>
  <c r="B452" i="8"/>
  <c r="F451" i="8"/>
  <c r="E451" i="8"/>
  <c r="C451" i="8"/>
  <c r="D451" i="8" s="1"/>
  <c r="B451" i="8"/>
  <c r="B450" i="8"/>
  <c r="E453" i="8" s="1"/>
  <c r="E449" i="8"/>
  <c r="F449" i="8" s="1"/>
  <c r="D449" i="8"/>
  <c r="C449" i="8"/>
  <c r="B449" i="8"/>
  <c r="B448" i="8"/>
  <c r="B447" i="8"/>
  <c r="E450" i="8" s="1"/>
  <c r="B446" i="8"/>
  <c r="B445" i="8"/>
  <c r="B444" i="8"/>
  <c r="B443" i="8"/>
  <c r="B442" i="8"/>
  <c r="E445" i="8" s="1"/>
  <c r="C441" i="8"/>
  <c r="D441" i="8" s="1"/>
  <c r="B441" i="8"/>
  <c r="B440" i="8"/>
  <c r="B439" i="8"/>
  <c r="B438" i="8"/>
  <c r="C438" i="8" s="1"/>
  <c r="D438" i="8" s="1"/>
  <c r="B437" i="8"/>
  <c r="B436" i="8"/>
  <c r="E439" i="8" s="1"/>
  <c r="F439" i="8" s="1"/>
  <c r="F435" i="8"/>
  <c r="B435" i="8"/>
  <c r="C434" i="8"/>
  <c r="D434" i="8" s="1"/>
  <c r="B434" i="8"/>
  <c r="B433" i="8"/>
  <c r="B432" i="8"/>
  <c r="E435" i="8" s="1"/>
  <c r="B431" i="8"/>
  <c r="D430" i="8"/>
  <c r="C430" i="8"/>
  <c r="B430" i="8"/>
  <c r="B429" i="8"/>
  <c r="B428" i="8"/>
  <c r="E427" i="8"/>
  <c r="F427" i="8" s="1"/>
  <c r="B427" i="8"/>
  <c r="B426" i="8"/>
  <c r="B425" i="8"/>
  <c r="C424" i="8"/>
  <c r="D424" i="8" s="1"/>
  <c r="B424" i="8"/>
  <c r="B423" i="8"/>
  <c r="B422" i="8"/>
  <c r="B421" i="8"/>
  <c r="C422" i="8" s="1"/>
  <c r="D422" i="8" s="1"/>
  <c r="B420" i="8"/>
  <c r="B419" i="8"/>
  <c r="C418" i="8"/>
  <c r="D418" i="8" s="1"/>
  <c r="B418" i="8"/>
  <c r="C417" i="8"/>
  <c r="D417" i="8" s="1"/>
  <c r="B417" i="8"/>
  <c r="B416" i="8"/>
  <c r="E415" i="8"/>
  <c r="F415" i="8" s="1"/>
  <c r="B415" i="8"/>
  <c r="C416" i="8" s="1"/>
  <c r="D416" i="8" s="1"/>
  <c r="E414" i="8"/>
  <c r="F414" i="8" s="1"/>
  <c r="C414" i="8"/>
  <c r="D414" i="8" s="1"/>
  <c r="B414" i="8"/>
  <c r="E413" i="8"/>
  <c r="F413" i="8" s="1"/>
  <c r="C413" i="8"/>
  <c r="D413" i="8" s="1"/>
  <c r="B413" i="8"/>
  <c r="C412" i="8"/>
  <c r="D412" i="8" s="1"/>
  <c r="B412" i="8"/>
  <c r="C411" i="8"/>
  <c r="D411" i="8" s="1"/>
  <c r="B411" i="8"/>
  <c r="B410" i="8"/>
  <c r="E409" i="8"/>
  <c r="F409" i="8" s="1"/>
  <c r="B409" i="8"/>
  <c r="B408" i="8"/>
  <c r="B407" i="8"/>
  <c r="B406" i="8"/>
  <c r="B405" i="8"/>
  <c r="B404" i="8"/>
  <c r="B403" i="8"/>
  <c r="C404" i="8" s="1"/>
  <c r="D404" i="8" s="1"/>
  <c r="B402" i="8"/>
  <c r="E405" i="8" s="1"/>
  <c r="C401" i="8"/>
  <c r="D401" i="8" s="1"/>
  <c r="B401" i="8"/>
  <c r="F453" i="8" s="1"/>
  <c r="B400" i="8"/>
  <c r="B399" i="8"/>
  <c r="C400" i="8" s="1"/>
  <c r="D400" i="8" s="1"/>
  <c r="B398" i="8"/>
  <c r="F450" i="8" s="1"/>
  <c r="B397" i="8"/>
  <c r="B396" i="8"/>
  <c r="C397" i="8" s="1"/>
  <c r="D397" i="8" s="1"/>
  <c r="C395" i="8"/>
  <c r="D395" i="8" s="1"/>
  <c r="B395" i="8"/>
  <c r="B394" i="8"/>
  <c r="B393" i="8"/>
  <c r="E392" i="8"/>
  <c r="F392" i="8" s="1"/>
  <c r="B392" i="8"/>
  <c r="E395" i="8" s="1"/>
  <c r="B391" i="8"/>
  <c r="B390" i="8"/>
  <c r="C390" i="8" s="1"/>
  <c r="D390" i="8" s="1"/>
  <c r="E389" i="8"/>
  <c r="F389" i="8" s="1"/>
  <c r="C389" i="8"/>
  <c r="D389" i="8" s="1"/>
  <c r="B389" i="8"/>
  <c r="B388" i="8"/>
  <c r="B387" i="8"/>
  <c r="B386" i="8"/>
  <c r="C387" i="8" s="1"/>
  <c r="D387" i="8" s="1"/>
  <c r="C385" i="8"/>
  <c r="D385" i="8" s="1"/>
  <c r="B385" i="8"/>
  <c r="B384" i="8"/>
  <c r="B383" i="8"/>
  <c r="B382" i="8"/>
  <c r="B381" i="8"/>
  <c r="E380" i="8"/>
  <c r="F380" i="8" s="1"/>
  <c r="B380" i="8"/>
  <c r="C379" i="8"/>
  <c r="D379" i="8" s="1"/>
  <c r="B379" i="8"/>
  <c r="F378" i="8"/>
  <c r="B378" i="8"/>
  <c r="C377" i="8"/>
  <c r="D377" i="8" s="1"/>
  <c r="B377" i="8"/>
  <c r="E376" i="8"/>
  <c r="C376" i="8"/>
  <c r="D376" i="8" s="1"/>
  <c r="B376" i="8"/>
  <c r="B375" i="8"/>
  <c r="E378" i="8" s="1"/>
  <c r="B374" i="8"/>
  <c r="B373" i="8"/>
  <c r="C373" i="8" s="1"/>
  <c r="D373" i="8" s="1"/>
  <c r="B372" i="8"/>
  <c r="B371" i="8"/>
  <c r="B370" i="8"/>
  <c r="E369" i="8"/>
  <c r="C369" i="8"/>
  <c r="D369" i="8" s="1"/>
  <c r="B369" i="8"/>
  <c r="B368" i="8"/>
  <c r="B367" i="8"/>
  <c r="C368" i="8" s="1"/>
  <c r="D368" i="8" s="1"/>
  <c r="B366" i="8"/>
  <c r="D365" i="8"/>
  <c r="C365" i="8"/>
  <c r="B365" i="8"/>
  <c r="C364" i="8"/>
  <c r="D364" i="8" s="1"/>
  <c r="B364" i="8"/>
  <c r="E363" i="8"/>
  <c r="F363" i="8" s="1"/>
  <c r="B363" i="8"/>
  <c r="B362" i="8"/>
  <c r="E361" i="8"/>
  <c r="F361" i="8" s="1"/>
  <c r="B361" i="8"/>
  <c r="C362" i="8" s="1"/>
  <c r="D362" i="8" s="1"/>
  <c r="B360" i="8"/>
  <c r="C361" i="8" s="1"/>
  <c r="D361" i="8" s="1"/>
  <c r="E359" i="8"/>
  <c r="F359" i="8" s="1"/>
  <c r="B359" i="8"/>
  <c r="E358" i="8"/>
  <c r="F358" i="8" s="1"/>
  <c r="C358" i="8"/>
  <c r="D358" i="8" s="1"/>
  <c r="B358" i="8"/>
  <c r="B357" i="8"/>
  <c r="E360" i="8" s="1"/>
  <c r="F360" i="8" s="1"/>
  <c r="B356" i="8"/>
  <c r="B355" i="8"/>
  <c r="C356" i="8" s="1"/>
  <c r="D356" i="8" s="1"/>
  <c r="B354" i="8"/>
  <c r="E353" i="8"/>
  <c r="D353" i="8"/>
  <c r="C353" i="8"/>
  <c r="B353" i="8"/>
  <c r="C352" i="8"/>
  <c r="D352" i="8" s="1"/>
  <c r="B352" i="8"/>
  <c r="C351" i="8"/>
  <c r="D351" i="8" s="1"/>
  <c r="B351" i="8"/>
  <c r="B350" i="8"/>
  <c r="B349" i="8"/>
  <c r="B348" i="8"/>
  <c r="B347" i="8"/>
  <c r="B346" i="8"/>
  <c r="C346" i="8" s="1"/>
  <c r="D346" i="8" s="1"/>
  <c r="C345" i="8"/>
  <c r="D345" i="8" s="1"/>
  <c r="B345" i="8"/>
  <c r="B344" i="8"/>
  <c r="B343" i="8"/>
  <c r="C344" i="8" s="1"/>
  <c r="D344" i="8" s="1"/>
  <c r="B342" i="8"/>
  <c r="E345" i="8" s="1"/>
  <c r="C341" i="8"/>
  <c r="D341" i="8" s="1"/>
  <c r="B341" i="8"/>
  <c r="C340" i="8"/>
  <c r="D340" i="8" s="1"/>
  <c r="B340" i="8"/>
  <c r="B339" i="8"/>
  <c r="E342" i="8" s="1"/>
  <c r="F342" i="8" s="1"/>
  <c r="B338" i="8"/>
  <c r="B337" i="8"/>
  <c r="E340" i="8" s="1"/>
  <c r="B336" i="8"/>
  <c r="C335" i="8"/>
  <c r="D335" i="8" s="1"/>
  <c r="B335" i="8"/>
  <c r="B334" i="8"/>
  <c r="B333" i="8"/>
  <c r="B332" i="8"/>
  <c r="E331" i="8"/>
  <c r="C331" i="8"/>
  <c r="D331" i="8" s="1"/>
  <c r="B331" i="8"/>
  <c r="C330" i="8"/>
  <c r="D330" i="8" s="1"/>
  <c r="B330" i="8"/>
  <c r="C329" i="8"/>
  <c r="D329" i="8" s="1"/>
  <c r="B329" i="8"/>
  <c r="E328" i="8"/>
  <c r="B328" i="8"/>
  <c r="B327" i="8"/>
  <c r="B326" i="8"/>
  <c r="B325" i="8"/>
  <c r="C325" i="8" s="1"/>
  <c r="D325" i="8" s="1"/>
  <c r="B324" i="8"/>
  <c r="E323" i="8"/>
  <c r="F323" i="8" s="1"/>
  <c r="C323" i="8"/>
  <c r="D323" i="8" s="1"/>
  <c r="B323" i="8"/>
  <c r="C322" i="8"/>
  <c r="D322" i="8" s="1"/>
  <c r="B322" i="8"/>
  <c r="B321" i="8"/>
  <c r="E320" i="8"/>
  <c r="F320" i="8" s="1"/>
  <c r="C320" i="8"/>
  <c r="D320" i="8" s="1"/>
  <c r="B320" i="8"/>
  <c r="B319" i="8"/>
  <c r="B318" i="8"/>
  <c r="B317" i="8"/>
  <c r="B316" i="8"/>
  <c r="B315" i="8"/>
  <c r="B314" i="8"/>
  <c r="C315" i="8" s="1"/>
  <c r="D315" i="8" s="1"/>
  <c r="B313" i="8"/>
  <c r="E312" i="8"/>
  <c r="F312" i="8" s="1"/>
  <c r="B312" i="8"/>
  <c r="B311" i="8"/>
  <c r="C310" i="8"/>
  <c r="D310" i="8" s="1"/>
  <c r="B310" i="8"/>
  <c r="C311" i="8" s="1"/>
  <c r="D311" i="8" s="1"/>
  <c r="E309" i="8"/>
  <c r="C309" i="8"/>
  <c r="D309" i="8" s="1"/>
  <c r="B309" i="8"/>
  <c r="E308" i="8"/>
  <c r="B308" i="8"/>
  <c r="B307" i="8"/>
  <c r="E306" i="8"/>
  <c r="C306" i="8"/>
  <c r="D306" i="8" s="1"/>
  <c r="B306" i="8"/>
  <c r="D305" i="8"/>
  <c r="C305" i="8"/>
  <c r="B305" i="8"/>
  <c r="C304" i="8"/>
  <c r="D304" i="8" s="1"/>
  <c r="B304" i="8"/>
  <c r="B303" i="8"/>
  <c r="B302" i="8"/>
  <c r="F301" i="8"/>
  <c r="E301" i="8"/>
  <c r="C301" i="8"/>
  <c r="D301" i="8" s="1"/>
  <c r="B301" i="8"/>
  <c r="B300" i="8"/>
  <c r="E299" i="8"/>
  <c r="B299" i="8"/>
  <c r="E298" i="8"/>
  <c r="C298" i="8"/>
  <c r="D298" i="8" s="1"/>
  <c r="B298" i="8"/>
  <c r="D297" i="8"/>
  <c r="C297" i="8"/>
  <c r="B297" i="8"/>
  <c r="B296" i="8"/>
  <c r="B295" i="8"/>
  <c r="B294" i="8"/>
  <c r="B293" i="8"/>
  <c r="B292" i="8"/>
  <c r="C293" i="8" s="1"/>
  <c r="D293" i="8" s="1"/>
  <c r="B291" i="8"/>
  <c r="B290" i="8"/>
  <c r="B289" i="8"/>
  <c r="B288" i="8"/>
  <c r="E287" i="8"/>
  <c r="C287" i="8"/>
  <c r="D287" i="8" s="1"/>
  <c r="B287" i="8"/>
  <c r="C286" i="8"/>
  <c r="D286" i="8" s="1"/>
  <c r="B286" i="8"/>
  <c r="B285" i="8"/>
  <c r="E284" i="8"/>
  <c r="F284" i="8" s="1"/>
  <c r="B284" i="8"/>
  <c r="B283" i="8"/>
  <c r="C284" i="8" s="1"/>
  <c r="D284" i="8" s="1"/>
  <c r="E282" i="8"/>
  <c r="F282" i="8" s="1"/>
  <c r="B282" i="8"/>
  <c r="B281" i="8"/>
  <c r="B280" i="8"/>
  <c r="C281" i="8" s="1"/>
  <c r="D281" i="8" s="1"/>
  <c r="E279" i="8"/>
  <c r="B279" i="8"/>
  <c r="F331" i="8" s="1"/>
  <c r="B278" i="8"/>
  <c r="B277" i="8"/>
  <c r="B276" i="8"/>
  <c r="C277" i="8" s="1"/>
  <c r="D277" i="8" s="1"/>
  <c r="B275" i="8"/>
  <c r="B274" i="8"/>
  <c r="B273" i="8"/>
  <c r="B272" i="8"/>
  <c r="E271" i="8"/>
  <c r="B271" i="8"/>
  <c r="B270" i="8"/>
  <c r="C269" i="8"/>
  <c r="D269" i="8" s="1"/>
  <c r="B269" i="8"/>
  <c r="E268" i="8"/>
  <c r="D268" i="8"/>
  <c r="C268" i="8"/>
  <c r="B268" i="8"/>
  <c r="B267" i="8"/>
  <c r="B266" i="8"/>
  <c r="C266" i="8" s="1"/>
  <c r="D266" i="8" s="1"/>
  <c r="E265" i="8"/>
  <c r="F265" i="8" s="1"/>
  <c r="C265" i="8"/>
  <c r="D265" i="8" s="1"/>
  <c r="B265" i="8"/>
  <c r="B264" i="8"/>
  <c r="B263" i="8"/>
  <c r="C263" i="8" s="1"/>
  <c r="D263" i="8" s="1"/>
  <c r="B262" i="8"/>
  <c r="B261" i="8"/>
  <c r="E264" i="8" s="1"/>
  <c r="F260" i="8"/>
  <c r="E260" i="8"/>
  <c r="B260" i="8"/>
  <c r="B259" i="8"/>
  <c r="B258" i="8"/>
  <c r="C257" i="8"/>
  <c r="D257" i="8" s="1"/>
  <c r="B257" i="8"/>
  <c r="F309" i="8" s="1"/>
  <c r="F256" i="8"/>
  <c r="B256" i="8"/>
  <c r="B255" i="8"/>
  <c r="B254" i="8"/>
  <c r="C254" i="8" s="1"/>
  <c r="D254" i="8" s="1"/>
  <c r="E253" i="8"/>
  <c r="F253" i="8" s="1"/>
  <c r="C253" i="8"/>
  <c r="D253" i="8" s="1"/>
  <c r="B253" i="8"/>
  <c r="E256" i="8" s="1"/>
  <c r="B252" i="8"/>
  <c r="C251" i="8"/>
  <c r="D251" i="8" s="1"/>
  <c r="B251" i="8"/>
  <c r="E250" i="8"/>
  <c r="F250" i="8" s="1"/>
  <c r="B250" i="8"/>
  <c r="E249" i="8"/>
  <c r="B249" i="8"/>
  <c r="B248" i="8"/>
  <c r="E251" i="8" s="1"/>
  <c r="F251" i="8" s="1"/>
  <c r="B247" i="8"/>
  <c r="F299" i="8" s="1"/>
  <c r="E246" i="8"/>
  <c r="F246" i="8" s="1"/>
  <c r="B246" i="8"/>
  <c r="C245" i="8"/>
  <c r="D245" i="8" s="1"/>
  <c r="B245" i="8"/>
  <c r="B244" i="8"/>
  <c r="E247" i="8" s="1"/>
  <c r="B243" i="8"/>
  <c r="B242" i="8"/>
  <c r="E241" i="8"/>
  <c r="D241" i="8"/>
  <c r="C241" i="8"/>
  <c r="B241" i="8"/>
  <c r="B240" i="8"/>
  <c r="B239" i="8"/>
  <c r="B238" i="8"/>
  <c r="B237" i="8"/>
  <c r="B236" i="8"/>
  <c r="B235" i="8"/>
  <c r="B234" i="8"/>
  <c r="C233" i="8"/>
  <c r="D233" i="8" s="1"/>
  <c r="B233" i="8"/>
  <c r="C232" i="8"/>
  <c r="D232" i="8" s="1"/>
  <c r="B232" i="8"/>
  <c r="E231" i="8"/>
  <c r="F231" i="8" s="1"/>
  <c r="B231" i="8"/>
  <c r="C230" i="8"/>
  <c r="D230" i="8" s="1"/>
  <c r="B230" i="8"/>
  <c r="B229" i="8"/>
  <c r="B228" i="8"/>
  <c r="B227" i="8"/>
  <c r="E226" i="8"/>
  <c r="C226" i="8"/>
  <c r="D226" i="8" s="1"/>
  <c r="B226" i="8"/>
  <c r="B225" i="8"/>
  <c r="B224" i="8"/>
  <c r="B223" i="8"/>
  <c r="B222" i="8"/>
  <c r="C221" i="8"/>
  <c r="D221" i="8" s="1"/>
  <c r="B221" i="8"/>
  <c r="B220" i="8"/>
  <c r="B219" i="8"/>
  <c r="B218" i="8"/>
  <c r="B217" i="8"/>
  <c r="B216" i="8"/>
  <c r="C217" i="8" s="1"/>
  <c r="D217" i="8" s="1"/>
  <c r="E215" i="8"/>
  <c r="B215" i="8"/>
  <c r="B214" i="8"/>
  <c r="B213" i="8"/>
  <c r="B212" i="8"/>
  <c r="C212" i="8" s="1"/>
  <c r="D212" i="8" s="1"/>
  <c r="B211" i="8"/>
  <c r="E214" i="8" s="1"/>
  <c r="E210" i="8"/>
  <c r="C210" i="8"/>
  <c r="D210" i="8" s="1"/>
  <c r="B210" i="8"/>
  <c r="C209" i="8"/>
  <c r="D209" i="8" s="1"/>
  <c r="B209" i="8"/>
  <c r="B208" i="8"/>
  <c r="E211" i="8" s="1"/>
  <c r="B207" i="8"/>
  <c r="D206" i="8"/>
  <c r="B206" i="8"/>
  <c r="B205" i="8"/>
  <c r="C206" i="8" s="1"/>
  <c r="B204" i="8"/>
  <c r="C205" i="8" s="1"/>
  <c r="D205" i="8" s="1"/>
  <c r="B203" i="8"/>
  <c r="B202" i="8"/>
  <c r="B201" i="8"/>
  <c r="B200" i="8"/>
  <c r="E199" i="8"/>
  <c r="C199" i="8"/>
  <c r="D199" i="8" s="1"/>
  <c r="B199" i="8"/>
  <c r="B198" i="8"/>
  <c r="D197" i="8"/>
  <c r="C197" i="8"/>
  <c r="B197" i="8"/>
  <c r="B196" i="8"/>
  <c r="B195" i="8"/>
  <c r="B194" i="8"/>
  <c r="E197" i="8" s="1"/>
  <c r="B193" i="8"/>
  <c r="C194" i="8" s="1"/>
  <c r="D194" i="8" s="1"/>
  <c r="B192" i="8"/>
  <c r="B191" i="8"/>
  <c r="E191" i="8" s="1"/>
  <c r="F191" i="8" s="1"/>
  <c r="C190" i="8"/>
  <c r="D190" i="8" s="1"/>
  <c r="B190" i="8"/>
  <c r="B189" i="8"/>
  <c r="B188" i="8"/>
  <c r="B187" i="8"/>
  <c r="B186" i="8"/>
  <c r="B185" i="8"/>
  <c r="B184" i="8"/>
  <c r="E187" i="8" s="1"/>
  <c r="F187" i="8" s="1"/>
  <c r="B183" i="8"/>
  <c r="B182" i="8"/>
  <c r="B181" i="8"/>
  <c r="C181" i="8" s="1"/>
  <c r="D181" i="8" s="1"/>
  <c r="B180" i="8"/>
  <c r="B179" i="8"/>
  <c r="C178" i="8"/>
  <c r="D178" i="8" s="1"/>
  <c r="B178" i="8"/>
  <c r="E177" i="8"/>
  <c r="B177" i="8"/>
  <c r="F176" i="8"/>
  <c r="E176" i="8"/>
  <c r="B176" i="8"/>
  <c r="B175" i="8"/>
  <c r="C176" i="8" s="1"/>
  <c r="D176" i="8" s="1"/>
  <c r="B174" i="8"/>
  <c r="E173" i="8"/>
  <c r="F173" i="8" s="1"/>
  <c r="C173" i="8"/>
  <c r="D173" i="8" s="1"/>
  <c r="B173" i="8"/>
  <c r="B172" i="8"/>
  <c r="B171" i="8"/>
  <c r="B170" i="8"/>
  <c r="C171" i="8" s="1"/>
  <c r="D171" i="8" s="1"/>
  <c r="B169" i="8"/>
  <c r="B168" i="8"/>
  <c r="B167" i="8"/>
  <c r="B166" i="8"/>
  <c r="B165" i="8"/>
  <c r="B164" i="8"/>
  <c r="B163" i="8"/>
  <c r="C164" i="8" s="1"/>
  <c r="D164" i="8" s="1"/>
  <c r="B162" i="8"/>
  <c r="C161" i="8"/>
  <c r="D161" i="8" s="1"/>
  <c r="B161" i="8"/>
  <c r="B160" i="8"/>
  <c r="B159" i="8"/>
  <c r="C160" i="8" s="1"/>
  <c r="D160" i="8" s="1"/>
  <c r="B158" i="8"/>
  <c r="C158" i="8" s="1"/>
  <c r="D158" i="8" s="1"/>
  <c r="C157" i="8"/>
  <c r="D157" i="8" s="1"/>
  <c r="B157" i="8"/>
  <c r="B156" i="8"/>
  <c r="B155" i="8"/>
  <c r="B154" i="8"/>
  <c r="B153" i="8"/>
  <c r="B152" i="8"/>
  <c r="C153" i="8" s="1"/>
  <c r="D153" i="8" s="1"/>
  <c r="B151" i="8"/>
  <c r="E154" i="8" s="1"/>
  <c r="C150" i="8"/>
  <c r="D150" i="8" s="1"/>
  <c r="B150" i="8"/>
  <c r="C149" i="8"/>
  <c r="D149" i="8" s="1"/>
  <c r="B149" i="8"/>
  <c r="B148" i="8"/>
  <c r="B147" i="8"/>
  <c r="B146" i="8"/>
  <c r="B145" i="8"/>
  <c r="B144" i="8"/>
  <c r="B143" i="8"/>
  <c r="C142" i="8"/>
  <c r="D142" i="8" s="1"/>
  <c r="B142" i="8"/>
  <c r="B141" i="8"/>
  <c r="B140" i="8"/>
  <c r="B139" i="8"/>
  <c r="C138" i="8"/>
  <c r="D138" i="8" s="1"/>
  <c r="B138" i="8"/>
  <c r="C137" i="8"/>
  <c r="D137" i="8" s="1"/>
  <c r="B137" i="8"/>
  <c r="E136" i="8"/>
  <c r="B136" i="8"/>
  <c r="B135" i="8"/>
  <c r="B134" i="8"/>
  <c r="E133" i="8"/>
  <c r="F133" i="8" s="1"/>
  <c r="B133" i="8"/>
  <c r="E132" i="8"/>
  <c r="F132" i="8" s="1"/>
  <c r="B132" i="8"/>
  <c r="B131" i="8"/>
  <c r="E130" i="8"/>
  <c r="B130" i="8"/>
  <c r="C130" i="8" s="1"/>
  <c r="D130" i="8" s="1"/>
  <c r="C129" i="8"/>
  <c r="D129" i="8" s="1"/>
  <c r="B129" i="8"/>
  <c r="B128" i="8"/>
  <c r="B127" i="8"/>
  <c r="B126" i="8"/>
  <c r="D125" i="8"/>
  <c r="C125" i="8"/>
  <c r="B125" i="8"/>
  <c r="B124" i="8"/>
  <c r="B123" i="8"/>
  <c r="C122" i="8"/>
  <c r="D122" i="8" s="1"/>
  <c r="B122" i="8"/>
  <c r="B121" i="8"/>
  <c r="B120" i="8"/>
  <c r="B119" i="8"/>
  <c r="B118" i="8"/>
  <c r="B117" i="8"/>
  <c r="B116" i="8"/>
  <c r="F115" i="8"/>
  <c r="B115" i="8"/>
  <c r="E114" i="8"/>
  <c r="F114" i="8" s="1"/>
  <c r="B114" i="8"/>
  <c r="C113" i="8"/>
  <c r="D113" i="8" s="1"/>
  <c r="B113" i="8"/>
  <c r="E112" i="8"/>
  <c r="B112" i="8"/>
  <c r="E115" i="8" s="1"/>
  <c r="B111" i="8"/>
  <c r="C112" i="8" s="1"/>
  <c r="D112" i="8" s="1"/>
  <c r="B110" i="8"/>
  <c r="B109" i="8"/>
  <c r="B108" i="8"/>
  <c r="B107" i="8"/>
  <c r="E106" i="8"/>
  <c r="F106" i="8" s="1"/>
  <c r="C106" i="8"/>
  <c r="D106" i="8" s="1"/>
  <c r="B106" i="8"/>
  <c r="C105" i="8"/>
  <c r="D105" i="8" s="1"/>
  <c r="B105" i="8"/>
  <c r="E104" i="8"/>
  <c r="F104" i="8" s="1"/>
  <c r="B104" i="8"/>
  <c r="C104" i="8" s="1"/>
  <c r="D104" i="8" s="1"/>
  <c r="B103" i="8"/>
  <c r="B102" i="8"/>
  <c r="C101" i="8"/>
  <c r="D101" i="8" s="1"/>
  <c r="B101" i="8"/>
  <c r="B100" i="8"/>
  <c r="B99" i="8"/>
  <c r="C100" i="8" s="1"/>
  <c r="D100" i="8" s="1"/>
  <c r="B98" i="8"/>
  <c r="B97" i="8"/>
  <c r="B96" i="8"/>
  <c r="B95" i="8"/>
  <c r="B94" i="8"/>
  <c r="C95" i="8" s="1"/>
  <c r="D95" i="8" s="1"/>
  <c r="C93" i="8"/>
  <c r="D93" i="8" s="1"/>
  <c r="B93" i="8"/>
  <c r="B92" i="8"/>
  <c r="B91" i="8"/>
  <c r="B90" i="8"/>
  <c r="C89" i="8"/>
  <c r="D89" i="8" s="1"/>
  <c r="B89" i="8"/>
  <c r="B88" i="8"/>
  <c r="B87" i="8"/>
  <c r="C86" i="8"/>
  <c r="D86" i="8" s="1"/>
  <c r="B86" i="8"/>
  <c r="C85" i="8"/>
  <c r="D85" i="8" s="1"/>
  <c r="B85" i="8"/>
  <c r="B84" i="8"/>
  <c r="E87" i="8" s="1"/>
  <c r="E83" i="8"/>
  <c r="F83" i="8" s="1"/>
  <c r="C83" i="8"/>
  <c r="D83" i="8" s="1"/>
  <c r="B83" i="8"/>
  <c r="C82" i="8"/>
  <c r="D82" i="8" s="1"/>
  <c r="B82" i="8"/>
  <c r="E81" i="8"/>
  <c r="B81" i="8"/>
  <c r="C81" i="8" s="1"/>
  <c r="D81" i="8" s="1"/>
  <c r="B80" i="8"/>
  <c r="B79" i="8"/>
  <c r="E80" i="8" s="1"/>
  <c r="F80" i="8" s="1"/>
  <c r="E78" i="8"/>
  <c r="C78" i="8"/>
  <c r="D78" i="8" s="1"/>
  <c r="B78" i="8"/>
  <c r="B77" i="8"/>
  <c r="B76" i="8"/>
  <c r="B75" i="8"/>
  <c r="B74" i="8"/>
  <c r="B73" i="8"/>
  <c r="B72" i="8"/>
  <c r="B71" i="8"/>
  <c r="C70" i="8"/>
  <c r="D70" i="8" s="1"/>
  <c r="B70" i="8"/>
  <c r="C69" i="8"/>
  <c r="D69" i="8" s="1"/>
  <c r="B69" i="8"/>
  <c r="B68" i="8"/>
  <c r="E67" i="8"/>
  <c r="B67" i="8"/>
  <c r="F66" i="8"/>
  <c r="B66" i="8"/>
  <c r="D65" i="8"/>
  <c r="C65" i="8"/>
  <c r="B65" i="8"/>
  <c r="C64" i="8"/>
  <c r="D64" i="8" s="1"/>
  <c r="B64" i="8"/>
  <c r="B63" i="8"/>
  <c r="E66" i="8" s="1"/>
  <c r="B62" i="8"/>
  <c r="B61" i="8"/>
  <c r="E60" i="8"/>
  <c r="F60" i="8" s="1"/>
  <c r="B60" i="8"/>
  <c r="B59" i="8"/>
  <c r="B58" i="8"/>
  <c r="C59" i="8" s="1"/>
  <c r="D59" i="8" s="1"/>
  <c r="C57" i="8"/>
  <c r="D57" i="8" s="1"/>
  <c r="B57" i="8"/>
  <c r="C56" i="8"/>
  <c r="D56" i="8" s="1"/>
  <c r="B56" i="8"/>
  <c r="B55" i="8"/>
  <c r="B54" i="8"/>
  <c r="B53" i="8"/>
  <c r="E52" i="8"/>
  <c r="B52" i="8"/>
  <c r="E55" i="8" s="1"/>
  <c r="C51" i="8"/>
  <c r="D51" i="8" s="1"/>
  <c r="B51" i="8"/>
  <c r="B50" i="8"/>
  <c r="B49" i="8"/>
  <c r="C50" i="8" s="1"/>
  <c r="D50" i="8" s="1"/>
  <c r="B48" i="8"/>
  <c r="C47" i="8"/>
  <c r="D47" i="8" s="1"/>
  <c r="B47" i="8"/>
  <c r="C46" i="8"/>
  <c r="D46" i="8" s="1"/>
  <c r="B46" i="8"/>
  <c r="E49" i="8" s="1"/>
  <c r="B45" i="8"/>
  <c r="B44" i="8"/>
  <c r="E47" i="8" s="1"/>
  <c r="C43" i="8"/>
  <c r="D43" i="8" s="1"/>
  <c r="B43" i="8"/>
  <c r="B42" i="8"/>
  <c r="B41" i="8"/>
  <c r="B40" i="8"/>
  <c r="B39" i="8"/>
  <c r="E38" i="8"/>
  <c r="B38" i="8"/>
  <c r="B37" i="8"/>
  <c r="C38" i="8" s="1"/>
  <c r="D38" i="8" s="1"/>
  <c r="B36" i="8"/>
  <c r="B35" i="8"/>
  <c r="B34" i="8"/>
  <c r="B33" i="8"/>
  <c r="B32" i="8"/>
  <c r="B31" i="8"/>
  <c r="E34" i="8" s="1"/>
  <c r="B30" i="8"/>
  <c r="E29" i="8"/>
  <c r="B29" i="8"/>
  <c r="C29" i="8" s="1"/>
  <c r="D29" i="8" s="1"/>
  <c r="C28" i="8"/>
  <c r="D28" i="8" s="1"/>
  <c r="B28" i="8"/>
  <c r="B27" i="8"/>
  <c r="B26" i="8"/>
  <c r="C27" i="8" s="1"/>
  <c r="D27" i="8" s="1"/>
  <c r="B25" i="8"/>
  <c r="B24" i="8"/>
  <c r="B23" i="8"/>
  <c r="E26" i="8" s="1"/>
  <c r="E22" i="8"/>
  <c r="D22" i="8"/>
  <c r="C22" i="8"/>
  <c r="B22" i="8"/>
  <c r="C21" i="8"/>
  <c r="D21" i="8" s="1"/>
  <c r="B21" i="8"/>
  <c r="B20" i="8"/>
  <c r="B19" i="8"/>
  <c r="B18" i="8"/>
  <c r="B17" i="8"/>
  <c r="B16" i="8"/>
  <c r="C17" i="8" s="1"/>
  <c r="D17" i="8" s="1"/>
  <c r="B15" i="8"/>
  <c r="C16" i="8" s="1"/>
  <c r="D16" i="8" s="1"/>
  <c r="B14" i="8"/>
  <c r="B13" i="8"/>
  <c r="B12" i="8"/>
  <c r="C12" i="8" s="1"/>
  <c r="D12" i="8" s="1"/>
  <c r="C11" i="8"/>
  <c r="D11" i="8" s="1"/>
  <c r="B11" i="8"/>
  <c r="B10" i="8"/>
  <c r="E13" i="8" s="1"/>
  <c r="B9" i="8"/>
  <c r="C9" i="8" s="1"/>
  <c r="D9" i="8" s="1"/>
  <c r="B8" i="8"/>
  <c r="B7" i="8"/>
  <c r="B6" i="8"/>
  <c r="B772" i="7"/>
  <c r="B771" i="7"/>
  <c r="B770" i="7"/>
  <c r="B769" i="7"/>
  <c r="B768" i="7"/>
  <c r="C768" i="7" s="1"/>
  <c r="B767" i="7"/>
  <c r="B766" i="7"/>
  <c r="C766" i="7" s="1"/>
  <c r="B765" i="7"/>
  <c r="B764" i="7"/>
  <c r="B763" i="7"/>
  <c r="B762" i="7"/>
  <c r="C762" i="7" s="1"/>
  <c r="B761" i="7"/>
  <c r="B760" i="7"/>
  <c r="B759" i="7"/>
  <c r="B758" i="7"/>
  <c r="B757" i="7"/>
  <c r="B756" i="7"/>
  <c r="B755" i="7"/>
  <c r="B754" i="7"/>
  <c r="B753" i="7"/>
  <c r="B752" i="7"/>
  <c r="B751" i="7"/>
  <c r="B750" i="7"/>
  <c r="B749" i="7"/>
  <c r="B748" i="7"/>
  <c r="C748" i="7" s="1"/>
  <c r="B747" i="7"/>
  <c r="B746" i="7"/>
  <c r="B745" i="7"/>
  <c r="B744" i="7"/>
  <c r="B743" i="7"/>
  <c r="B742" i="7"/>
  <c r="B741" i="7"/>
  <c r="B740" i="7"/>
  <c r="B739" i="7"/>
  <c r="C739" i="7" s="1"/>
  <c r="B738" i="7"/>
  <c r="C738" i="7" s="1"/>
  <c r="B737" i="7"/>
  <c r="B736" i="7"/>
  <c r="B735" i="7"/>
  <c r="C747" i="7" s="1"/>
  <c r="B734" i="7"/>
  <c r="B733" i="7"/>
  <c r="B732" i="7"/>
  <c r="C732" i="7" s="1"/>
  <c r="B731" i="7"/>
  <c r="C743" i="7" s="1"/>
  <c r="B730" i="7"/>
  <c r="B729" i="7"/>
  <c r="B728" i="7"/>
  <c r="B727" i="7"/>
  <c r="B726" i="7"/>
  <c r="B725" i="7"/>
  <c r="B724" i="7"/>
  <c r="B723" i="7"/>
  <c r="B722" i="7"/>
  <c r="B721" i="7"/>
  <c r="B720" i="7"/>
  <c r="B719" i="7"/>
  <c r="B718" i="7"/>
  <c r="B717" i="7"/>
  <c r="C729" i="7" s="1"/>
  <c r="B716" i="7"/>
  <c r="B715" i="7"/>
  <c r="B714" i="7"/>
  <c r="B713" i="7"/>
  <c r="B712" i="7"/>
  <c r="B711" i="7"/>
  <c r="B710" i="7"/>
  <c r="B709" i="7"/>
  <c r="B708" i="7"/>
  <c r="B707" i="7"/>
  <c r="B706" i="7"/>
  <c r="C706" i="7" s="1"/>
  <c r="B705" i="7"/>
  <c r="C717" i="7" s="1"/>
  <c r="B704" i="7"/>
  <c r="B703" i="7"/>
  <c r="B702" i="7"/>
  <c r="B701" i="7"/>
  <c r="B700" i="7"/>
  <c r="B699" i="7"/>
  <c r="C711" i="7" s="1"/>
  <c r="B698" i="7"/>
  <c r="C710" i="7" s="1"/>
  <c r="B697" i="7"/>
  <c r="B696" i="7"/>
  <c r="B695" i="7"/>
  <c r="B694" i="7"/>
  <c r="B693" i="7"/>
  <c r="B692" i="7"/>
  <c r="B691" i="7"/>
  <c r="C703" i="7" s="1"/>
  <c r="B690" i="7"/>
  <c r="B689" i="7"/>
  <c r="B688" i="7"/>
  <c r="B687" i="7"/>
  <c r="B686" i="7"/>
  <c r="B685" i="7"/>
  <c r="B684" i="7"/>
  <c r="B683" i="7"/>
  <c r="B682" i="7"/>
  <c r="B681" i="7"/>
  <c r="B680" i="7"/>
  <c r="B679" i="7"/>
  <c r="B678" i="7"/>
  <c r="B677" i="7"/>
  <c r="B676" i="7"/>
  <c r="B675" i="7"/>
  <c r="B674" i="7"/>
  <c r="B673" i="7"/>
  <c r="B672" i="7"/>
  <c r="B671" i="7"/>
  <c r="B670" i="7"/>
  <c r="B669" i="7"/>
  <c r="B668" i="7"/>
  <c r="B667" i="7"/>
  <c r="B666" i="7"/>
  <c r="B665" i="7"/>
  <c r="C677" i="7" s="1"/>
  <c r="B664" i="7"/>
  <c r="B663" i="7"/>
  <c r="C675" i="7" s="1"/>
  <c r="B662" i="7"/>
  <c r="B661" i="7"/>
  <c r="B660" i="7"/>
  <c r="B659" i="7"/>
  <c r="C671" i="7" s="1"/>
  <c r="B658" i="7"/>
  <c r="B657" i="7"/>
  <c r="B656" i="7"/>
  <c r="C656" i="7" s="1"/>
  <c r="B655" i="7"/>
  <c r="B654" i="7"/>
  <c r="C654" i="7" s="1"/>
  <c r="B653" i="7"/>
  <c r="B652" i="7"/>
  <c r="B651" i="7"/>
  <c r="B650" i="7"/>
  <c r="B649" i="7"/>
  <c r="B648" i="7"/>
  <c r="B647" i="7"/>
  <c r="B646" i="7"/>
  <c r="C646" i="7" s="1"/>
  <c r="B645" i="7"/>
  <c r="B644" i="7"/>
  <c r="B643" i="7"/>
  <c r="B642" i="7"/>
  <c r="B641" i="7"/>
  <c r="B640" i="7"/>
  <c r="B639" i="7"/>
  <c r="C651" i="7" s="1"/>
  <c r="B638" i="7"/>
  <c r="B637" i="7"/>
  <c r="B636" i="7"/>
  <c r="B635" i="7"/>
  <c r="B634" i="7"/>
  <c r="B633" i="7"/>
  <c r="B632" i="7"/>
  <c r="C644" i="7" s="1"/>
  <c r="B631" i="7"/>
  <c r="B630" i="7"/>
  <c r="B629" i="7"/>
  <c r="B628" i="7"/>
  <c r="B627" i="7"/>
  <c r="B626" i="7"/>
  <c r="B625" i="7"/>
  <c r="B624" i="7"/>
  <c r="B623" i="7"/>
  <c r="B622" i="7"/>
  <c r="B621" i="7"/>
  <c r="B620" i="7"/>
  <c r="B619" i="7"/>
  <c r="B618" i="7"/>
  <c r="B617" i="7"/>
  <c r="B616" i="7"/>
  <c r="B615" i="7"/>
  <c r="B614" i="7"/>
  <c r="B613" i="7"/>
  <c r="C625" i="7" s="1"/>
  <c r="B612" i="7"/>
  <c r="C612" i="7" s="1"/>
  <c r="B611" i="7"/>
  <c r="B610" i="7"/>
  <c r="B609" i="7"/>
  <c r="B608" i="7"/>
  <c r="B607" i="7"/>
  <c r="C619" i="7" s="1"/>
  <c r="B606" i="7"/>
  <c r="B605" i="7"/>
  <c r="B604" i="7"/>
  <c r="B603" i="7"/>
  <c r="B602" i="7"/>
  <c r="B601" i="7"/>
  <c r="B600" i="7"/>
  <c r="B599" i="7"/>
  <c r="C599" i="7" s="1"/>
  <c r="B598" i="7"/>
  <c r="B597" i="7"/>
  <c r="B596" i="7"/>
  <c r="B595" i="7"/>
  <c r="B594" i="7"/>
  <c r="B593" i="7"/>
  <c r="B592" i="7"/>
  <c r="B591" i="7"/>
  <c r="C603" i="7" s="1"/>
  <c r="B590" i="7"/>
  <c r="B589" i="7"/>
  <c r="B588" i="7"/>
  <c r="B587" i="7"/>
  <c r="B586" i="7"/>
  <c r="B585" i="7"/>
  <c r="B584" i="7"/>
  <c r="B583" i="7"/>
  <c r="B582" i="7"/>
  <c r="B581" i="7"/>
  <c r="B580" i="7"/>
  <c r="B579" i="7"/>
  <c r="B578" i="7"/>
  <c r="B577" i="7"/>
  <c r="B576" i="7"/>
  <c r="B575" i="7"/>
  <c r="B574" i="7"/>
  <c r="B573" i="7"/>
  <c r="C585" i="7" s="1"/>
  <c r="B572" i="7"/>
  <c r="B571" i="7"/>
  <c r="B570" i="7"/>
  <c r="C570" i="7" s="1"/>
  <c r="B569" i="7"/>
  <c r="B568" i="7"/>
  <c r="B567" i="7"/>
  <c r="B566" i="7"/>
  <c r="B565" i="7"/>
  <c r="B564" i="7"/>
  <c r="C564" i="7" s="1"/>
  <c r="B563" i="7"/>
  <c r="C563" i="7" s="1"/>
  <c r="B562" i="7"/>
  <c r="B561" i="7"/>
  <c r="B560" i="7"/>
  <c r="B559" i="7"/>
  <c r="B558" i="7"/>
  <c r="B557" i="7"/>
  <c r="B556" i="7"/>
  <c r="B555" i="7"/>
  <c r="B554" i="7"/>
  <c r="B553" i="7"/>
  <c r="C552" i="7"/>
  <c r="B552" i="7"/>
  <c r="B551" i="7"/>
  <c r="B550" i="7"/>
  <c r="B549" i="7"/>
  <c r="B548" i="7"/>
  <c r="B547" i="7"/>
  <c r="B546" i="7"/>
  <c r="B545" i="7"/>
  <c r="B544" i="7"/>
  <c r="C544" i="7" s="1"/>
  <c r="B543" i="7"/>
  <c r="B542" i="7"/>
  <c r="B541" i="7"/>
  <c r="B540" i="7"/>
  <c r="B539" i="7"/>
  <c r="B538" i="7"/>
  <c r="B537" i="7"/>
  <c r="B536" i="7"/>
  <c r="B535" i="7"/>
  <c r="B534" i="7"/>
  <c r="B533" i="7"/>
  <c r="B532" i="7"/>
  <c r="B531" i="7"/>
  <c r="B530" i="7"/>
  <c r="B529" i="7"/>
  <c r="B528" i="7"/>
  <c r="B527" i="7"/>
  <c r="C527" i="7" s="1"/>
  <c r="B526" i="7"/>
  <c r="B525" i="7"/>
  <c r="B524" i="7"/>
  <c r="B523" i="7"/>
  <c r="B522" i="7"/>
  <c r="B521" i="7"/>
  <c r="C533" i="7" s="1"/>
  <c r="B520" i="7"/>
  <c r="B519" i="7"/>
  <c r="C531" i="7" s="1"/>
  <c r="B518" i="7"/>
  <c r="C518" i="7" s="1"/>
  <c r="B517" i="7"/>
  <c r="B516" i="7"/>
  <c r="B515" i="7"/>
  <c r="B514" i="7"/>
  <c r="B513" i="7"/>
  <c r="B512" i="7"/>
  <c r="B511" i="7"/>
  <c r="B510" i="7"/>
  <c r="B509" i="7"/>
  <c r="B508" i="7"/>
  <c r="B507" i="7"/>
  <c r="B506" i="7"/>
  <c r="B505" i="7"/>
  <c r="C504" i="7"/>
  <c r="B504" i="7"/>
  <c r="B503" i="7"/>
  <c r="B502" i="7"/>
  <c r="B501" i="7"/>
  <c r="B500" i="7"/>
  <c r="B499" i="7"/>
  <c r="B498" i="7"/>
  <c r="C498" i="7" s="1"/>
  <c r="B497" i="7"/>
  <c r="B496" i="7"/>
  <c r="B495" i="7"/>
  <c r="C507" i="7" s="1"/>
  <c r="B494" i="7"/>
  <c r="C494" i="7" s="1"/>
  <c r="B493" i="7"/>
  <c r="B492" i="7"/>
  <c r="B491" i="7"/>
  <c r="B490" i="7"/>
  <c r="B489" i="7"/>
  <c r="C501" i="7" s="1"/>
  <c r="B488" i="7"/>
  <c r="C500" i="7" s="1"/>
  <c r="B487" i="7"/>
  <c r="C486" i="7"/>
  <c r="B486" i="7"/>
  <c r="B485" i="7"/>
  <c r="B484" i="7"/>
  <c r="B483" i="7"/>
  <c r="B482" i="7"/>
  <c r="B481" i="7"/>
  <c r="B480" i="7"/>
  <c r="B479" i="7"/>
  <c r="B478" i="7"/>
  <c r="B477" i="7"/>
  <c r="B476" i="7"/>
  <c r="B475" i="7"/>
  <c r="B474" i="7"/>
  <c r="B473" i="7"/>
  <c r="B472" i="7"/>
  <c r="B471" i="7"/>
  <c r="B470" i="7"/>
  <c r="B469" i="7"/>
  <c r="B468" i="7"/>
  <c r="B467" i="7"/>
  <c r="B466" i="7"/>
  <c r="B465" i="7"/>
  <c r="B464" i="7"/>
  <c r="B463" i="7"/>
  <c r="B462" i="7"/>
  <c r="B461" i="7"/>
  <c r="B460" i="7"/>
  <c r="B459" i="7"/>
  <c r="B458" i="7"/>
  <c r="B457" i="7"/>
  <c r="B456" i="7"/>
  <c r="B455" i="7"/>
  <c r="B454" i="7"/>
  <c r="B453" i="7"/>
  <c r="B452" i="7"/>
  <c r="B451" i="7"/>
  <c r="C451" i="7" s="1"/>
  <c r="B450" i="7"/>
  <c r="B449" i="7"/>
  <c r="B448" i="7"/>
  <c r="B447" i="7"/>
  <c r="B446" i="7"/>
  <c r="B445" i="7"/>
  <c r="B444" i="7"/>
  <c r="B443" i="7"/>
  <c r="C455" i="7" s="1"/>
  <c r="B442" i="7"/>
  <c r="B441" i="7"/>
  <c r="B440" i="7"/>
  <c r="B439" i="7"/>
  <c r="B438" i="7"/>
  <c r="B437" i="7"/>
  <c r="C436" i="7"/>
  <c r="B436" i="7"/>
  <c r="B435" i="7"/>
  <c r="B434" i="7"/>
  <c r="B433" i="7"/>
  <c r="B432" i="7"/>
  <c r="B431" i="7"/>
  <c r="B430" i="7"/>
  <c r="B429" i="7"/>
  <c r="C441" i="7" s="1"/>
  <c r="B428" i="7"/>
  <c r="B427" i="7"/>
  <c r="B426" i="7"/>
  <c r="C426" i="7" s="1"/>
  <c r="B425" i="7"/>
  <c r="B424" i="7"/>
  <c r="C424" i="7" s="1"/>
  <c r="B423" i="7"/>
  <c r="B422" i="7"/>
  <c r="B421" i="7"/>
  <c r="B420" i="7"/>
  <c r="B419" i="7"/>
  <c r="B418" i="7"/>
  <c r="B417" i="7"/>
  <c r="B416" i="7"/>
  <c r="B415" i="7"/>
  <c r="B414" i="7"/>
  <c r="B413" i="7"/>
  <c r="B412" i="7"/>
  <c r="B411" i="7"/>
  <c r="C423" i="7" s="1"/>
  <c r="B410" i="7"/>
  <c r="B409" i="7"/>
  <c r="B408" i="7"/>
  <c r="C408" i="7" s="1"/>
  <c r="B407" i="7"/>
  <c r="B406" i="7"/>
  <c r="B405" i="7"/>
  <c r="B404" i="7"/>
  <c r="B403" i="7"/>
  <c r="C415" i="7" s="1"/>
  <c r="B402" i="7"/>
  <c r="C414" i="7" s="1"/>
  <c r="B401" i="7"/>
  <c r="B400" i="7"/>
  <c r="B399" i="7"/>
  <c r="B398" i="7"/>
  <c r="B397" i="7"/>
  <c r="B396" i="7"/>
  <c r="B395" i="7"/>
  <c r="B394" i="7"/>
  <c r="B393" i="7"/>
  <c r="B392" i="7"/>
  <c r="B391" i="7"/>
  <c r="C391" i="7" s="1"/>
  <c r="B390" i="7"/>
  <c r="B389" i="7"/>
  <c r="B388" i="7"/>
  <c r="B387" i="7"/>
  <c r="B386" i="7"/>
  <c r="B385" i="7"/>
  <c r="B384" i="7"/>
  <c r="C384" i="7" s="1"/>
  <c r="B383" i="7"/>
  <c r="B382" i="7"/>
  <c r="C382" i="7" s="1"/>
  <c r="B381" i="7"/>
  <c r="B380" i="7"/>
  <c r="B379" i="7"/>
  <c r="B378" i="7"/>
  <c r="B377" i="7"/>
  <c r="C389" i="7" s="1"/>
  <c r="B376" i="7"/>
  <c r="C376" i="7" s="1"/>
  <c r="B375" i="7"/>
  <c r="C387" i="7" s="1"/>
  <c r="B374" i="7"/>
  <c r="C386" i="7" s="1"/>
  <c r="B373" i="7"/>
  <c r="C385" i="7" s="1"/>
  <c r="B372" i="7"/>
  <c r="B371" i="7"/>
  <c r="B370" i="7"/>
  <c r="B369" i="7"/>
  <c r="C381" i="7" s="1"/>
  <c r="B368" i="7"/>
  <c r="B367" i="7"/>
  <c r="C379" i="7" s="1"/>
  <c r="B366" i="7"/>
  <c r="B365" i="7"/>
  <c r="B364" i="7"/>
  <c r="C364" i="7" s="1"/>
  <c r="B363" i="7"/>
  <c r="B362" i="7"/>
  <c r="B361" i="7"/>
  <c r="B360" i="7"/>
  <c r="B359" i="7"/>
  <c r="B358" i="7"/>
  <c r="C358" i="7" s="1"/>
  <c r="B357" i="7"/>
  <c r="B356" i="7"/>
  <c r="B355" i="7"/>
  <c r="B354" i="7"/>
  <c r="B353" i="7"/>
  <c r="B352" i="7"/>
  <c r="B351" i="7"/>
  <c r="C363" i="7" s="1"/>
  <c r="B350" i="7"/>
  <c r="C362" i="7" s="1"/>
  <c r="B349" i="7"/>
  <c r="C361" i="7" s="1"/>
  <c r="B348" i="7"/>
  <c r="B347" i="7"/>
  <c r="C359" i="7" s="1"/>
  <c r="C346" i="7"/>
  <c r="B346" i="7"/>
  <c r="B345" i="7"/>
  <c r="B344" i="7"/>
  <c r="B343" i="7"/>
  <c r="B342" i="7"/>
  <c r="B341" i="7"/>
  <c r="C353" i="7" s="1"/>
  <c r="B340" i="7"/>
  <c r="B339" i="7"/>
  <c r="C351" i="7" s="1"/>
  <c r="B338" i="7"/>
  <c r="B337" i="7"/>
  <c r="C349" i="7" s="1"/>
  <c r="B336" i="7"/>
  <c r="B335" i="7"/>
  <c r="B334" i="7"/>
  <c r="B333" i="7"/>
  <c r="C345" i="7" s="1"/>
  <c r="B332" i="7"/>
  <c r="C344" i="7" s="1"/>
  <c r="B331" i="7"/>
  <c r="C343" i="7" s="1"/>
  <c r="B330" i="7"/>
  <c r="B329" i="7"/>
  <c r="B328" i="7"/>
  <c r="C328" i="7" s="1"/>
  <c r="B327" i="7"/>
  <c r="B326" i="7"/>
  <c r="B325" i="7"/>
  <c r="B324" i="7"/>
  <c r="B323" i="7"/>
  <c r="B322" i="7"/>
  <c r="B321" i="7"/>
  <c r="C333" i="7" s="1"/>
  <c r="B320" i="7"/>
  <c r="C332" i="7" s="1"/>
  <c r="B319" i="7"/>
  <c r="C331" i="7" s="1"/>
  <c r="B318" i="7"/>
  <c r="B317" i="7"/>
  <c r="B316" i="7"/>
  <c r="C316" i="7" s="1"/>
  <c r="B315" i="7"/>
  <c r="C327" i="7" s="1"/>
  <c r="B314" i="7"/>
  <c r="C326" i="7" s="1"/>
  <c r="B313" i="7"/>
  <c r="C325" i="7" s="1"/>
  <c r="B312" i="7"/>
  <c r="C312" i="7" s="1"/>
  <c r="B311" i="7"/>
  <c r="B310" i="7"/>
  <c r="C310" i="7" s="1"/>
  <c r="B309" i="7"/>
  <c r="B308" i="7"/>
  <c r="B307" i="7"/>
  <c r="B306" i="7"/>
  <c r="B305" i="7"/>
  <c r="B304" i="7"/>
  <c r="B303" i="7"/>
  <c r="B302" i="7"/>
  <c r="C314" i="7" s="1"/>
  <c r="B301" i="7"/>
  <c r="C301" i="7" s="1"/>
  <c r="B300" i="7"/>
  <c r="B299" i="7"/>
  <c r="B298" i="7"/>
  <c r="B297" i="7"/>
  <c r="B296" i="7"/>
  <c r="B295" i="7"/>
  <c r="B294" i="7"/>
  <c r="C294" i="7" s="1"/>
  <c r="B293" i="7"/>
  <c r="C305" i="7" s="1"/>
  <c r="B292" i="7"/>
  <c r="B291" i="7"/>
  <c r="C291" i="7" s="1"/>
  <c r="B290" i="7"/>
  <c r="B289" i="7"/>
  <c r="B288" i="7"/>
  <c r="B287" i="7"/>
  <c r="B286" i="7"/>
  <c r="C298" i="7" s="1"/>
  <c r="B285" i="7"/>
  <c r="C297" i="7" s="1"/>
  <c r="B284" i="7"/>
  <c r="B283" i="7"/>
  <c r="C282" i="7"/>
  <c r="B282" i="7"/>
  <c r="B281" i="7"/>
  <c r="C281" i="7" s="1"/>
  <c r="B280" i="7"/>
  <c r="B279" i="7"/>
  <c r="B278" i="7"/>
  <c r="B277" i="7"/>
  <c r="B276" i="7"/>
  <c r="B275" i="7"/>
  <c r="B274" i="7"/>
  <c r="B273" i="7"/>
  <c r="B272" i="7"/>
  <c r="C284" i="7" s="1"/>
  <c r="B271" i="7"/>
  <c r="B270" i="7"/>
  <c r="B269" i="7"/>
  <c r="B268" i="7"/>
  <c r="C280" i="7" s="1"/>
  <c r="B267" i="7"/>
  <c r="B266" i="7"/>
  <c r="C278" i="7" s="1"/>
  <c r="B265" i="7"/>
  <c r="B264" i="7"/>
  <c r="B263" i="7"/>
  <c r="C263" i="7" s="1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C256" i="7" s="1"/>
  <c r="B243" i="7"/>
  <c r="C243" i="7" s="1"/>
  <c r="B242" i="7"/>
  <c r="B241" i="7"/>
  <c r="B240" i="7"/>
  <c r="B239" i="7"/>
  <c r="B238" i="7"/>
  <c r="C250" i="7" s="1"/>
  <c r="B237" i="7"/>
  <c r="B236" i="7"/>
  <c r="B235" i="7"/>
  <c r="B234" i="7"/>
  <c r="B233" i="7"/>
  <c r="B232" i="7"/>
  <c r="B231" i="7"/>
  <c r="B230" i="7"/>
  <c r="B229" i="7"/>
  <c r="B228" i="7"/>
  <c r="C228" i="7" s="1"/>
  <c r="B227" i="7"/>
  <c r="C239" i="7" s="1"/>
  <c r="B226" i="7"/>
  <c r="C238" i="7" s="1"/>
  <c r="B225" i="7"/>
  <c r="B224" i="7"/>
  <c r="B223" i="7"/>
  <c r="B222" i="7"/>
  <c r="B221" i="7"/>
  <c r="B220" i="7"/>
  <c r="C232" i="7" s="1"/>
  <c r="B219" i="7"/>
  <c r="B218" i="7"/>
  <c r="B217" i="7"/>
  <c r="B216" i="7"/>
  <c r="B215" i="7"/>
  <c r="B214" i="7"/>
  <c r="B213" i="7"/>
  <c r="B212" i="7"/>
  <c r="B211" i="7"/>
  <c r="B210" i="7"/>
  <c r="C222" i="7" s="1"/>
  <c r="B209" i="7"/>
  <c r="B208" i="7"/>
  <c r="C220" i="7" s="1"/>
  <c r="B207" i="7"/>
  <c r="C219" i="7" s="1"/>
  <c r="B206" i="7"/>
  <c r="B205" i="7"/>
  <c r="B204" i="7"/>
  <c r="C204" i="7" s="1"/>
  <c r="B203" i="7"/>
  <c r="B202" i="7"/>
  <c r="C214" i="7" s="1"/>
  <c r="B201" i="7"/>
  <c r="C213" i="7" s="1"/>
  <c r="B200" i="7"/>
  <c r="C212" i="7" s="1"/>
  <c r="B199" i="7"/>
  <c r="B198" i="7"/>
  <c r="C198" i="7" s="1"/>
  <c r="B197" i="7"/>
  <c r="B196" i="7"/>
  <c r="C208" i="7" s="1"/>
  <c r="B195" i="7"/>
  <c r="B194" i="7"/>
  <c r="B193" i="7"/>
  <c r="B192" i="7"/>
  <c r="B191" i="7"/>
  <c r="B190" i="7"/>
  <c r="C202" i="7" s="1"/>
  <c r="B189" i="7"/>
  <c r="B188" i="7"/>
  <c r="B187" i="7"/>
  <c r="C186" i="7"/>
  <c r="B186" i="7"/>
  <c r="B185" i="7"/>
  <c r="B184" i="7"/>
  <c r="B183" i="7"/>
  <c r="B182" i="7"/>
  <c r="B181" i="7"/>
  <c r="C193" i="7" s="1"/>
  <c r="B180" i="7"/>
  <c r="B179" i="7"/>
  <c r="C179" i="7" s="1"/>
  <c r="B178" i="7"/>
  <c r="B177" i="7"/>
  <c r="B176" i="7"/>
  <c r="C176" i="7" s="1"/>
  <c r="B175" i="7"/>
  <c r="B174" i="7"/>
  <c r="B173" i="7"/>
  <c r="B172" i="7"/>
  <c r="C184" i="7" s="1"/>
  <c r="B171" i="7"/>
  <c r="B170" i="7"/>
  <c r="B169" i="7"/>
  <c r="C169" i="7" s="1"/>
  <c r="B168" i="7"/>
  <c r="C168" i="7" s="1"/>
  <c r="B167" i="7"/>
  <c r="C167" i="7" s="1"/>
  <c r="B166" i="7"/>
  <c r="B165" i="7"/>
  <c r="B164" i="7"/>
  <c r="B163" i="7"/>
  <c r="B162" i="7"/>
  <c r="B161" i="7"/>
  <c r="C173" i="7" s="1"/>
  <c r="B160" i="7"/>
  <c r="C172" i="7" s="1"/>
  <c r="B159" i="7"/>
  <c r="B158" i="7"/>
  <c r="C158" i="7" s="1"/>
  <c r="B157" i="7"/>
  <c r="B156" i="7"/>
  <c r="B155" i="7"/>
  <c r="B154" i="7"/>
  <c r="C166" i="7" s="1"/>
  <c r="B153" i="7"/>
  <c r="B152" i="7"/>
  <c r="B151" i="7"/>
  <c r="B150" i="7"/>
  <c r="B149" i="7"/>
  <c r="B148" i="7"/>
  <c r="C160" i="7" s="1"/>
  <c r="B147" i="7"/>
  <c r="B146" i="7"/>
  <c r="B145" i="7"/>
  <c r="B144" i="7"/>
  <c r="C156" i="7" s="1"/>
  <c r="B143" i="7"/>
  <c r="B142" i="7"/>
  <c r="C154" i="7" s="1"/>
  <c r="B141" i="7"/>
  <c r="C153" i="7" s="1"/>
  <c r="B140" i="7"/>
  <c r="B139" i="7"/>
  <c r="B138" i="7"/>
  <c r="C138" i="7" s="1"/>
  <c r="B137" i="7"/>
  <c r="B136" i="7"/>
  <c r="B135" i="7"/>
  <c r="C147" i="7" s="1"/>
  <c r="B134" i="7"/>
  <c r="B133" i="7"/>
  <c r="B132" i="7"/>
  <c r="B131" i="7"/>
  <c r="C131" i="7" s="1"/>
  <c r="B130" i="7"/>
  <c r="B129" i="7"/>
  <c r="B128" i="7"/>
  <c r="B127" i="7"/>
  <c r="B126" i="7"/>
  <c r="B125" i="7"/>
  <c r="B124" i="7"/>
  <c r="C136" i="7" s="1"/>
  <c r="B123" i="7"/>
  <c r="B122" i="7"/>
  <c r="B121" i="7"/>
  <c r="B120" i="7"/>
  <c r="C119" i="7"/>
  <c r="B119" i="7"/>
  <c r="B118" i="7"/>
  <c r="B117" i="7"/>
  <c r="B116" i="7"/>
  <c r="B115" i="7"/>
  <c r="C127" i="7" s="1"/>
  <c r="B114" i="7"/>
  <c r="B113" i="7"/>
  <c r="B112" i="7"/>
  <c r="C124" i="7" s="1"/>
  <c r="B111" i="7"/>
  <c r="B110" i="7"/>
  <c r="B109" i="7"/>
  <c r="C121" i="7" s="1"/>
  <c r="B108" i="7"/>
  <c r="C108" i="7" s="1"/>
  <c r="B107" i="7"/>
  <c r="B106" i="7"/>
  <c r="B105" i="7"/>
  <c r="B104" i="7"/>
  <c r="B103" i="7"/>
  <c r="C115" i="7" s="1"/>
  <c r="B102" i="7"/>
  <c r="B101" i="7"/>
  <c r="B100" i="7"/>
  <c r="C112" i="7" s="1"/>
  <c r="B99" i="7"/>
  <c r="C99" i="7" s="1"/>
  <c r="B98" i="7"/>
  <c r="B97" i="7"/>
  <c r="B96" i="7"/>
  <c r="B95" i="7"/>
  <c r="B94" i="7"/>
  <c r="C106" i="7" s="1"/>
  <c r="B93" i="7"/>
  <c r="B92" i="7"/>
  <c r="B91" i="7"/>
  <c r="B90" i="7"/>
  <c r="C102" i="7" s="1"/>
  <c r="B89" i="7"/>
  <c r="B88" i="7"/>
  <c r="B87" i="7"/>
  <c r="B86" i="7"/>
  <c r="B85" i="7"/>
  <c r="B84" i="7"/>
  <c r="B83" i="7"/>
  <c r="B82" i="7"/>
  <c r="B81" i="7"/>
  <c r="B80" i="7"/>
  <c r="C80" i="7" s="1"/>
  <c r="B79" i="7"/>
  <c r="B78" i="7"/>
  <c r="B77" i="7"/>
  <c r="C89" i="7" s="1"/>
  <c r="B76" i="7"/>
  <c r="C88" i="7" s="1"/>
  <c r="B75" i="7"/>
  <c r="B74" i="7"/>
  <c r="B73" i="7"/>
  <c r="B72" i="7"/>
  <c r="B71" i="7"/>
  <c r="B70" i="7"/>
  <c r="B69" i="7"/>
  <c r="B68" i="7"/>
  <c r="B67" i="7"/>
  <c r="B66" i="7"/>
  <c r="B65" i="7"/>
  <c r="B64" i="7"/>
  <c r="C76" i="7" s="1"/>
  <c r="B63" i="7"/>
  <c r="B62" i="7"/>
  <c r="B61" i="7"/>
  <c r="B60" i="7"/>
  <c r="B59" i="7"/>
  <c r="B58" i="7"/>
  <c r="B57" i="7"/>
  <c r="B56" i="7"/>
  <c r="C68" i="7" s="1"/>
  <c r="B55" i="7"/>
  <c r="B54" i="7"/>
  <c r="B53" i="7"/>
  <c r="B52" i="7"/>
  <c r="C64" i="7" s="1"/>
  <c r="B51" i="7"/>
  <c r="B50" i="7"/>
  <c r="B49" i="7"/>
  <c r="B48" i="7"/>
  <c r="B47" i="7"/>
  <c r="B46" i="7"/>
  <c r="C58" i="7" s="1"/>
  <c r="B45" i="7"/>
  <c r="B44" i="7"/>
  <c r="C56" i="7" s="1"/>
  <c r="B43" i="7"/>
  <c r="C55" i="7" s="1"/>
  <c r="B42" i="7"/>
  <c r="C42" i="7" s="1"/>
  <c r="B41" i="7"/>
  <c r="B40" i="7"/>
  <c r="B39" i="7"/>
  <c r="B38" i="7"/>
  <c r="B37" i="7"/>
  <c r="B36" i="7"/>
  <c r="B35" i="7"/>
  <c r="B34" i="7"/>
  <c r="C46" i="7" s="1"/>
  <c r="B33" i="7"/>
  <c r="B32" i="7"/>
  <c r="B31" i="7"/>
  <c r="B30" i="7"/>
  <c r="B29" i="7"/>
  <c r="B28" i="7"/>
  <c r="C40" i="7" s="1"/>
  <c r="B27" i="7"/>
  <c r="B26" i="7"/>
  <c r="B25" i="7"/>
  <c r="B24" i="7"/>
  <c r="B23" i="7"/>
  <c r="B22" i="7"/>
  <c r="B21" i="7"/>
  <c r="B20" i="7"/>
  <c r="B19" i="7"/>
  <c r="B18" i="7"/>
  <c r="B17" i="7"/>
  <c r="C29" i="7" s="1"/>
  <c r="B16" i="7"/>
  <c r="C28" i="7" s="1"/>
  <c r="B15" i="7"/>
  <c r="B14" i="7"/>
  <c r="B13" i="7"/>
  <c r="B12" i="7"/>
  <c r="B11" i="7"/>
  <c r="B10" i="7"/>
  <c r="B9" i="7"/>
  <c r="B8" i="7"/>
  <c r="C20" i="7" s="1"/>
  <c r="B7" i="7"/>
  <c r="C19" i="7" s="1"/>
  <c r="B6" i="7"/>
  <c r="B772" i="6"/>
  <c r="C772" i="6" s="1"/>
  <c r="B771" i="6"/>
  <c r="B770" i="6"/>
  <c r="C770" i="6" s="1"/>
  <c r="C769" i="6"/>
  <c r="B769" i="6"/>
  <c r="B768" i="6"/>
  <c r="C768" i="6" s="1"/>
  <c r="C767" i="6"/>
  <c r="B767" i="6"/>
  <c r="B766" i="6"/>
  <c r="B765" i="6"/>
  <c r="B764" i="6"/>
  <c r="B763" i="6"/>
  <c r="C763" i="6" s="1"/>
  <c r="B762" i="6"/>
  <c r="C761" i="6"/>
  <c r="B761" i="6"/>
  <c r="B760" i="6"/>
  <c r="C760" i="6" s="1"/>
  <c r="B759" i="6"/>
  <c r="C771" i="6" s="1"/>
  <c r="B758" i="6"/>
  <c r="B757" i="6"/>
  <c r="C757" i="6" s="1"/>
  <c r="C756" i="6"/>
  <c r="B756" i="6"/>
  <c r="C755" i="6"/>
  <c r="B755" i="6"/>
  <c r="B754" i="6"/>
  <c r="C754" i="6" s="1"/>
  <c r="B753" i="6"/>
  <c r="C765" i="6" s="1"/>
  <c r="B752" i="6"/>
  <c r="C764" i="6" s="1"/>
  <c r="B751" i="6"/>
  <c r="B750" i="6"/>
  <c r="C750" i="6" s="1"/>
  <c r="C749" i="6"/>
  <c r="B749" i="6"/>
  <c r="B748" i="6"/>
  <c r="C748" i="6" s="1"/>
  <c r="B747" i="6"/>
  <c r="C759" i="6" s="1"/>
  <c r="B746" i="6"/>
  <c r="C758" i="6" s="1"/>
  <c r="C745" i="6"/>
  <c r="B745" i="6"/>
  <c r="B744" i="6"/>
  <c r="C744" i="6" s="1"/>
  <c r="C743" i="6"/>
  <c r="B743" i="6"/>
  <c r="B742" i="6"/>
  <c r="C742" i="6" s="1"/>
  <c r="B741" i="6"/>
  <c r="C753" i="6" s="1"/>
  <c r="B740" i="6"/>
  <c r="C752" i="6" s="1"/>
  <c r="B739" i="6"/>
  <c r="C751" i="6" s="1"/>
  <c r="B738" i="6"/>
  <c r="C737" i="6"/>
  <c r="B737" i="6"/>
  <c r="B736" i="6"/>
  <c r="B735" i="6"/>
  <c r="C747" i="6" s="1"/>
  <c r="B734" i="6"/>
  <c r="C734" i="6" s="1"/>
  <c r="B733" i="6"/>
  <c r="C732" i="6"/>
  <c r="B732" i="6"/>
  <c r="C731" i="6"/>
  <c r="B731" i="6"/>
  <c r="C730" i="6"/>
  <c r="B730" i="6"/>
  <c r="B729" i="6"/>
  <c r="C741" i="6" s="1"/>
  <c r="B728" i="6"/>
  <c r="C728" i="6" s="1"/>
  <c r="B727" i="6"/>
  <c r="C727" i="6" s="1"/>
  <c r="B726" i="6"/>
  <c r="C738" i="6" s="1"/>
  <c r="C725" i="6"/>
  <c r="B725" i="6"/>
  <c r="B724" i="6"/>
  <c r="C724" i="6" s="1"/>
  <c r="B723" i="6"/>
  <c r="C735" i="6" s="1"/>
  <c r="B722" i="6"/>
  <c r="C722" i="6" s="1"/>
  <c r="B721" i="6"/>
  <c r="C721" i="6" s="1"/>
  <c r="B720" i="6"/>
  <c r="C719" i="6"/>
  <c r="B719" i="6"/>
  <c r="B718" i="6"/>
  <c r="C718" i="6" s="1"/>
  <c r="B717" i="6"/>
  <c r="C729" i="6" s="1"/>
  <c r="B716" i="6"/>
  <c r="B715" i="6"/>
  <c r="C715" i="6" s="1"/>
  <c r="B714" i="6"/>
  <c r="C714" i="6" s="1"/>
  <c r="C713" i="6"/>
  <c r="B713" i="6"/>
  <c r="B712" i="6"/>
  <c r="B711" i="6"/>
  <c r="C723" i="6" s="1"/>
  <c r="C710" i="6"/>
  <c r="B710" i="6"/>
  <c r="B709" i="6"/>
  <c r="C709" i="6" s="1"/>
  <c r="B708" i="6"/>
  <c r="C708" i="6" s="1"/>
  <c r="C707" i="6"/>
  <c r="B707" i="6"/>
  <c r="C706" i="6"/>
  <c r="B706" i="6"/>
  <c r="B705" i="6"/>
  <c r="C717" i="6" s="1"/>
  <c r="B704" i="6"/>
  <c r="C704" i="6" s="1"/>
  <c r="B703" i="6"/>
  <c r="B702" i="6"/>
  <c r="C702" i="6" s="1"/>
  <c r="C701" i="6"/>
  <c r="B701" i="6"/>
  <c r="B700" i="6"/>
  <c r="C712" i="6" s="1"/>
  <c r="B699" i="6"/>
  <c r="C711" i="6" s="1"/>
  <c r="B698" i="6"/>
  <c r="C698" i="6" s="1"/>
  <c r="C697" i="6"/>
  <c r="B697" i="6"/>
  <c r="B696" i="6"/>
  <c r="C696" i="6" s="1"/>
  <c r="C695" i="6"/>
  <c r="B695" i="6"/>
  <c r="B694" i="6"/>
  <c r="B693" i="6"/>
  <c r="C705" i="6" s="1"/>
  <c r="B692" i="6"/>
  <c r="B691" i="6"/>
  <c r="C691" i="6" s="1"/>
  <c r="B690" i="6"/>
  <c r="C689" i="6"/>
  <c r="B689" i="6"/>
  <c r="B688" i="6"/>
  <c r="C688" i="6" s="1"/>
  <c r="B687" i="6"/>
  <c r="C699" i="6" s="1"/>
  <c r="B686" i="6"/>
  <c r="B685" i="6"/>
  <c r="C685" i="6" s="1"/>
  <c r="C684" i="6"/>
  <c r="B684" i="6"/>
  <c r="C683" i="6"/>
  <c r="B683" i="6"/>
  <c r="B682" i="6"/>
  <c r="C682" i="6" s="1"/>
  <c r="B681" i="6"/>
  <c r="C693" i="6" s="1"/>
  <c r="B680" i="6"/>
  <c r="C692" i="6" s="1"/>
  <c r="B679" i="6"/>
  <c r="B678" i="6"/>
  <c r="C678" i="6" s="1"/>
  <c r="C677" i="6"/>
  <c r="B677" i="6"/>
  <c r="B676" i="6"/>
  <c r="C676" i="6" s="1"/>
  <c r="B675" i="6"/>
  <c r="C687" i="6" s="1"/>
  <c r="B674" i="6"/>
  <c r="C686" i="6" s="1"/>
  <c r="C673" i="6"/>
  <c r="B673" i="6"/>
  <c r="B672" i="6"/>
  <c r="C672" i="6" s="1"/>
  <c r="C671" i="6"/>
  <c r="B671" i="6"/>
  <c r="B670" i="6"/>
  <c r="C670" i="6" s="1"/>
  <c r="B669" i="6"/>
  <c r="C681" i="6" s="1"/>
  <c r="B668" i="6"/>
  <c r="C668" i="6" s="1"/>
  <c r="B667" i="6"/>
  <c r="C679" i="6" s="1"/>
  <c r="B666" i="6"/>
  <c r="C665" i="6"/>
  <c r="B665" i="6"/>
  <c r="B664" i="6"/>
  <c r="B663" i="6"/>
  <c r="C675" i="6" s="1"/>
  <c r="B662" i="6"/>
  <c r="C662" i="6" s="1"/>
  <c r="B661" i="6"/>
  <c r="B660" i="6"/>
  <c r="C659" i="6"/>
  <c r="B659" i="6"/>
  <c r="C658" i="6"/>
  <c r="B658" i="6"/>
  <c r="B657" i="6"/>
  <c r="C669" i="6" s="1"/>
  <c r="B656" i="6"/>
  <c r="C656" i="6" s="1"/>
  <c r="B655" i="6"/>
  <c r="C655" i="6" s="1"/>
  <c r="B654" i="6"/>
  <c r="C666" i="6" s="1"/>
  <c r="C653" i="6"/>
  <c r="B653" i="6"/>
  <c r="B652" i="6"/>
  <c r="C652" i="6" s="1"/>
  <c r="B651" i="6"/>
  <c r="C663" i="6" s="1"/>
  <c r="B650" i="6"/>
  <c r="C650" i="6" s="1"/>
  <c r="B649" i="6"/>
  <c r="C649" i="6" s="1"/>
  <c r="B648" i="6"/>
  <c r="C660" i="6" s="1"/>
  <c r="C647" i="6"/>
  <c r="B647" i="6"/>
  <c r="B646" i="6"/>
  <c r="C646" i="6" s="1"/>
  <c r="B645" i="6"/>
  <c r="C657" i="6" s="1"/>
  <c r="B644" i="6"/>
  <c r="B643" i="6"/>
  <c r="C643" i="6" s="1"/>
  <c r="B642" i="6"/>
  <c r="C654" i="6" s="1"/>
  <c r="C641" i="6"/>
  <c r="B641" i="6"/>
  <c r="B640" i="6"/>
  <c r="B639" i="6"/>
  <c r="C651" i="6" s="1"/>
  <c r="C638" i="6"/>
  <c r="B638" i="6"/>
  <c r="B637" i="6"/>
  <c r="C637" i="6" s="1"/>
  <c r="B636" i="6"/>
  <c r="C636" i="6" s="1"/>
  <c r="C635" i="6"/>
  <c r="B635" i="6"/>
  <c r="B634" i="6"/>
  <c r="B633" i="6"/>
  <c r="C645" i="6" s="1"/>
  <c r="B632" i="6"/>
  <c r="C632" i="6" s="1"/>
  <c r="B631" i="6"/>
  <c r="B630" i="6"/>
  <c r="C630" i="6" s="1"/>
  <c r="C629" i="6"/>
  <c r="B629" i="6"/>
  <c r="B628" i="6"/>
  <c r="C640" i="6" s="1"/>
  <c r="B627" i="6"/>
  <c r="C639" i="6" s="1"/>
  <c r="B626" i="6"/>
  <c r="C626" i="6" s="1"/>
  <c r="C625" i="6"/>
  <c r="B625" i="6"/>
  <c r="B624" i="6"/>
  <c r="C624" i="6" s="1"/>
  <c r="C623" i="6"/>
  <c r="B623" i="6"/>
  <c r="B622" i="6"/>
  <c r="C622" i="6" s="1"/>
  <c r="B621" i="6"/>
  <c r="C633" i="6" s="1"/>
  <c r="B620" i="6"/>
  <c r="B619" i="6"/>
  <c r="C619" i="6" s="1"/>
  <c r="B618" i="6"/>
  <c r="C617" i="6"/>
  <c r="B617" i="6"/>
  <c r="B616" i="6"/>
  <c r="C628" i="6" s="1"/>
  <c r="B615" i="6"/>
  <c r="C627" i="6" s="1"/>
  <c r="C614" i="6"/>
  <c r="B614" i="6"/>
  <c r="B613" i="6"/>
  <c r="C613" i="6" s="1"/>
  <c r="C612" i="6"/>
  <c r="B612" i="6"/>
  <c r="C611" i="6"/>
  <c r="B611" i="6"/>
  <c r="B610" i="6"/>
  <c r="C610" i="6" s="1"/>
  <c r="B609" i="6"/>
  <c r="C621" i="6" s="1"/>
  <c r="B608" i="6"/>
  <c r="C620" i="6" s="1"/>
  <c r="B607" i="6"/>
  <c r="B606" i="6"/>
  <c r="C606" i="6" s="1"/>
  <c r="C605" i="6"/>
  <c r="B605" i="6"/>
  <c r="B604" i="6"/>
  <c r="C604" i="6" s="1"/>
  <c r="B603" i="6"/>
  <c r="C615" i="6" s="1"/>
  <c r="B602" i="6"/>
  <c r="B601" i="6"/>
  <c r="B600" i="6"/>
  <c r="C600" i="6" s="1"/>
  <c r="C599" i="6"/>
  <c r="B599" i="6"/>
  <c r="B598" i="6"/>
  <c r="C598" i="6" s="1"/>
  <c r="B597" i="6"/>
  <c r="C609" i="6" s="1"/>
  <c r="B596" i="6"/>
  <c r="C608" i="6" s="1"/>
  <c r="B595" i="6"/>
  <c r="C607" i="6" s="1"/>
  <c r="B594" i="6"/>
  <c r="C593" i="6"/>
  <c r="B593" i="6"/>
  <c r="B592" i="6"/>
  <c r="B591" i="6"/>
  <c r="C603" i="6" s="1"/>
  <c r="B590" i="6"/>
  <c r="C590" i="6" s="1"/>
  <c r="B589" i="6"/>
  <c r="C601" i="6" s="1"/>
  <c r="C588" i="6"/>
  <c r="B588" i="6"/>
  <c r="C587" i="6"/>
  <c r="B587" i="6"/>
  <c r="C586" i="6"/>
  <c r="B586" i="6"/>
  <c r="B585" i="6"/>
  <c r="C597" i="6" s="1"/>
  <c r="B584" i="6"/>
  <c r="C584" i="6" s="1"/>
  <c r="B583" i="6"/>
  <c r="C595" i="6" s="1"/>
  <c r="B582" i="6"/>
  <c r="C594" i="6" s="1"/>
  <c r="C581" i="6"/>
  <c r="B581" i="6"/>
  <c r="B580" i="6"/>
  <c r="C580" i="6" s="1"/>
  <c r="B579" i="6"/>
  <c r="C591" i="6" s="1"/>
  <c r="B578" i="6"/>
  <c r="C578" i="6" s="1"/>
  <c r="B577" i="6"/>
  <c r="C577" i="6" s="1"/>
  <c r="B576" i="6"/>
  <c r="C575" i="6"/>
  <c r="B575" i="6"/>
  <c r="B574" i="6"/>
  <c r="C574" i="6" s="1"/>
  <c r="B573" i="6"/>
  <c r="C585" i="6" s="1"/>
  <c r="B572" i="6"/>
  <c r="B571" i="6"/>
  <c r="C571" i="6" s="1"/>
  <c r="B570" i="6"/>
  <c r="C570" i="6" s="1"/>
  <c r="C569" i="6"/>
  <c r="B569" i="6"/>
  <c r="B568" i="6"/>
  <c r="B567" i="6"/>
  <c r="C579" i="6" s="1"/>
  <c r="C566" i="6"/>
  <c r="B566" i="6"/>
  <c r="B565" i="6"/>
  <c r="C565" i="6" s="1"/>
  <c r="B564" i="6"/>
  <c r="C564" i="6" s="1"/>
  <c r="C563" i="6"/>
  <c r="B563" i="6"/>
  <c r="B562" i="6"/>
  <c r="B561" i="6"/>
  <c r="C573" i="6" s="1"/>
  <c r="B560" i="6"/>
  <c r="C560" i="6" s="1"/>
  <c r="B559" i="6"/>
  <c r="B558" i="6"/>
  <c r="C558" i="6" s="1"/>
  <c r="C557" i="6"/>
  <c r="B557" i="6"/>
  <c r="B556" i="6"/>
  <c r="C568" i="6" s="1"/>
  <c r="B555" i="6"/>
  <c r="C567" i="6" s="1"/>
  <c r="B554" i="6"/>
  <c r="C554" i="6" s="1"/>
  <c r="C553" i="6"/>
  <c r="B553" i="6"/>
  <c r="B552" i="6"/>
  <c r="C552" i="6" s="1"/>
  <c r="C551" i="6"/>
  <c r="B551" i="6"/>
  <c r="B550" i="6"/>
  <c r="C562" i="6" s="1"/>
  <c r="B549" i="6"/>
  <c r="C561" i="6" s="1"/>
  <c r="B548" i="6"/>
  <c r="B547" i="6"/>
  <c r="C547" i="6" s="1"/>
  <c r="B546" i="6"/>
  <c r="C545" i="6"/>
  <c r="B545" i="6"/>
  <c r="B544" i="6"/>
  <c r="C544" i="6" s="1"/>
  <c r="B543" i="6"/>
  <c r="C555" i="6" s="1"/>
  <c r="B542" i="6"/>
  <c r="B541" i="6"/>
  <c r="C541" i="6" s="1"/>
  <c r="C540" i="6"/>
  <c r="B540" i="6"/>
  <c r="C539" i="6"/>
  <c r="B539" i="6"/>
  <c r="B538" i="6"/>
  <c r="C538" i="6" s="1"/>
  <c r="B537" i="6"/>
  <c r="C549" i="6" s="1"/>
  <c r="B536" i="6"/>
  <c r="C548" i="6" s="1"/>
  <c r="B535" i="6"/>
  <c r="B534" i="6"/>
  <c r="C534" i="6" s="1"/>
  <c r="B533" i="6"/>
  <c r="B532" i="6"/>
  <c r="C532" i="6" s="1"/>
  <c r="B531" i="6"/>
  <c r="C543" i="6" s="1"/>
  <c r="B530" i="6"/>
  <c r="C542" i="6" s="1"/>
  <c r="C529" i="6"/>
  <c r="B529" i="6"/>
  <c r="B528" i="6"/>
  <c r="C528" i="6" s="1"/>
  <c r="C527" i="6"/>
  <c r="B527" i="6"/>
  <c r="B526" i="6"/>
  <c r="C526" i="6" s="1"/>
  <c r="B525" i="6"/>
  <c r="C537" i="6" s="1"/>
  <c r="B524" i="6"/>
  <c r="C536" i="6" s="1"/>
  <c r="B523" i="6"/>
  <c r="C535" i="6" s="1"/>
  <c r="B522" i="6"/>
  <c r="B521" i="6"/>
  <c r="C521" i="6" s="1"/>
  <c r="B520" i="6"/>
  <c r="B519" i="6"/>
  <c r="C531" i="6" s="1"/>
  <c r="B518" i="6"/>
  <c r="C518" i="6" s="1"/>
  <c r="B517" i="6"/>
  <c r="B516" i="6"/>
  <c r="B515" i="6"/>
  <c r="C515" i="6" s="1"/>
  <c r="C514" i="6"/>
  <c r="B514" i="6"/>
  <c r="B513" i="6"/>
  <c r="C525" i="6" s="1"/>
  <c r="B512" i="6"/>
  <c r="C512" i="6" s="1"/>
  <c r="C511" i="6"/>
  <c r="B511" i="6"/>
  <c r="B510" i="6"/>
  <c r="C522" i="6" s="1"/>
  <c r="B509" i="6"/>
  <c r="B508" i="6"/>
  <c r="C508" i="6" s="1"/>
  <c r="B507" i="6"/>
  <c r="C519" i="6" s="1"/>
  <c r="B506" i="6"/>
  <c r="C506" i="6" s="1"/>
  <c r="B505" i="6"/>
  <c r="C505" i="6" s="1"/>
  <c r="B504" i="6"/>
  <c r="C516" i="6" s="1"/>
  <c r="C503" i="6"/>
  <c r="B503" i="6"/>
  <c r="B502" i="6"/>
  <c r="C502" i="6" s="1"/>
  <c r="B501" i="6"/>
  <c r="C513" i="6" s="1"/>
  <c r="B500" i="6"/>
  <c r="B499" i="6"/>
  <c r="C499" i="6" s="1"/>
  <c r="B498" i="6"/>
  <c r="C510" i="6" s="1"/>
  <c r="B497" i="6"/>
  <c r="C509" i="6" s="1"/>
  <c r="B496" i="6"/>
  <c r="B495" i="6"/>
  <c r="C507" i="6" s="1"/>
  <c r="C494" i="6"/>
  <c r="B494" i="6"/>
  <c r="B493" i="6"/>
  <c r="C493" i="6" s="1"/>
  <c r="B492" i="6"/>
  <c r="C492" i="6" s="1"/>
  <c r="B491" i="6"/>
  <c r="B490" i="6"/>
  <c r="B489" i="6"/>
  <c r="C501" i="6" s="1"/>
  <c r="B488" i="6"/>
  <c r="C488" i="6" s="1"/>
  <c r="B487" i="6"/>
  <c r="B486" i="6"/>
  <c r="C486" i="6" s="1"/>
  <c r="B485" i="6"/>
  <c r="C485" i="6" s="1"/>
  <c r="B484" i="6"/>
  <c r="C496" i="6" s="1"/>
  <c r="B483" i="6"/>
  <c r="C495" i="6" s="1"/>
  <c r="B482" i="6"/>
  <c r="C482" i="6" s="1"/>
  <c r="C481" i="6"/>
  <c r="B481" i="6"/>
  <c r="B480" i="6"/>
  <c r="C480" i="6" s="1"/>
  <c r="B479" i="6"/>
  <c r="C479" i="6" s="1"/>
  <c r="B478" i="6"/>
  <c r="C478" i="6" s="1"/>
  <c r="B477" i="6"/>
  <c r="C489" i="6" s="1"/>
  <c r="B476" i="6"/>
  <c r="B475" i="6"/>
  <c r="C475" i="6" s="1"/>
  <c r="B474" i="6"/>
  <c r="B473" i="6"/>
  <c r="C473" i="6" s="1"/>
  <c r="C472" i="6"/>
  <c r="B472" i="6"/>
  <c r="C484" i="6" s="1"/>
  <c r="B471" i="6"/>
  <c r="C483" i="6" s="1"/>
  <c r="B470" i="6"/>
  <c r="B469" i="6"/>
  <c r="C469" i="6" s="1"/>
  <c r="C468" i="6"/>
  <c r="B468" i="6"/>
  <c r="B467" i="6"/>
  <c r="C467" i="6" s="1"/>
  <c r="B466" i="6"/>
  <c r="C466" i="6" s="1"/>
  <c r="B465" i="6"/>
  <c r="C477" i="6" s="1"/>
  <c r="B464" i="6"/>
  <c r="C476" i="6" s="1"/>
  <c r="B463" i="6"/>
  <c r="B462" i="6"/>
  <c r="C462" i="6" s="1"/>
  <c r="B461" i="6"/>
  <c r="B460" i="6"/>
  <c r="C460" i="6" s="1"/>
  <c r="B459" i="6"/>
  <c r="C471" i="6" s="1"/>
  <c r="B458" i="6"/>
  <c r="C458" i="6" s="1"/>
  <c r="C457" i="6"/>
  <c r="B457" i="6"/>
  <c r="B456" i="6"/>
  <c r="C456" i="6" s="1"/>
  <c r="C455" i="6"/>
  <c r="B455" i="6"/>
  <c r="B454" i="6"/>
  <c r="C454" i="6" s="1"/>
  <c r="B453" i="6"/>
  <c r="C465" i="6" s="1"/>
  <c r="B452" i="6"/>
  <c r="C464" i="6" s="1"/>
  <c r="B451" i="6"/>
  <c r="C463" i="6" s="1"/>
  <c r="B450" i="6"/>
  <c r="B449" i="6"/>
  <c r="C449" i="6" s="1"/>
  <c r="B448" i="6"/>
  <c r="B447" i="6"/>
  <c r="C459" i="6" s="1"/>
  <c r="B446" i="6"/>
  <c r="C446" i="6" s="1"/>
  <c r="B445" i="6"/>
  <c r="B444" i="6"/>
  <c r="B443" i="6"/>
  <c r="C443" i="6" s="1"/>
  <c r="C442" i="6"/>
  <c r="B442" i="6"/>
  <c r="B441" i="6"/>
  <c r="C453" i="6" s="1"/>
  <c r="B440" i="6"/>
  <c r="C440" i="6" s="1"/>
  <c r="B439" i="6"/>
  <c r="C439" i="6" s="1"/>
  <c r="B438" i="6"/>
  <c r="C450" i="6" s="1"/>
  <c r="B437" i="6"/>
  <c r="B436" i="6"/>
  <c r="C436" i="6" s="1"/>
  <c r="B435" i="6"/>
  <c r="C447" i="6" s="1"/>
  <c r="B434" i="6"/>
  <c r="C434" i="6" s="1"/>
  <c r="B433" i="6"/>
  <c r="C433" i="6" s="1"/>
  <c r="B432" i="6"/>
  <c r="C432" i="6" s="1"/>
  <c r="C431" i="6"/>
  <c r="B431" i="6"/>
  <c r="B430" i="6"/>
  <c r="C430" i="6" s="1"/>
  <c r="B429" i="6"/>
  <c r="C441" i="6" s="1"/>
  <c r="B428" i="6"/>
  <c r="B427" i="6"/>
  <c r="C427" i="6" s="1"/>
  <c r="B426" i="6"/>
  <c r="C438" i="6" s="1"/>
  <c r="B425" i="6"/>
  <c r="C437" i="6" s="1"/>
  <c r="B424" i="6"/>
  <c r="B423" i="6"/>
  <c r="C435" i="6" s="1"/>
  <c r="C422" i="6"/>
  <c r="B422" i="6"/>
  <c r="B421" i="6"/>
  <c r="C421" i="6" s="1"/>
  <c r="B420" i="6"/>
  <c r="C420" i="6" s="1"/>
  <c r="B419" i="6"/>
  <c r="B418" i="6"/>
  <c r="B417" i="6"/>
  <c r="C429" i="6" s="1"/>
  <c r="B416" i="6"/>
  <c r="C416" i="6" s="1"/>
  <c r="B415" i="6"/>
  <c r="B414" i="6"/>
  <c r="C414" i="6" s="1"/>
  <c r="C413" i="6"/>
  <c r="B413" i="6"/>
  <c r="B412" i="6"/>
  <c r="C424" i="6" s="1"/>
  <c r="B411" i="6"/>
  <c r="C423" i="6" s="1"/>
  <c r="B410" i="6"/>
  <c r="C410" i="6" s="1"/>
  <c r="C409" i="6"/>
  <c r="B409" i="6"/>
  <c r="B408" i="6"/>
  <c r="C408" i="6" s="1"/>
  <c r="B407" i="6"/>
  <c r="C407" i="6" s="1"/>
  <c r="B406" i="6"/>
  <c r="C406" i="6" s="1"/>
  <c r="B405" i="6"/>
  <c r="C417" i="6" s="1"/>
  <c r="B404" i="6"/>
  <c r="B403" i="6"/>
  <c r="C403" i="6" s="1"/>
  <c r="B402" i="6"/>
  <c r="B401" i="6"/>
  <c r="C401" i="6" s="1"/>
  <c r="B400" i="6"/>
  <c r="C412" i="6" s="1"/>
  <c r="B399" i="6"/>
  <c r="C411" i="6" s="1"/>
  <c r="B398" i="6"/>
  <c r="B397" i="6"/>
  <c r="C397" i="6" s="1"/>
  <c r="C396" i="6"/>
  <c r="B396" i="6"/>
  <c r="B395" i="6"/>
  <c r="C395" i="6" s="1"/>
  <c r="B394" i="6"/>
  <c r="C394" i="6" s="1"/>
  <c r="B393" i="6"/>
  <c r="C405" i="6" s="1"/>
  <c r="B392" i="6"/>
  <c r="C404" i="6" s="1"/>
  <c r="B391" i="6"/>
  <c r="B390" i="6"/>
  <c r="C390" i="6" s="1"/>
  <c r="B389" i="6"/>
  <c r="B388" i="6"/>
  <c r="C388" i="6" s="1"/>
  <c r="B387" i="6"/>
  <c r="C399" i="6" s="1"/>
  <c r="B386" i="6"/>
  <c r="C386" i="6" s="1"/>
  <c r="B385" i="6"/>
  <c r="B384" i="6"/>
  <c r="C384" i="6" s="1"/>
  <c r="C383" i="6"/>
  <c r="B383" i="6"/>
  <c r="B382" i="6"/>
  <c r="C382" i="6" s="1"/>
  <c r="B381" i="6"/>
  <c r="C393" i="6" s="1"/>
  <c r="B380" i="6"/>
  <c r="C392" i="6" s="1"/>
  <c r="B379" i="6"/>
  <c r="C391" i="6" s="1"/>
  <c r="B378" i="6"/>
  <c r="B377" i="6"/>
  <c r="C377" i="6" s="1"/>
  <c r="B376" i="6"/>
  <c r="B375" i="6"/>
  <c r="C387" i="6" s="1"/>
  <c r="B374" i="6"/>
  <c r="C374" i="6" s="1"/>
  <c r="B373" i="6"/>
  <c r="C385" i="6" s="1"/>
  <c r="B372" i="6"/>
  <c r="B371" i="6"/>
  <c r="C371" i="6" s="1"/>
  <c r="C370" i="6"/>
  <c r="B370" i="6"/>
  <c r="B369" i="6"/>
  <c r="C381" i="6" s="1"/>
  <c r="B368" i="6"/>
  <c r="C368" i="6" s="1"/>
  <c r="B367" i="6"/>
  <c r="C367" i="6" s="1"/>
  <c r="B366" i="6"/>
  <c r="C378" i="6" s="1"/>
  <c r="B365" i="6"/>
  <c r="B364" i="6"/>
  <c r="C364" i="6" s="1"/>
  <c r="B363" i="6"/>
  <c r="C375" i="6" s="1"/>
  <c r="B362" i="6"/>
  <c r="C362" i="6" s="1"/>
  <c r="B361" i="6"/>
  <c r="C361" i="6" s="1"/>
  <c r="B360" i="6"/>
  <c r="C372" i="6" s="1"/>
  <c r="B359" i="6"/>
  <c r="B358" i="6"/>
  <c r="C358" i="6" s="1"/>
  <c r="B357" i="6"/>
  <c r="C369" i="6" s="1"/>
  <c r="B356" i="6"/>
  <c r="B355" i="6"/>
  <c r="C355" i="6" s="1"/>
  <c r="B354" i="6"/>
  <c r="C354" i="6" s="1"/>
  <c r="B353" i="6"/>
  <c r="C365" i="6" s="1"/>
  <c r="B352" i="6"/>
  <c r="B351" i="6"/>
  <c r="C363" i="6" s="1"/>
  <c r="C350" i="6"/>
  <c r="B350" i="6"/>
  <c r="B349" i="6"/>
  <c r="C349" i="6" s="1"/>
  <c r="B348" i="6"/>
  <c r="C348" i="6" s="1"/>
  <c r="B347" i="6"/>
  <c r="C359" i="6" s="1"/>
  <c r="B346" i="6"/>
  <c r="B345" i="6"/>
  <c r="C357" i="6" s="1"/>
  <c r="B344" i="6"/>
  <c r="C344" i="6" s="1"/>
  <c r="B343" i="6"/>
  <c r="B342" i="6"/>
  <c r="C342" i="6" s="1"/>
  <c r="B341" i="6"/>
  <c r="C341" i="6" s="1"/>
  <c r="B340" i="6"/>
  <c r="C352" i="6" s="1"/>
  <c r="B339" i="6"/>
  <c r="C351" i="6" s="1"/>
  <c r="B338" i="6"/>
  <c r="C338" i="6" s="1"/>
  <c r="C337" i="6"/>
  <c r="B337" i="6"/>
  <c r="B336" i="6"/>
  <c r="C336" i="6" s="1"/>
  <c r="B335" i="6"/>
  <c r="C335" i="6" s="1"/>
  <c r="B334" i="6"/>
  <c r="C334" i="6" s="1"/>
  <c r="B333" i="6"/>
  <c r="C345" i="6" s="1"/>
  <c r="B332" i="6"/>
  <c r="B331" i="6"/>
  <c r="C331" i="6" s="1"/>
  <c r="B330" i="6"/>
  <c r="B329" i="6"/>
  <c r="C329" i="6" s="1"/>
  <c r="B328" i="6"/>
  <c r="C340" i="6" s="1"/>
  <c r="B327" i="6"/>
  <c r="C339" i="6" s="1"/>
  <c r="C326" i="6"/>
  <c r="B326" i="6"/>
  <c r="B325" i="6"/>
  <c r="C325" i="6" s="1"/>
  <c r="C324" i="6"/>
  <c r="B324" i="6"/>
  <c r="B323" i="6"/>
  <c r="C323" i="6" s="1"/>
  <c r="B322" i="6"/>
  <c r="C322" i="6" s="1"/>
  <c r="B321" i="6"/>
  <c r="C333" i="6" s="1"/>
  <c r="B320" i="6"/>
  <c r="C332" i="6" s="1"/>
  <c r="B319" i="6"/>
  <c r="B318" i="6"/>
  <c r="C318" i="6" s="1"/>
  <c r="B317" i="6"/>
  <c r="B316" i="6"/>
  <c r="C316" i="6" s="1"/>
  <c r="B315" i="6"/>
  <c r="C327" i="6" s="1"/>
  <c r="C314" i="6"/>
  <c r="B314" i="6"/>
  <c r="B313" i="6"/>
  <c r="B312" i="6"/>
  <c r="C312" i="6" s="1"/>
  <c r="C311" i="6"/>
  <c r="B311" i="6"/>
  <c r="B310" i="6"/>
  <c r="C310" i="6" s="1"/>
  <c r="B309" i="6"/>
  <c r="C321" i="6" s="1"/>
  <c r="B308" i="6"/>
  <c r="C308" i="6" s="1"/>
  <c r="B307" i="6"/>
  <c r="C319" i="6" s="1"/>
  <c r="B306" i="6"/>
  <c r="B305" i="6"/>
  <c r="C305" i="6" s="1"/>
  <c r="B304" i="6"/>
  <c r="B303" i="6"/>
  <c r="C315" i="6" s="1"/>
  <c r="B302" i="6"/>
  <c r="C302" i="6" s="1"/>
  <c r="B301" i="6"/>
  <c r="C313" i="6" s="1"/>
  <c r="C300" i="6"/>
  <c r="B300" i="6"/>
  <c r="B299" i="6"/>
  <c r="C299" i="6" s="1"/>
  <c r="C298" i="6"/>
  <c r="B298" i="6"/>
  <c r="B297" i="6"/>
  <c r="C309" i="6" s="1"/>
  <c r="B296" i="6"/>
  <c r="C296" i="6" s="1"/>
  <c r="B295" i="6"/>
  <c r="C295" i="6" s="1"/>
  <c r="B294" i="6"/>
  <c r="C306" i="6" s="1"/>
  <c r="B293" i="6"/>
  <c r="B292" i="6"/>
  <c r="C292" i="6" s="1"/>
  <c r="B291" i="6"/>
  <c r="C303" i="6" s="1"/>
  <c r="B290" i="6"/>
  <c r="C290" i="6" s="1"/>
  <c r="B289" i="6"/>
  <c r="C289" i="6" s="1"/>
  <c r="C288" i="6"/>
  <c r="B288" i="6"/>
  <c r="B287" i="6"/>
  <c r="B286" i="6"/>
  <c r="C286" i="6" s="1"/>
  <c r="B285" i="6"/>
  <c r="C297" i="6" s="1"/>
  <c r="B284" i="6"/>
  <c r="B283" i="6"/>
  <c r="C283" i="6" s="1"/>
  <c r="B282" i="6"/>
  <c r="C282" i="6" s="1"/>
  <c r="B281" i="6"/>
  <c r="C293" i="6" s="1"/>
  <c r="B280" i="6"/>
  <c r="B279" i="6"/>
  <c r="C291" i="6" s="1"/>
  <c r="C278" i="6"/>
  <c r="B278" i="6"/>
  <c r="B277" i="6"/>
  <c r="C277" i="6" s="1"/>
  <c r="B276" i="6"/>
  <c r="C276" i="6" s="1"/>
  <c r="B275" i="6"/>
  <c r="C287" i="6" s="1"/>
  <c r="C274" i="6"/>
  <c r="B274" i="6"/>
  <c r="B273" i="6"/>
  <c r="C285" i="6" s="1"/>
  <c r="B272" i="6"/>
  <c r="C272" i="6" s="1"/>
  <c r="B271" i="6"/>
  <c r="B270" i="6"/>
  <c r="C270" i="6" s="1"/>
  <c r="B269" i="6"/>
  <c r="C269" i="6" s="1"/>
  <c r="B268" i="6"/>
  <c r="C280" i="6" s="1"/>
  <c r="B267" i="6"/>
  <c r="C279" i="6" s="1"/>
  <c r="B266" i="6"/>
  <c r="C266" i="6" s="1"/>
  <c r="C265" i="6"/>
  <c r="B265" i="6"/>
  <c r="B264" i="6"/>
  <c r="C264" i="6" s="1"/>
  <c r="B263" i="6"/>
  <c r="C263" i="6" s="1"/>
  <c r="C262" i="6"/>
  <c r="B262" i="6"/>
  <c r="B261" i="6"/>
  <c r="C273" i="6" s="1"/>
  <c r="B260" i="6"/>
  <c r="B259" i="6"/>
  <c r="C259" i="6" s="1"/>
  <c r="B258" i="6"/>
  <c r="B257" i="6"/>
  <c r="C257" i="6" s="1"/>
  <c r="B256" i="6"/>
  <c r="C268" i="6" s="1"/>
  <c r="B255" i="6"/>
  <c r="C267" i="6" s="1"/>
  <c r="C254" i="6"/>
  <c r="B254" i="6"/>
  <c r="B253" i="6"/>
  <c r="C253" i="6" s="1"/>
  <c r="C252" i="6"/>
  <c r="B252" i="6"/>
  <c r="B251" i="6"/>
  <c r="C251" i="6" s="1"/>
  <c r="B250" i="6"/>
  <c r="C250" i="6" s="1"/>
  <c r="B249" i="6"/>
  <c r="C261" i="6" s="1"/>
  <c r="B248" i="6"/>
  <c r="C260" i="6" s="1"/>
  <c r="B247" i="6"/>
  <c r="B246" i="6"/>
  <c r="C246" i="6" s="1"/>
  <c r="B245" i="6"/>
  <c r="B244" i="6"/>
  <c r="C244" i="6" s="1"/>
  <c r="B243" i="6"/>
  <c r="C255" i="6" s="1"/>
  <c r="B242" i="6"/>
  <c r="B241" i="6"/>
  <c r="B240" i="6"/>
  <c r="C240" i="6" s="1"/>
  <c r="C239" i="6"/>
  <c r="B239" i="6"/>
  <c r="B238" i="6"/>
  <c r="C238" i="6" s="1"/>
  <c r="B237" i="6"/>
  <c r="C249" i="6" s="1"/>
  <c r="B236" i="6"/>
  <c r="C248" i="6" s="1"/>
  <c r="C235" i="6"/>
  <c r="B235" i="6"/>
  <c r="C247" i="6" s="1"/>
  <c r="B234" i="6"/>
  <c r="B233" i="6"/>
  <c r="C233" i="6" s="1"/>
  <c r="B232" i="6"/>
  <c r="B231" i="6"/>
  <c r="C243" i="6" s="1"/>
  <c r="B230" i="6"/>
  <c r="C230" i="6" s="1"/>
  <c r="B229" i="6"/>
  <c r="C241" i="6" s="1"/>
  <c r="C228" i="6"/>
  <c r="B228" i="6"/>
  <c r="B227" i="6"/>
  <c r="C227" i="6" s="1"/>
  <c r="C226" i="6"/>
  <c r="B226" i="6"/>
  <c r="B225" i="6"/>
  <c r="C237" i="6" s="1"/>
  <c r="B224" i="6"/>
  <c r="C224" i="6" s="1"/>
  <c r="C223" i="6"/>
  <c r="B223" i="6"/>
  <c r="B222" i="6"/>
  <c r="C234" i="6" s="1"/>
  <c r="B221" i="6"/>
  <c r="B220" i="6"/>
  <c r="C220" i="6" s="1"/>
  <c r="B219" i="6"/>
  <c r="C231" i="6" s="1"/>
  <c r="B218" i="6"/>
  <c r="C218" i="6" s="1"/>
  <c r="B217" i="6"/>
  <c r="C217" i="6" s="1"/>
  <c r="B216" i="6"/>
  <c r="B215" i="6"/>
  <c r="B214" i="6"/>
  <c r="C214" i="6" s="1"/>
  <c r="B213" i="6"/>
  <c r="C225" i="6" s="1"/>
  <c r="B212" i="6"/>
  <c r="B211" i="6"/>
  <c r="C211" i="6" s="1"/>
  <c r="B210" i="6"/>
  <c r="C210" i="6" s="1"/>
  <c r="B209" i="6"/>
  <c r="C221" i="6" s="1"/>
  <c r="B208" i="6"/>
  <c r="B207" i="6"/>
  <c r="C219" i="6" s="1"/>
  <c r="C206" i="6"/>
  <c r="B206" i="6"/>
  <c r="B205" i="6"/>
  <c r="C205" i="6" s="1"/>
  <c r="B204" i="6"/>
  <c r="C204" i="6" s="1"/>
  <c r="B203" i="6"/>
  <c r="C215" i="6" s="1"/>
  <c r="C202" i="6"/>
  <c r="B202" i="6"/>
  <c r="B201" i="6"/>
  <c r="C213" i="6" s="1"/>
  <c r="B200" i="6"/>
  <c r="C200" i="6" s="1"/>
  <c r="B199" i="6"/>
  <c r="B198" i="6"/>
  <c r="C198" i="6" s="1"/>
  <c r="B197" i="6"/>
  <c r="C197" i="6" s="1"/>
  <c r="B196" i="6"/>
  <c r="C208" i="6" s="1"/>
  <c r="B195" i="6"/>
  <c r="C207" i="6" s="1"/>
  <c r="B194" i="6"/>
  <c r="C194" i="6" s="1"/>
  <c r="C193" i="6"/>
  <c r="B193" i="6"/>
  <c r="B192" i="6"/>
  <c r="C192" i="6" s="1"/>
  <c r="B191" i="6"/>
  <c r="C191" i="6" s="1"/>
  <c r="B190" i="6"/>
  <c r="B189" i="6"/>
  <c r="C201" i="6" s="1"/>
  <c r="B188" i="6"/>
  <c r="B187" i="6"/>
  <c r="C187" i="6" s="1"/>
  <c r="B186" i="6"/>
  <c r="B185" i="6"/>
  <c r="C185" i="6" s="1"/>
  <c r="B184" i="6"/>
  <c r="C184" i="6" s="1"/>
  <c r="B183" i="6"/>
  <c r="C195" i="6" s="1"/>
  <c r="C182" i="6"/>
  <c r="B182" i="6"/>
  <c r="B181" i="6"/>
  <c r="C181" i="6" s="1"/>
  <c r="C180" i="6"/>
  <c r="B180" i="6"/>
  <c r="B179" i="6"/>
  <c r="C179" i="6" s="1"/>
  <c r="B178" i="6"/>
  <c r="C178" i="6" s="1"/>
  <c r="B177" i="6"/>
  <c r="C189" i="6" s="1"/>
  <c r="B176" i="6"/>
  <c r="C188" i="6" s="1"/>
  <c r="B175" i="6"/>
  <c r="B174" i="6"/>
  <c r="C174" i="6" s="1"/>
  <c r="B173" i="6"/>
  <c r="B172" i="6"/>
  <c r="C172" i="6" s="1"/>
  <c r="B171" i="6"/>
  <c r="C183" i="6" s="1"/>
  <c r="B170" i="6"/>
  <c r="B169" i="6"/>
  <c r="B168" i="6"/>
  <c r="C168" i="6" s="1"/>
  <c r="C167" i="6"/>
  <c r="B167" i="6"/>
  <c r="B166" i="6"/>
  <c r="C166" i="6" s="1"/>
  <c r="B165" i="6"/>
  <c r="C177" i="6" s="1"/>
  <c r="B164" i="6"/>
  <c r="C176" i="6" s="1"/>
  <c r="B163" i="6"/>
  <c r="C175" i="6" s="1"/>
  <c r="B162" i="6"/>
  <c r="B161" i="6"/>
  <c r="C161" i="6" s="1"/>
  <c r="B160" i="6"/>
  <c r="B159" i="6"/>
  <c r="C171" i="6" s="1"/>
  <c r="B158" i="6"/>
  <c r="C158" i="6" s="1"/>
  <c r="B157" i="6"/>
  <c r="C169" i="6" s="1"/>
  <c r="C156" i="6"/>
  <c r="B156" i="6"/>
  <c r="B155" i="6"/>
  <c r="C155" i="6" s="1"/>
  <c r="C154" i="6"/>
  <c r="B154" i="6"/>
  <c r="B153" i="6"/>
  <c r="C165" i="6" s="1"/>
  <c r="B152" i="6"/>
  <c r="C152" i="6" s="1"/>
  <c r="B151" i="6"/>
  <c r="C163" i="6" s="1"/>
  <c r="B150" i="6"/>
  <c r="C162" i="6" s="1"/>
  <c r="B149" i="6"/>
  <c r="B148" i="6"/>
  <c r="C148" i="6" s="1"/>
  <c r="B147" i="6"/>
  <c r="C159" i="6" s="1"/>
  <c r="B146" i="6"/>
  <c r="C146" i="6" s="1"/>
  <c r="B145" i="6"/>
  <c r="C145" i="6" s="1"/>
  <c r="B144" i="6"/>
  <c r="B143" i="6"/>
  <c r="B142" i="6"/>
  <c r="C142" i="6" s="1"/>
  <c r="B141" i="6"/>
  <c r="C153" i="6" s="1"/>
  <c r="B140" i="6"/>
  <c r="B139" i="6"/>
  <c r="C139" i="6" s="1"/>
  <c r="B138" i="6"/>
  <c r="C150" i="6" s="1"/>
  <c r="C137" i="6"/>
  <c r="B137" i="6"/>
  <c r="C149" i="6" s="1"/>
  <c r="B136" i="6"/>
  <c r="B135" i="6"/>
  <c r="C147" i="6" s="1"/>
  <c r="C134" i="6"/>
  <c r="B134" i="6"/>
  <c r="B133" i="6"/>
  <c r="C133" i="6" s="1"/>
  <c r="B132" i="6"/>
  <c r="C132" i="6" s="1"/>
  <c r="B131" i="6"/>
  <c r="C143" i="6" s="1"/>
  <c r="C130" i="6"/>
  <c r="B130" i="6"/>
  <c r="B129" i="6"/>
  <c r="C141" i="6" s="1"/>
  <c r="B128" i="6"/>
  <c r="C128" i="6" s="1"/>
  <c r="B127" i="6"/>
  <c r="B126" i="6"/>
  <c r="C126" i="6" s="1"/>
  <c r="C125" i="6"/>
  <c r="B125" i="6"/>
  <c r="B124" i="6"/>
  <c r="C136" i="6" s="1"/>
  <c r="B123" i="6"/>
  <c r="C135" i="6" s="1"/>
  <c r="B122" i="6"/>
  <c r="C122" i="6" s="1"/>
  <c r="C121" i="6"/>
  <c r="B121" i="6"/>
  <c r="B120" i="6"/>
  <c r="C120" i="6" s="1"/>
  <c r="B119" i="6"/>
  <c r="C119" i="6" s="1"/>
  <c r="B118" i="6"/>
  <c r="B117" i="6"/>
  <c r="C129" i="6" s="1"/>
  <c r="B116" i="6"/>
  <c r="B115" i="6"/>
  <c r="C115" i="6" s="1"/>
  <c r="B114" i="6"/>
  <c r="B113" i="6"/>
  <c r="C113" i="6" s="1"/>
  <c r="B112" i="6"/>
  <c r="C124" i="6" s="1"/>
  <c r="B111" i="6"/>
  <c r="C123" i="6" s="1"/>
  <c r="C110" i="6"/>
  <c r="B110" i="6"/>
  <c r="B109" i="6"/>
  <c r="C109" i="6" s="1"/>
  <c r="C108" i="6"/>
  <c r="B108" i="6"/>
  <c r="B107" i="6"/>
  <c r="C107" i="6" s="1"/>
  <c r="B106" i="6"/>
  <c r="C106" i="6" s="1"/>
  <c r="B105" i="6"/>
  <c r="C117" i="6" s="1"/>
  <c r="B104" i="6"/>
  <c r="C116" i="6" s="1"/>
  <c r="B103" i="6"/>
  <c r="B102" i="6"/>
  <c r="C102" i="6" s="1"/>
  <c r="B101" i="6"/>
  <c r="B100" i="6"/>
  <c r="C100" i="6" s="1"/>
  <c r="B99" i="6"/>
  <c r="C111" i="6" s="1"/>
  <c r="B98" i="6"/>
  <c r="B97" i="6"/>
  <c r="B96" i="6"/>
  <c r="C96" i="6" s="1"/>
  <c r="C95" i="6"/>
  <c r="B95" i="6"/>
  <c r="B94" i="6"/>
  <c r="C94" i="6" s="1"/>
  <c r="B93" i="6"/>
  <c r="C105" i="6" s="1"/>
  <c r="C92" i="6"/>
  <c r="B92" i="6"/>
  <c r="B91" i="6"/>
  <c r="C103" i="6" s="1"/>
  <c r="B90" i="6"/>
  <c r="B89" i="6"/>
  <c r="C89" i="6" s="1"/>
  <c r="B88" i="6"/>
  <c r="B87" i="6"/>
  <c r="C99" i="6" s="1"/>
  <c r="B86" i="6"/>
  <c r="C86" i="6" s="1"/>
  <c r="B85" i="6"/>
  <c r="C97" i="6" s="1"/>
  <c r="C84" i="6"/>
  <c r="B84" i="6"/>
  <c r="B83" i="6"/>
  <c r="C83" i="6" s="1"/>
  <c r="C82" i="6"/>
  <c r="B82" i="6"/>
  <c r="B81" i="6"/>
  <c r="C93" i="6" s="1"/>
  <c r="B80" i="6"/>
  <c r="C80" i="6" s="1"/>
  <c r="B79" i="6"/>
  <c r="C91" i="6" s="1"/>
  <c r="B78" i="6"/>
  <c r="C90" i="6" s="1"/>
  <c r="B77" i="6"/>
  <c r="B76" i="6"/>
  <c r="C76" i="6" s="1"/>
  <c r="B75" i="6"/>
  <c r="C87" i="6" s="1"/>
  <c r="B74" i="6"/>
  <c r="C74" i="6" s="1"/>
  <c r="B73" i="6"/>
  <c r="C73" i="6" s="1"/>
  <c r="B72" i="6"/>
  <c r="B71" i="6"/>
  <c r="B70" i="6"/>
  <c r="C70" i="6" s="1"/>
  <c r="B69" i="6"/>
  <c r="C81" i="6" s="1"/>
  <c r="B68" i="6"/>
  <c r="B67" i="6"/>
  <c r="C67" i="6" s="1"/>
  <c r="B66" i="6"/>
  <c r="C78" i="6" s="1"/>
  <c r="B65" i="6"/>
  <c r="C77" i="6" s="1"/>
  <c r="B64" i="6"/>
  <c r="B63" i="6"/>
  <c r="C75" i="6" s="1"/>
  <c r="C62" i="6"/>
  <c r="B62" i="6"/>
  <c r="B61" i="6"/>
  <c r="C61" i="6" s="1"/>
  <c r="B60" i="6"/>
  <c r="C60" i="6" s="1"/>
  <c r="B59" i="6"/>
  <c r="C71" i="6" s="1"/>
  <c r="C58" i="6"/>
  <c r="B58" i="6"/>
  <c r="B57" i="6"/>
  <c r="C69" i="6" s="1"/>
  <c r="B56" i="6"/>
  <c r="C56" i="6" s="1"/>
  <c r="B55" i="6"/>
  <c r="B54" i="6"/>
  <c r="C54" i="6" s="1"/>
  <c r="B53" i="6"/>
  <c r="C65" i="6" s="1"/>
  <c r="B52" i="6"/>
  <c r="C64" i="6" s="1"/>
  <c r="B51" i="6"/>
  <c r="C63" i="6" s="1"/>
  <c r="B50" i="6"/>
  <c r="C50" i="6" s="1"/>
  <c r="C49" i="6"/>
  <c r="B49" i="6"/>
  <c r="B48" i="6"/>
  <c r="C48" i="6" s="1"/>
  <c r="B47" i="6"/>
  <c r="C47" i="6" s="1"/>
  <c r="B46" i="6"/>
  <c r="B45" i="6"/>
  <c r="C57" i="6" s="1"/>
  <c r="B44" i="6"/>
  <c r="B43" i="6"/>
  <c r="C43" i="6" s="1"/>
  <c r="B42" i="6"/>
  <c r="B41" i="6"/>
  <c r="C41" i="6" s="1"/>
  <c r="B40" i="6"/>
  <c r="C52" i="6" s="1"/>
  <c r="B39" i="6"/>
  <c r="C51" i="6" s="1"/>
  <c r="B38" i="6"/>
  <c r="B37" i="6"/>
  <c r="C37" i="6" s="1"/>
  <c r="C36" i="6"/>
  <c r="B36" i="6"/>
  <c r="B35" i="6"/>
  <c r="C35" i="6" s="1"/>
  <c r="B34" i="6"/>
  <c r="C34" i="6" s="1"/>
  <c r="B33" i="6"/>
  <c r="C45" i="6" s="1"/>
  <c r="B32" i="6"/>
  <c r="C44" i="6" s="1"/>
  <c r="B31" i="6"/>
  <c r="B30" i="6"/>
  <c r="C30" i="6" s="1"/>
  <c r="B29" i="6"/>
  <c r="C29" i="6" s="1"/>
  <c r="B28" i="6"/>
  <c r="C28" i="6" s="1"/>
  <c r="B27" i="6"/>
  <c r="C39" i="6" s="1"/>
  <c r="C26" i="6"/>
  <c r="B26" i="6"/>
  <c r="C38" i="6" s="1"/>
  <c r="C25" i="6"/>
  <c r="B25" i="6"/>
  <c r="B24" i="6"/>
  <c r="C24" i="6" s="1"/>
  <c r="B23" i="6"/>
  <c r="B22" i="6"/>
  <c r="B21" i="6"/>
  <c r="C33" i="6" s="1"/>
  <c r="C20" i="6"/>
  <c r="B20" i="6"/>
  <c r="B19" i="6"/>
  <c r="C31" i="6" s="1"/>
  <c r="B18" i="6"/>
  <c r="B17" i="6"/>
  <c r="B16" i="6"/>
  <c r="B15" i="6"/>
  <c r="C27" i="6" s="1"/>
  <c r="B14" i="6"/>
  <c r="B13" i="6"/>
  <c r="B12" i="6"/>
  <c r="B11" i="6"/>
  <c r="C23" i="6" s="1"/>
  <c r="B10" i="6"/>
  <c r="C22" i="6" s="1"/>
  <c r="B9" i="6"/>
  <c r="C21" i="6" s="1"/>
  <c r="B8" i="6"/>
  <c r="B7" i="6"/>
  <c r="B6" i="6"/>
  <c r="C18" i="6" s="1"/>
  <c r="B266" i="5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C432" i="7" l="1"/>
  <c r="C340" i="7"/>
  <c r="C444" i="7"/>
  <c r="C318" i="7"/>
  <c r="C422" i="7"/>
  <c r="C750" i="7"/>
  <c r="C679" i="7"/>
  <c r="C354" i="7"/>
  <c r="C598" i="7"/>
  <c r="C680" i="7"/>
  <c r="C191" i="7"/>
  <c r="C215" i="7"/>
  <c r="C216" i="7"/>
  <c r="C588" i="7"/>
  <c r="C54" i="7"/>
  <c r="C159" i="7"/>
  <c r="C205" i="7"/>
  <c r="C264" i="7"/>
  <c r="C577" i="7"/>
  <c r="C647" i="7"/>
  <c r="C91" i="7"/>
  <c r="C206" i="7"/>
  <c r="C566" i="7"/>
  <c r="C150" i="7"/>
  <c r="C510" i="7"/>
  <c r="C568" i="7"/>
  <c r="C556" i="7"/>
  <c r="C479" i="7"/>
  <c r="C409" i="7"/>
  <c r="C433" i="7"/>
  <c r="C306" i="7"/>
  <c r="C283" i="7"/>
  <c r="C330" i="7"/>
  <c r="C715" i="7"/>
  <c r="C273" i="7"/>
  <c r="C586" i="7"/>
  <c r="C180" i="7"/>
  <c r="C622" i="7"/>
  <c r="C252" i="7"/>
  <c r="C275" i="7"/>
  <c r="C623" i="7"/>
  <c r="C682" i="7"/>
  <c r="C730" i="7"/>
  <c r="C170" i="7"/>
  <c r="C217" i="7"/>
  <c r="C520" i="7"/>
  <c r="C589" i="7"/>
  <c r="C32" i="7"/>
  <c r="C149" i="7"/>
  <c r="C545" i="7"/>
  <c r="C546" i="7"/>
  <c r="C23" i="7"/>
  <c r="C407" i="7"/>
  <c r="C419" i="7"/>
  <c r="C442" i="7"/>
  <c r="C478" i="7"/>
  <c r="C512" i="7"/>
  <c r="C578" i="7"/>
  <c r="C590" i="7"/>
  <c r="C648" i="7"/>
  <c r="C683" i="7"/>
  <c r="C707" i="7"/>
  <c r="C742" i="7"/>
  <c r="C35" i="7"/>
  <c r="C139" i="7"/>
  <c r="C195" i="7"/>
  <c r="C254" i="7"/>
  <c r="C276" i="7"/>
  <c r="C366" i="7"/>
  <c r="C388" i="7"/>
  <c r="C400" i="7"/>
  <c r="C434" i="7"/>
  <c r="C456" i="7"/>
  <c r="C468" i="7"/>
  <c r="C502" i="7"/>
  <c r="C536" i="7"/>
  <c r="C614" i="7"/>
  <c r="C638" i="7"/>
  <c r="C649" i="7"/>
  <c r="C672" i="7"/>
  <c r="C696" i="7"/>
  <c r="C708" i="7"/>
  <c r="C720" i="7"/>
  <c r="C754" i="7"/>
  <c r="C24" i="7"/>
  <c r="C36" i="7"/>
  <c r="C83" i="7"/>
  <c r="C129" i="7"/>
  <c r="C185" i="7"/>
  <c r="C255" i="7"/>
  <c r="C265" i="7"/>
  <c r="C322" i="7"/>
  <c r="C378" i="7"/>
  <c r="C401" i="7"/>
  <c r="C503" i="7"/>
  <c r="C559" i="7"/>
  <c r="C580" i="7"/>
  <c r="C604" i="7"/>
  <c r="C673" i="7"/>
  <c r="C697" i="7"/>
  <c r="C721" i="7"/>
  <c r="C744" i="7"/>
  <c r="C49" i="7"/>
  <c r="C60" i="7"/>
  <c r="C72" i="7"/>
  <c r="C84" i="7"/>
  <c r="C142" i="7"/>
  <c r="C268" i="7"/>
  <c r="C289" i="7"/>
  <c r="C300" i="7"/>
  <c r="C335" i="7"/>
  <c r="C369" i="7"/>
  <c r="C380" i="7"/>
  <c r="C390" i="7"/>
  <c r="C425" i="7"/>
  <c r="C448" i="7"/>
  <c r="C446" i="7"/>
  <c r="C470" i="7"/>
  <c r="C493" i="7"/>
  <c r="C538" i="7"/>
  <c r="C548" i="7"/>
  <c r="C558" i="7"/>
  <c r="C581" i="7"/>
  <c r="C616" i="7"/>
  <c r="C628" i="7"/>
  <c r="C640" i="7"/>
  <c r="C662" i="7"/>
  <c r="C674" i="7"/>
  <c r="C722" i="7"/>
  <c r="C733" i="7"/>
  <c r="C756" i="7"/>
  <c r="C767" i="7"/>
  <c r="C61" i="7"/>
  <c r="C27" i="7"/>
  <c r="C132" i="7"/>
  <c r="C235" i="7"/>
  <c r="C460" i="7"/>
  <c r="C630" i="7"/>
  <c r="C758" i="7"/>
  <c r="C110" i="7"/>
  <c r="C224" i="7"/>
  <c r="C303" i="7"/>
  <c r="C438" i="7"/>
  <c r="C73" i="7"/>
  <c r="C234" i="7"/>
  <c r="C606" i="7"/>
  <c r="C120" i="7"/>
  <c r="C246" i="7"/>
  <c r="C336" i="7"/>
  <c r="C392" i="7"/>
  <c r="C528" i="7"/>
  <c r="C571" i="7"/>
  <c r="C595" i="7"/>
  <c r="C618" i="7"/>
  <c r="C664" i="7"/>
  <c r="C688" i="7"/>
  <c r="C724" i="7"/>
  <c r="C51" i="7"/>
  <c r="C188" i="7"/>
  <c r="C271" i="7"/>
  <c r="C348" i="7"/>
  <c r="C429" i="7"/>
  <c r="C427" i="7"/>
  <c r="C508" i="7"/>
  <c r="C529" i="7"/>
  <c r="C689" i="7"/>
  <c r="C725" i="7"/>
  <c r="C41" i="7"/>
  <c r="C111" i="7"/>
  <c r="C350" i="7"/>
  <c r="C372" i="7"/>
  <c r="C394" i="7"/>
  <c r="C418" i="7"/>
  <c r="C450" i="7"/>
  <c r="C462" i="7"/>
  <c r="C496" i="7"/>
  <c r="C530" i="7"/>
  <c r="C562" i="7"/>
  <c r="C666" i="7"/>
  <c r="C690" i="7"/>
  <c r="C714" i="7"/>
  <c r="C760" i="7"/>
  <c r="C700" i="7"/>
  <c r="C712" i="7"/>
  <c r="C74" i="7"/>
  <c r="C96" i="7"/>
  <c r="C192" i="7"/>
  <c r="C734" i="7"/>
  <c r="C65" i="7"/>
  <c r="C86" i="7"/>
  <c r="C257" i="7"/>
  <c r="C370" i="7"/>
  <c r="C610" i="7"/>
  <c r="C692" i="7"/>
  <c r="C66" i="7"/>
  <c r="C78" i="7"/>
  <c r="C174" i="7"/>
  <c r="C162" i="7"/>
  <c r="C270" i="7"/>
  <c r="C258" i="7"/>
  <c r="C420" i="7"/>
  <c r="C540" i="7"/>
  <c r="C550" i="7"/>
  <c r="C247" i="7"/>
  <c r="C481" i="7"/>
  <c r="C641" i="7"/>
  <c r="C726" i="7"/>
  <c r="C45" i="7"/>
  <c r="C412" i="7"/>
  <c r="C492" i="7"/>
  <c r="C582" i="7"/>
  <c r="C592" i="7"/>
  <c r="C642" i="7"/>
  <c r="C652" i="7"/>
  <c r="C695" i="7"/>
  <c r="C143" i="7"/>
  <c r="C522" i="7"/>
  <c r="C25" i="7"/>
  <c r="C47" i="7"/>
  <c r="C90" i="7"/>
  <c r="C133" i="7"/>
  <c r="C145" i="7"/>
  <c r="C218" i="7"/>
  <c r="C240" i="7"/>
  <c r="C304" i="7"/>
  <c r="C302" i="7"/>
  <c r="C474" i="7"/>
  <c r="C594" i="7"/>
  <c r="C634" i="7"/>
  <c r="C718" i="7"/>
  <c r="C769" i="7"/>
  <c r="C287" i="7"/>
  <c r="C702" i="7"/>
  <c r="C360" i="7"/>
  <c r="C539" i="7"/>
  <c r="C551" i="7"/>
  <c r="C600" i="7"/>
  <c r="C490" i="7"/>
  <c r="C736" i="7"/>
  <c r="C352" i="7"/>
  <c r="C402" i="7"/>
  <c r="C472" i="7"/>
  <c r="C532" i="7"/>
  <c r="C26" i="7"/>
  <c r="C48" i="7"/>
  <c r="C113" i="7"/>
  <c r="C123" i="7"/>
  <c r="C134" i="7"/>
  <c r="C199" i="7"/>
  <c r="C209" i="7"/>
  <c r="C230" i="7"/>
  <c r="C324" i="7"/>
  <c r="C334" i="7"/>
  <c r="C367" i="7"/>
  <c r="C377" i="7"/>
  <c r="C454" i="7"/>
  <c r="C466" i="7"/>
  <c r="C484" i="7"/>
  <c r="C514" i="7"/>
  <c r="C534" i="7"/>
  <c r="C574" i="7"/>
  <c r="C636" i="7"/>
  <c r="C624" i="7"/>
  <c r="C676" i="7"/>
  <c r="C94" i="7"/>
  <c r="C368" i="7"/>
  <c r="C396" i="7"/>
  <c r="C751" i="7"/>
  <c r="C670" i="7"/>
  <c r="C658" i="7"/>
  <c r="C75" i="7"/>
  <c r="C171" i="7"/>
  <c r="C288" i="7"/>
  <c r="C660" i="7"/>
  <c r="C430" i="7"/>
  <c r="C480" i="7"/>
  <c r="C152" i="7"/>
  <c r="C237" i="7"/>
  <c r="C694" i="7"/>
  <c r="C342" i="7"/>
  <c r="C684" i="7"/>
  <c r="C114" i="7"/>
  <c r="C126" i="7"/>
  <c r="C190" i="7"/>
  <c r="C406" i="7"/>
  <c r="C428" i="7"/>
  <c r="C547" i="7"/>
  <c r="C30" i="7"/>
  <c r="C18" i="7"/>
  <c r="C93" i="7"/>
  <c r="C189" i="7"/>
  <c r="C286" i="7"/>
  <c r="C416" i="7"/>
  <c r="C445" i="7"/>
  <c r="C505" i="7"/>
  <c r="C516" i="7"/>
  <c r="C526" i="7"/>
  <c r="C565" i="7"/>
  <c r="C576" i="7"/>
  <c r="C626" i="7"/>
  <c r="C678" i="7"/>
  <c r="C772" i="7"/>
  <c r="C85" i="7"/>
  <c r="C248" i="7"/>
  <c r="C404" i="7"/>
  <c r="C463" i="7"/>
  <c r="C608" i="7"/>
  <c r="C144" i="7"/>
  <c r="C210" i="7"/>
  <c r="C473" i="7"/>
  <c r="C575" i="7"/>
  <c r="C719" i="7"/>
  <c r="C21" i="7"/>
  <c r="C39" i="7"/>
  <c r="C70" i="7"/>
  <c r="C118" i="7"/>
  <c r="C116" i="7"/>
  <c r="C183" i="7"/>
  <c r="C211" i="7"/>
  <c r="C221" i="7"/>
  <c r="C262" i="7"/>
  <c r="C272" i="7"/>
  <c r="C319" i="7"/>
  <c r="C337" i="7"/>
  <c r="C355" i="7"/>
  <c r="C373" i="7"/>
  <c r="C421" i="7"/>
  <c r="C459" i="7"/>
  <c r="C553" i="7"/>
  <c r="C579" i="7"/>
  <c r="C584" i="7"/>
  <c r="C635" i="7"/>
  <c r="C643" i="7"/>
  <c r="C686" i="7"/>
  <c r="C723" i="7"/>
  <c r="C728" i="7"/>
  <c r="C745" i="7"/>
  <c r="C763" i="7"/>
  <c r="C752" i="7"/>
  <c r="C104" i="7"/>
  <c r="C277" i="7"/>
  <c r="C650" i="7"/>
  <c r="C38" i="7"/>
  <c r="C67" i="7"/>
  <c r="C163" i="7"/>
  <c r="C182" i="7"/>
  <c r="C506" i="7"/>
  <c r="C770" i="7"/>
  <c r="C22" i="7"/>
  <c r="C33" i="7"/>
  <c r="C52" i="7"/>
  <c r="C59" i="7"/>
  <c r="C81" i="7"/>
  <c r="C87" i="7"/>
  <c r="C97" i="7"/>
  <c r="C107" i="7"/>
  <c r="C117" i="7"/>
  <c r="C148" i="7"/>
  <c r="C165" i="7"/>
  <c r="C196" i="7"/>
  <c r="C203" i="7"/>
  <c r="C231" i="7"/>
  <c r="C241" i="7"/>
  <c r="C251" i="7"/>
  <c r="C261" i="7"/>
  <c r="C292" i="7"/>
  <c r="C299" i="7"/>
  <c r="C320" i="7"/>
  <c r="C329" i="7"/>
  <c r="C338" i="7"/>
  <c r="C356" i="7"/>
  <c r="C374" i="7"/>
  <c r="C383" i="7"/>
  <c r="C397" i="7"/>
  <c r="C431" i="7"/>
  <c r="C482" i="7"/>
  <c r="C491" i="7"/>
  <c r="C499" i="7"/>
  <c r="C542" i="7"/>
  <c r="C605" i="7"/>
  <c r="C601" i="7"/>
  <c r="C631" i="7"/>
  <c r="C639" i="7"/>
  <c r="C661" i="7"/>
  <c r="C749" i="7"/>
  <c r="C746" i="7"/>
  <c r="C755" i="7"/>
  <c r="C764" i="7"/>
  <c r="C464" i="7"/>
  <c r="C98" i="7"/>
  <c r="C130" i="7"/>
  <c r="C137" i="7"/>
  <c r="C178" i="7"/>
  <c r="C225" i="7"/>
  <c r="C244" i="7"/>
  <c r="C242" i="7"/>
  <c r="C274" i="7"/>
  <c r="C290" i="7"/>
  <c r="C321" i="7"/>
  <c r="C339" i="7"/>
  <c r="C357" i="7"/>
  <c r="C375" i="7"/>
  <c r="C398" i="7"/>
  <c r="C435" i="7"/>
  <c r="C440" i="7"/>
  <c r="C457" i="7"/>
  <c r="C487" i="7"/>
  <c r="C517" i="7"/>
  <c r="C572" i="7"/>
  <c r="C602" i="7"/>
  <c r="C611" i="7"/>
  <c r="C620" i="7"/>
  <c r="C657" i="7"/>
  <c r="C665" i="7"/>
  <c r="C716" i="7"/>
  <c r="C761" i="7"/>
  <c r="C229" i="7"/>
  <c r="C267" i="7"/>
  <c r="C296" i="7"/>
  <c r="C395" i="7"/>
  <c r="C437" i="7"/>
  <c r="C497" i="7"/>
  <c r="C617" i="7"/>
  <c r="C667" i="7"/>
  <c r="C709" i="7"/>
  <c r="C57" i="7"/>
  <c r="C523" i="7"/>
  <c r="C685" i="7"/>
  <c r="C34" i="7"/>
  <c r="C82" i="7"/>
  <c r="C100" i="7"/>
  <c r="C146" i="7"/>
  <c r="C31" i="7"/>
  <c r="C62" i="7"/>
  <c r="C71" i="7"/>
  <c r="C101" i="7"/>
  <c r="C140" i="7"/>
  <c r="C157" i="7"/>
  <c r="C175" i="7"/>
  <c r="C226" i="7"/>
  <c r="C245" i="7"/>
  <c r="C461" i="7"/>
  <c r="C458" i="7"/>
  <c r="C467" i="7"/>
  <c r="C476" i="7"/>
  <c r="C513" i="7"/>
  <c r="C509" i="7"/>
  <c r="C569" i="7"/>
  <c r="C637" i="7"/>
  <c r="C704" i="7"/>
  <c r="C713" i="7"/>
  <c r="E710" i="8"/>
  <c r="C708" i="8"/>
  <c r="D708" i="8" s="1"/>
  <c r="E708" i="8"/>
  <c r="F708" i="8" s="1"/>
  <c r="C838" i="8"/>
  <c r="D838" i="8" s="1"/>
  <c r="E837" i="8"/>
  <c r="E930" i="8"/>
  <c r="C928" i="8"/>
  <c r="D928" i="8" s="1"/>
  <c r="E929" i="8"/>
  <c r="F929" i="8" s="1"/>
  <c r="C1072" i="8"/>
  <c r="D1072" i="8" s="1"/>
  <c r="E1075" i="8"/>
  <c r="E1074" i="8"/>
  <c r="F1074" i="8" s="1"/>
  <c r="C1073" i="8"/>
  <c r="D1073" i="8" s="1"/>
  <c r="C1534" i="8"/>
  <c r="D1534" i="8" s="1"/>
  <c r="E1535" i="8"/>
  <c r="F1535" i="8" s="1"/>
  <c r="E1536" i="8"/>
  <c r="F1536" i="8" s="1"/>
  <c r="E1533" i="8"/>
  <c r="C1533" i="8"/>
  <c r="D1533" i="8" s="1"/>
  <c r="E1809" i="8"/>
  <c r="F1809" i="8" s="1"/>
  <c r="E2013" i="8"/>
  <c r="C2011" i="8"/>
  <c r="D2011" i="8" s="1"/>
  <c r="C2010" i="8"/>
  <c r="D2010" i="8" s="1"/>
  <c r="F2062" i="8"/>
  <c r="E2011" i="8"/>
  <c r="E2010" i="8"/>
  <c r="E2012" i="8"/>
  <c r="F2012" i="8" s="1"/>
  <c r="C177" i="9"/>
  <c r="D177" i="9" s="1"/>
  <c r="C176" i="9"/>
  <c r="D176" i="9" s="1"/>
  <c r="C413" i="9"/>
  <c r="D413" i="9" s="1"/>
  <c r="C412" i="9"/>
  <c r="D412" i="9" s="1"/>
  <c r="C66" i="6"/>
  <c r="C360" i="6"/>
  <c r="C596" i="6"/>
  <c r="C659" i="7"/>
  <c r="C44" i="8"/>
  <c r="D44" i="8" s="1"/>
  <c r="E151" i="8"/>
  <c r="F151" i="8" s="1"/>
  <c r="C184" i="8"/>
  <c r="D184" i="8" s="1"/>
  <c r="C236" i="8"/>
  <c r="D236" i="8" s="1"/>
  <c r="F287" i="8"/>
  <c r="C382" i="8"/>
  <c r="D382" i="8" s="1"/>
  <c r="E384" i="8"/>
  <c r="F384" i="8" s="1"/>
  <c r="F434" i="8"/>
  <c r="C383" i="8"/>
  <c r="D383" i="8" s="1"/>
  <c r="E382" i="8"/>
  <c r="F382" i="8" s="1"/>
  <c r="F510" i="8"/>
  <c r="C616" i="8"/>
  <c r="D616" i="8" s="1"/>
  <c r="C654" i="8"/>
  <c r="D654" i="8" s="1"/>
  <c r="F827" i="8"/>
  <c r="E778" i="8"/>
  <c r="F778" i="8" s="1"/>
  <c r="C776" i="8"/>
  <c r="D776" i="8" s="1"/>
  <c r="F1396" i="8"/>
  <c r="E1347" i="8"/>
  <c r="F1347" i="8" s="1"/>
  <c r="C1345" i="8"/>
  <c r="D1345" i="8" s="1"/>
  <c r="C388" i="9"/>
  <c r="D388" i="9" s="1"/>
  <c r="C387" i="9"/>
  <c r="D387" i="9" s="1"/>
  <c r="C138" i="6"/>
  <c r="C236" i="6"/>
  <c r="C379" i="6"/>
  <c r="C746" i="6"/>
  <c r="C207" i="7"/>
  <c r="C371" i="7"/>
  <c r="C403" i="7"/>
  <c r="C613" i="7"/>
  <c r="E143" i="8"/>
  <c r="F143" i="8" s="1"/>
  <c r="E142" i="8"/>
  <c r="F142" i="8" s="1"/>
  <c r="C141" i="8"/>
  <c r="D141" i="8" s="1"/>
  <c r="C317" i="8"/>
  <c r="D317" i="8" s="1"/>
  <c r="E319" i="8"/>
  <c r="F319" i="8" s="1"/>
  <c r="E318" i="8"/>
  <c r="E317" i="8"/>
  <c r="F317" i="8" s="1"/>
  <c r="C371" i="8"/>
  <c r="D371" i="8" s="1"/>
  <c r="E431" i="8"/>
  <c r="F431" i="8" s="1"/>
  <c r="E428" i="8"/>
  <c r="F428" i="8" s="1"/>
  <c r="E429" i="8"/>
  <c r="F429" i="8" s="1"/>
  <c r="C428" i="8"/>
  <c r="D428" i="8" s="1"/>
  <c r="C429" i="8"/>
  <c r="D429" i="8" s="1"/>
  <c r="C477" i="8"/>
  <c r="D477" i="8" s="1"/>
  <c r="E511" i="8"/>
  <c r="F511" i="8" s="1"/>
  <c r="E510" i="8"/>
  <c r="F560" i="8"/>
  <c r="C509" i="8"/>
  <c r="D509" i="8" s="1"/>
  <c r="C508" i="8"/>
  <c r="D508" i="8" s="1"/>
  <c r="F1498" i="8"/>
  <c r="E1646" i="8"/>
  <c r="F1646" i="8" s="1"/>
  <c r="C1645" i="8"/>
  <c r="D1645" i="8" s="1"/>
  <c r="E1647" i="8"/>
  <c r="F1647" i="8" s="1"/>
  <c r="C1729" i="8"/>
  <c r="D1729" i="8" s="1"/>
  <c r="C1961" i="8"/>
  <c r="D1961" i="8" s="1"/>
  <c r="E1962" i="8"/>
  <c r="E1963" i="8"/>
  <c r="F1963" i="8" s="1"/>
  <c r="C138" i="9"/>
  <c r="D138" i="9" s="1"/>
  <c r="C139" i="9"/>
  <c r="D139" i="9" s="1"/>
  <c r="C308" i="9"/>
  <c r="D308" i="9" s="1"/>
  <c r="C307" i="9"/>
  <c r="D307" i="9" s="1"/>
  <c r="C32" i="6"/>
  <c r="C59" i="6"/>
  <c r="C85" i="6"/>
  <c r="C112" i="6"/>
  <c r="C451" i="6"/>
  <c r="C504" i="6"/>
  <c r="C530" i="6"/>
  <c r="C739" i="6"/>
  <c r="C109" i="7"/>
  <c r="C200" i="7"/>
  <c r="C266" i="7"/>
  <c r="E21" i="8"/>
  <c r="F70" i="8"/>
  <c r="E19" i="8"/>
  <c r="C19" i="8"/>
  <c r="D19" i="8" s="1"/>
  <c r="C140" i="8"/>
  <c r="D140" i="8" s="1"/>
  <c r="E184" i="8"/>
  <c r="F184" i="8" s="1"/>
  <c r="E626" i="8"/>
  <c r="F626" i="8" s="1"/>
  <c r="C624" i="8"/>
  <c r="D624" i="8" s="1"/>
  <c r="E623" i="8"/>
  <c r="F714" i="8"/>
  <c r="E963" i="8"/>
  <c r="F963" i="8" s="1"/>
  <c r="E965" i="8"/>
  <c r="F965" i="8" s="1"/>
  <c r="C963" i="8"/>
  <c r="D963" i="8" s="1"/>
  <c r="E964" i="8"/>
  <c r="C164" i="13"/>
  <c r="D152" i="13"/>
  <c r="D153" i="13"/>
  <c r="C152" i="13"/>
  <c r="C388" i="13"/>
  <c r="D376" i="13"/>
  <c r="C380" i="6"/>
  <c r="C523" i="6"/>
  <c r="C653" i="7"/>
  <c r="E91" i="8"/>
  <c r="C91" i="8"/>
  <c r="D91" i="8" s="1"/>
  <c r="E92" i="8"/>
  <c r="C90" i="8"/>
  <c r="D90" i="8" s="1"/>
  <c r="C694" i="8"/>
  <c r="D694" i="8" s="1"/>
  <c r="F745" i="8"/>
  <c r="E694" i="8"/>
  <c r="E695" i="8"/>
  <c r="F695" i="8" s="1"/>
  <c r="E1450" i="8"/>
  <c r="F1450" i="8" s="1"/>
  <c r="C1447" i="8"/>
  <c r="D1447" i="8" s="1"/>
  <c r="E1449" i="8"/>
  <c r="C1448" i="8"/>
  <c r="D1448" i="8" s="1"/>
  <c r="E1448" i="8"/>
  <c r="E1900" i="8"/>
  <c r="C1898" i="8"/>
  <c r="D1898" i="8" s="1"/>
  <c r="E1899" i="8"/>
  <c r="F1899" i="8" s="1"/>
  <c r="F1949" i="8"/>
  <c r="E2173" i="8"/>
  <c r="F2173" i="8" s="1"/>
  <c r="C2171" i="8"/>
  <c r="D2173" i="8"/>
  <c r="C2170" i="8"/>
  <c r="E2172" i="8"/>
  <c r="D2170" i="8"/>
  <c r="D2374" i="8"/>
  <c r="C2372" i="8"/>
  <c r="D2371" i="8"/>
  <c r="E2374" i="8"/>
  <c r="F2374" i="8" s="1"/>
  <c r="C155" i="13"/>
  <c r="D144" i="13"/>
  <c r="C143" i="13"/>
  <c r="D143" i="13"/>
  <c r="C300" i="13"/>
  <c r="D289" i="13"/>
  <c r="D288" i="13"/>
  <c r="C229" i="6"/>
  <c r="C256" i="6"/>
  <c r="C346" i="6"/>
  <c r="C497" i="6"/>
  <c r="C583" i="6"/>
  <c r="C740" i="6"/>
  <c r="C44" i="7"/>
  <c r="C201" i="7"/>
  <c r="C341" i="7"/>
  <c r="C607" i="7"/>
  <c r="E150" i="8"/>
  <c r="E148" i="8"/>
  <c r="C148" i="8"/>
  <c r="D148" i="8" s="1"/>
  <c r="E672" i="8"/>
  <c r="F672" i="8" s="1"/>
  <c r="C671" i="8"/>
  <c r="D671" i="8" s="1"/>
  <c r="E926" i="8"/>
  <c r="F926" i="8" s="1"/>
  <c r="C924" i="8"/>
  <c r="D924" i="8" s="1"/>
  <c r="F975" i="8"/>
  <c r="E925" i="8"/>
  <c r="F925" i="8" s="1"/>
  <c r="C923" i="8"/>
  <c r="D923" i="8" s="1"/>
  <c r="E1203" i="8"/>
  <c r="C1201" i="8"/>
  <c r="D1201" i="8" s="1"/>
  <c r="C1976" i="8"/>
  <c r="D1976" i="8" s="1"/>
  <c r="E1978" i="8"/>
  <c r="F1978" i="8" s="1"/>
  <c r="C2118" i="8"/>
  <c r="E2120" i="8"/>
  <c r="F2120" i="8" s="1"/>
  <c r="D2120" i="8"/>
  <c r="E2118" i="8"/>
  <c r="F2118" i="8" s="1"/>
  <c r="E2119" i="8"/>
  <c r="F2119" i="8" s="1"/>
  <c r="C222" i="13"/>
  <c r="C234" i="13"/>
  <c r="D222" i="13"/>
  <c r="C79" i="6"/>
  <c r="C222" i="6"/>
  <c r="C275" i="6"/>
  <c r="C301" i="6"/>
  <c r="C328" i="6"/>
  <c r="C418" i="6"/>
  <c r="C426" i="6"/>
  <c r="C444" i="6"/>
  <c r="C524" i="6"/>
  <c r="C550" i="6"/>
  <c r="C616" i="6"/>
  <c r="C674" i="6"/>
  <c r="C766" i="6"/>
  <c r="C69" i="7"/>
  <c r="C77" i="7"/>
  <c r="C135" i="7"/>
  <c r="C227" i="7"/>
  <c r="C285" i="7"/>
  <c r="C293" i="7"/>
  <c r="C560" i="7"/>
  <c r="C20" i="8"/>
  <c r="D20" i="8" s="1"/>
  <c r="C26" i="8"/>
  <c r="D26" i="8" s="1"/>
  <c r="F78" i="8"/>
  <c r="E108" i="8"/>
  <c r="F108" i="8" s="1"/>
  <c r="C117" i="8"/>
  <c r="D117" i="8" s="1"/>
  <c r="E119" i="8"/>
  <c r="F119" i="8" s="1"/>
  <c r="E116" i="8"/>
  <c r="F116" i="8" s="1"/>
  <c r="E183" i="8"/>
  <c r="F183" i="8" s="1"/>
  <c r="F277" i="8"/>
  <c r="F364" i="8"/>
  <c r="E315" i="8"/>
  <c r="F315" i="8" s="1"/>
  <c r="E313" i="8"/>
  <c r="C313" i="8"/>
  <c r="D313" i="8" s="1"/>
  <c r="F388" i="8"/>
  <c r="C337" i="8"/>
  <c r="D337" i="8" s="1"/>
  <c r="C355" i="8"/>
  <c r="D355" i="8" s="1"/>
  <c r="E357" i="8"/>
  <c r="E355" i="8"/>
  <c r="E356" i="8"/>
  <c r="F356" i="8" s="1"/>
  <c r="C407" i="8"/>
  <c r="D407" i="8" s="1"/>
  <c r="F458" i="8"/>
  <c r="C493" i="8"/>
  <c r="D493" i="8" s="1"/>
  <c r="E493" i="8"/>
  <c r="F493" i="8" s="1"/>
  <c r="E495" i="8"/>
  <c r="F495" i="8" s="1"/>
  <c r="E538" i="8"/>
  <c r="E537" i="8"/>
  <c r="C536" i="8"/>
  <c r="D536" i="8" s="1"/>
  <c r="E536" i="8"/>
  <c r="F536" i="8" s="1"/>
  <c r="C586" i="8"/>
  <c r="D586" i="8" s="1"/>
  <c r="E586" i="8"/>
  <c r="F586" i="8" s="1"/>
  <c r="F637" i="8"/>
  <c r="E588" i="8"/>
  <c r="C585" i="8"/>
  <c r="D585" i="8" s="1"/>
  <c r="C605" i="8"/>
  <c r="D605" i="8" s="1"/>
  <c r="F656" i="8"/>
  <c r="C604" i="8"/>
  <c r="D604" i="8" s="1"/>
  <c r="C670" i="8"/>
  <c r="D670" i="8" s="1"/>
  <c r="C712" i="8"/>
  <c r="D712" i="8" s="1"/>
  <c r="E713" i="8"/>
  <c r="F763" i="8"/>
  <c r="E711" i="8"/>
  <c r="F711" i="8" s="1"/>
  <c r="E733" i="8"/>
  <c r="F733" i="8" s="1"/>
  <c r="F796" i="8"/>
  <c r="C745" i="8"/>
  <c r="D745" i="8" s="1"/>
  <c r="E744" i="8"/>
  <c r="F744" i="8" s="1"/>
  <c r="C848" i="8"/>
  <c r="D848" i="8" s="1"/>
  <c r="C1104" i="8"/>
  <c r="D1104" i="8" s="1"/>
  <c r="E1106" i="8"/>
  <c r="F1106" i="8" s="1"/>
  <c r="F1199" i="8"/>
  <c r="C1315" i="8"/>
  <c r="D1315" i="8" s="1"/>
  <c r="E1317" i="8"/>
  <c r="E1315" i="8"/>
  <c r="F1315" i="8" s="1"/>
  <c r="C1513" i="8"/>
  <c r="D1513" i="8" s="1"/>
  <c r="E1515" i="8"/>
  <c r="E1541" i="8"/>
  <c r="F1541" i="8" s="1"/>
  <c r="F1590" i="8"/>
  <c r="E1539" i="8"/>
  <c r="F1539" i="8" s="1"/>
  <c r="E1540" i="8"/>
  <c r="F1540" i="8" s="1"/>
  <c r="C1539" i="8"/>
  <c r="D1539" i="8" s="1"/>
  <c r="E1585" i="8"/>
  <c r="F1585" i="8" s="1"/>
  <c r="C1583" i="8"/>
  <c r="D1583" i="8" s="1"/>
  <c r="E1584" i="8"/>
  <c r="F1584" i="8" s="1"/>
  <c r="F1634" i="8"/>
  <c r="C1582" i="8"/>
  <c r="D1582" i="8" s="1"/>
  <c r="E1583" i="8"/>
  <c r="F1583" i="8" s="1"/>
  <c r="E1672" i="8"/>
  <c r="C1670" i="8"/>
  <c r="D1670" i="8" s="1"/>
  <c r="E1671" i="8"/>
  <c r="E1670" i="8"/>
  <c r="F1670" i="8" s="1"/>
  <c r="E1819" i="8"/>
  <c r="E1820" i="8"/>
  <c r="F1820" i="8" s="1"/>
  <c r="F1869" i="8"/>
  <c r="C1818" i="8"/>
  <c r="D1818" i="8" s="1"/>
  <c r="F1965" i="8"/>
  <c r="E2121" i="8"/>
  <c r="C2119" i="8"/>
  <c r="D2121" i="8"/>
  <c r="C2231" i="8"/>
  <c r="D2233" i="8"/>
  <c r="E2233" i="8"/>
  <c r="F2233" i="8" s="1"/>
  <c r="E2232" i="8"/>
  <c r="F2232" i="8" s="1"/>
  <c r="C293" i="9"/>
  <c r="D293" i="9" s="1"/>
  <c r="C292" i="9"/>
  <c r="D292" i="9" s="1"/>
  <c r="C346" i="9"/>
  <c r="D346" i="9" s="1"/>
  <c r="C347" i="9"/>
  <c r="D347" i="9" s="1"/>
  <c r="C628" i="9"/>
  <c r="D628" i="9" s="1"/>
  <c r="C53" i="6"/>
  <c r="C151" i="6"/>
  <c r="C196" i="6"/>
  <c r="C294" i="6"/>
  <c r="C320" i="6"/>
  <c r="C347" i="6"/>
  <c r="C373" i="6"/>
  <c r="C400" i="6"/>
  <c r="C490" i="6"/>
  <c r="C498" i="6"/>
  <c r="C576" i="6"/>
  <c r="C634" i="6"/>
  <c r="C642" i="6"/>
  <c r="C667" i="6"/>
  <c r="C700" i="6"/>
  <c r="C726" i="6"/>
  <c r="C733" i="6"/>
  <c r="C37" i="7"/>
  <c r="C95" i="7"/>
  <c r="C103" i="7"/>
  <c r="C128" i="7"/>
  <c r="C161" i="7"/>
  <c r="C187" i="7"/>
  <c r="C194" i="7"/>
  <c r="C253" i="7"/>
  <c r="C495" i="7"/>
  <c r="C515" i="7"/>
  <c r="C573" i="7"/>
  <c r="C62" i="8"/>
  <c r="D62" i="8" s="1"/>
  <c r="E64" i="8"/>
  <c r="F64" i="8" s="1"/>
  <c r="C61" i="8"/>
  <c r="D61" i="8" s="1"/>
  <c r="E61" i="8"/>
  <c r="F61" i="8" s="1"/>
  <c r="C68" i="8"/>
  <c r="D68" i="8" s="1"/>
  <c r="E70" i="8"/>
  <c r="E68" i="8"/>
  <c r="F68" i="8" s="1"/>
  <c r="C124" i="8"/>
  <c r="D124" i="8" s="1"/>
  <c r="E124" i="8"/>
  <c r="E123" i="8"/>
  <c r="F123" i="8" s="1"/>
  <c r="E126" i="8"/>
  <c r="E222" i="8"/>
  <c r="F222" i="8" s="1"/>
  <c r="E219" i="8"/>
  <c r="F219" i="8" s="1"/>
  <c r="C220" i="8"/>
  <c r="D220" i="8" s="1"/>
  <c r="F278" i="8"/>
  <c r="C227" i="8"/>
  <c r="D227" i="8" s="1"/>
  <c r="E229" i="8"/>
  <c r="F229" i="8" s="1"/>
  <c r="E228" i="8"/>
  <c r="E238" i="8"/>
  <c r="F238" i="8" s="1"/>
  <c r="C354" i="8"/>
  <c r="D354" i="8" s="1"/>
  <c r="E373" i="8"/>
  <c r="F373" i="8" s="1"/>
  <c r="E385" i="8"/>
  <c r="F476" i="8"/>
  <c r="C425" i="8"/>
  <c r="D425" i="8" s="1"/>
  <c r="E424" i="8"/>
  <c r="F424" i="8" s="1"/>
  <c r="E426" i="8"/>
  <c r="E430" i="8"/>
  <c r="F430" i="8" s="1"/>
  <c r="E492" i="8"/>
  <c r="F492" i="8" s="1"/>
  <c r="E526" i="8"/>
  <c r="F526" i="8" s="1"/>
  <c r="E543" i="8"/>
  <c r="F543" i="8" s="1"/>
  <c r="C544" i="8"/>
  <c r="D544" i="8" s="1"/>
  <c r="E654" i="8"/>
  <c r="F654" i="8" s="1"/>
  <c r="C652" i="8"/>
  <c r="D652" i="8" s="1"/>
  <c r="E651" i="8"/>
  <c r="F710" i="8"/>
  <c r="C659" i="8"/>
  <c r="D659" i="8" s="1"/>
  <c r="E661" i="8"/>
  <c r="F661" i="8" s="1"/>
  <c r="E660" i="8"/>
  <c r="F660" i="8" s="1"/>
  <c r="C711" i="8"/>
  <c r="D711" i="8" s="1"/>
  <c r="E844" i="8"/>
  <c r="F844" i="8" s="1"/>
  <c r="C842" i="8"/>
  <c r="D842" i="8" s="1"/>
  <c r="E843" i="8"/>
  <c r="F843" i="8" s="1"/>
  <c r="F893" i="8"/>
  <c r="C841" i="8"/>
  <c r="D841" i="8" s="1"/>
  <c r="E847" i="8"/>
  <c r="F847" i="8" s="1"/>
  <c r="C950" i="8"/>
  <c r="D950" i="8" s="1"/>
  <c r="E952" i="8"/>
  <c r="F952" i="8" s="1"/>
  <c r="F1001" i="8"/>
  <c r="F979" i="8"/>
  <c r="F1066" i="8"/>
  <c r="C1015" i="8"/>
  <c r="D1015" i="8" s="1"/>
  <c r="E1015" i="8"/>
  <c r="E1017" i="8"/>
  <c r="F1017" i="8" s="1"/>
  <c r="E1014" i="8"/>
  <c r="F1014" i="8" s="1"/>
  <c r="C1103" i="8"/>
  <c r="D1103" i="8" s="1"/>
  <c r="E1141" i="8"/>
  <c r="F1141" i="8" s="1"/>
  <c r="C1139" i="8"/>
  <c r="D1139" i="8" s="1"/>
  <c r="F1190" i="8"/>
  <c r="C1172" i="8"/>
  <c r="D1172" i="8" s="1"/>
  <c r="E1174" i="8"/>
  <c r="F1174" i="8" s="1"/>
  <c r="C1171" i="8"/>
  <c r="D1171" i="8" s="1"/>
  <c r="E1171" i="8"/>
  <c r="E1204" i="8"/>
  <c r="C1202" i="8"/>
  <c r="D1202" i="8" s="1"/>
  <c r="E1229" i="8"/>
  <c r="F1229" i="8" s="1"/>
  <c r="C1227" i="8"/>
  <c r="D1227" i="8" s="1"/>
  <c r="C1226" i="8"/>
  <c r="D1226" i="8" s="1"/>
  <c r="E1228" i="8"/>
  <c r="F1228" i="8" s="1"/>
  <c r="E1227" i="8"/>
  <c r="E1249" i="8"/>
  <c r="F1249" i="8" s="1"/>
  <c r="F1298" i="8"/>
  <c r="C1247" i="8"/>
  <c r="D1247" i="8" s="1"/>
  <c r="E1276" i="8"/>
  <c r="C1274" i="8"/>
  <c r="D1274" i="8" s="1"/>
  <c r="C1273" i="8"/>
  <c r="D1273" i="8" s="1"/>
  <c r="E1275" i="8"/>
  <c r="E1274" i="8"/>
  <c r="F1325" i="8"/>
  <c r="E1314" i="8"/>
  <c r="E1444" i="8"/>
  <c r="F1444" i="8" s="1"/>
  <c r="E1500" i="8"/>
  <c r="F1500" i="8" s="1"/>
  <c r="F1549" i="8"/>
  <c r="C1498" i="8"/>
  <c r="D1498" i="8" s="1"/>
  <c r="E1512" i="8"/>
  <c r="F1512" i="8" s="1"/>
  <c r="C1538" i="8"/>
  <c r="D1538" i="8" s="1"/>
  <c r="C1640" i="8"/>
  <c r="D1640" i="8" s="1"/>
  <c r="F1691" i="8"/>
  <c r="E1642" i="8"/>
  <c r="F1642" i="8" s="1"/>
  <c r="E1641" i="8"/>
  <c r="C1669" i="8"/>
  <c r="D1669" i="8" s="1"/>
  <c r="F1696" i="8"/>
  <c r="C1771" i="8"/>
  <c r="D1771" i="8" s="1"/>
  <c r="E1773" i="8"/>
  <c r="E1771" i="8"/>
  <c r="F1771" i="8" s="1"/>
  <c r="C1817" i="8"/>
  <c r="D1817" i="8" s="1"/>
  <c r="E1836" i="8"/>
  <c r="F1836" i="8" s="1"/>
  <c r="C1834" i="8"/>
  <c r="D1834" i="8" s="1"/>
  <c r="E1835" i="8"/>
  <c r="F1907" i="8"/>
  <c r="C1856" i="8"/>
  <c r="D1856" i="8" s="1"/>
  <c r="E1857" i="8"/>
  <c r="E1856" i="8"/>
  <c r="F1856" i="8" s="1"/>
  <c r="E1858" i="8"/>
  <c r="F1858" i="8" s="1"/>
  <c r="F2067" i="8"/>
  <c r="E2016" i="8"/>
  <c r="F2016" i="8" s="1"/>
  <c r="C2016" i="8"/>
  <c r="D2016" i="8" s="1"/>
  <c r="E2018" i="8"/>
  <c r="F2018" i="8" s="1"/>
  <c r="E2017" i="8"/>
  <c r="C2149" i="8"/>
  <c r="E2152" i="8"/>
  <c r="F2152" i="8" s="1"/>
  <c r="E2151" i="8"/>
  <c r="C2150" i="8"/>
  <c r="D2152" i="8"/>
  <c r="D2198" i="8"/>
  <c r="E2198" i="8"/>
  <c r="D2195" i="8"/>
  <c r="C2196" i="8"/>
  <c r="F2247" i="8"/>
  <c r="C2195" i="8"/>
  <c r="E2197" i="8"/>
  <c r="D2290" i="8"/>
  <c r="C2288" i="8"/>
  <c r="E2290" i="8"/>
  <c r="F2290" i="8" s="1"/>
  <c r="C247" i="9"/>
  <c r="D247" i="9" s="1"/>
  <c r="C246" i="9"/>
  <c r="D246" i="9" s="1"/>
  <c r="C748" i="9"/>
  <c r="D748" i="9" s="1"/>
  <c r="C152" i="8"/>
  <c r="D152" i="8" s="1"/>
  <c r="E152" i="8"/>
  <c r="F152" i="8" s="1"/>
  <c r="F274" i="8"/>
  <c r="E225" i="8"/>
  <c r="C223" i="8"/>
  <c r="D223" i="8" s="1"/>
  <c r="E224" i="8"/>
  <c r="F224" i="8" s="1"/>
  <c r="E491" i="8"/>
  <c r="F491" i="8" s="1"/>
  <c r="E489" i="8"/>
  <c r="C489" i="8"/>
  <c r="D489" i="8" s="1"/>
  <c r="E490" i="8"/>
  <c r="F490" i="8" s="1"/>
  <c r="F640" i="8"/>
  <c r="E591" i="8"/>
  <c r="F591" i="8" s="1"/>
  <c r="E589" i="8"/>
  <c r="F589" i="8" s="1"/>
  <c r="C589" i="8"/>
  <c r="D589" i="8" s="1"/>
  <c r="C628" i="8"/>
  <c r="D628" i="8" s="1"/>
  <c r="E630" i="8"/>
  <c r="F679" i="8"/>
  <c r="E628" i="8"/>
  <c r="F628" i="8" s="1"/>
  <c r="F706" i="8"/>
  <c r="E656" i="8"/>
  <c r="C655" i="8"/>
  <c r="D655" i="8" s="1"/>
  <c r="E1224" i="8"/>
  <c r="F1224" i="8" s="1"/>
  <c r="C1222" i="8"/>
  <c r="D1222" i="8" s="1"/>
  <c r="E1221" i="8"/>
  <c r="F1221" i="8" s="1"/>
  <c r="E1223" i="8"/>
  <c r="F1223" i="8" s="1"/>
  <c r="C1221" i="8"/>
  <c r="D1221" i="8" s="1"/>
  <c r="E1510" i="8"/>
  <c r="F1559" i="8"/>
  <c r="C1507" i="8"/>
  <c r="D1507" i="8" s="1"/>
  <c r="E1509" i="8"/>
  <c r="F1509" i="8" s="1"/>
  <c r="C1508" i="8"/>
  <c r="D1508" i="8" s="1"/>
  <c r="E1508" i="8"/>
  <c r="F1508" i="8" s="1"/>
  <c r="E1667" i="8"/>
  <c r="F1667" i="8" s="1"/>
  <c r="E1665" i="8"/>
  <c r="F1665" i="8" s="1"/>
  <c r="E1666" i="8"/>
  <c r="C1665" i="8"/>
  <c r="D1665" i="8" s="1"/>
  <c r="E1801" i="8"/>
  <c r="C1799" i="8"/>
  <c r="D1799" i="8" s="1"/>
  <c r="F1850" i="8"/>
  <c r="E1903" i="8"/>
  <c r="E1904" i="8"/>
  <c r="F1904" i="8" s="1"/>
  <c r="F1953" i="8"/>
  <c r="E1902" i="8"/>
  <c r="F1902" i="8" s="1"/>
  <c r="E1901" i="8"/>
  <c r="F1901" i="8" s="1"/>
  <c r="C1902" i="8"/>
  <c r="D1902" i="8" s="1"/>
  <c r="C404" i="9"/>
  <c r="D404" i="9" s="1"/>
  <c r="C403" i="9"/>
  <c r="D403" i="9" s="1"/>
  <c r="C164" i="6"/>
  <c r="C307" i="6"/>
  <c r="E12" i="8"/>
  <c r="C10" i="8"/>
  <c r="D10" i="8" s="1"/>
  <c r="E11" i="8"/>
  <c r="E10" i="8"/>
  <c r="C127" i="8"/>
  <c r="D127" i="8" s="1"/>
  <c r="E129" i="8"/>
  <c r="F129" i="8" s="1"/>
  <c r="F178" i="8"/>
  <c r="E127" i="8"/>
  <c r="F127" i="8" s="1"/>
  <c r="E128" i="8"/>
  <c r="F128" i="8" s="1"/>
  <c r="C262" i="8"/>
  <c r="D262" i="8" s="1"/>
  <c r="E263" i="8"/>
  <c r="F263" i="8" s="1"/>
  <c r="E262" i="8"/>
  <c r="F313" i="8"/>
  <c r="C294" i="8"/>
  <c r="D294" i="8" s="1"/>
  <c r="E296" i="8"/>
  <c r="F346" i="8"/>
  <c r="C295" i="8"/>
  <c r="D295" i="8" s="1"/>
  <c r="F529" i="8"/>
  <c r="E477" i="8"/>
  <c r="F477" i="8" s="1"/>
  <c r="C478" i="8"/>
  <c r="D478" i="8" s="1"/>
  <c r="C749" i="8"/>
  <c r="D749" i="8" s="1"/>
  <c r="F800" i="8"/>
  <c r="E748" i="8"/>
  <c r="E750" i="8"/>
  <c r="E786" i="8"/>
  <c r="E785" i="8"/>
  <c r="F785" i="8" s="1"/>
  <c r="C784" i="8"/>
  <c r="D784" i="8" s="1"/>
  <c r="F1476" i="8"/>
  <c r="C1424" i="8"/>
  <c r="D1424" i="8" s="1"/>
  <c r="E1426" i="8"/>
  <c r="F1426" i="8" s="1"/>
  <c r="E1427" i="8"/>
  <c r="C1766" i="8"/>
  <c r="D1766" i="8" s="1"/>
  <c r="E1768" i="8"/>
  <c r="D2344" i="8"/>
  <c r="C2341" i="8"/>
  <c r="D2341" i="8"/>
  <c r="E2343" i="8"/>
  <c r="F2343" i="8" s="1"/>
  <c r="C2342" i="8"/>
  <c r="E2342" i="8"/>
  <c r="F2342" i="8" s="1"/>
  <c r="E2344" i="8"/>
  <c r="F2344" i="8" s="1"/>
  <c r="K84" i="11"/>
  <c r="P84" i="11"/>
  <c r="C84" i="11"/>
  <c r="X84" i="11"/>
  <c r="D84" i="11"/>
  <c r="V84" i="11"/>
  <c r="H84" i="11"/>
  <c r="G84" i="11"/>
  <c r="F84" i="11"/>
  <c r="Q84" i="11"/>
  <c r="N84" i="11"/>
  <c r="S84" i="11"/>
  <c r="C514" i="13"/>
  <c r="D502" i="13"/>
  <c r="D503" i="13"/>
  <c r="C680" i="6"/>
  <c r="C141" i="7"/>
  <c r="C347" i="7"/>
  <c r="C449" i="7"/>
  <c r="C535" i="7"/>
  <c r="C691" i="7"/>
  <c r="C737" i="7"/>
  <c r="E33" i="8"/>
  <c r="F82" i="8"/>
  <c r="C31" i="8"/>
  <c r="D31" i="8" s="1"/>
  <c r="E31" i="8"/>
  <c r="E32" i="8"/>
  <c r="C109" i="8"/>
  <c r="D109" i="8" s="1"/>
  <c r="E109" i="8"/>
  <c r="F109" i="8" s="1"/>
  <c r="E194" i="8"/>
  <c r="F194" i="8" s="1"/>
  <c r="C192" i="8"/>
  <c r="D192" i="8" s="1"/>
  <c r="F243" i="8"/>
  <c r="F357" i="8"/>
  <c r="F694" i="8"/>
  <c r="C643" i="8"/>
  <c r="D643" i="8" s="1"/>
  <c r="E644" i="8"/>
  <c r="F644" i="8" s="1"/>
  <c r="E1037" i="8"/>
  <c r="F1037" i="8" s="1"/>
  <c r="F1086" i="8"/>
  <c r="C1035" i="8"/>
  <c r="D1035" i="8" s="1"/>
  <c r="C1344" i="8"/>
  <c r="D1344" i="8" s="1"/>
  <c r="C1692" i="8"/>
  <c r="D1692" i="8" s="1"/>
  <c r="C1807" i="8"/>
  <c r="D1807" i="8" s="1"/>
  <c r="F1996" i="8"/>
  <c r="C1945" i="8"/>
  <c r="D1945" i="8" s="1"/>
  <c r="E1947" i="8"/>
  <c r="F1947" i="8" s="1"/>
  <c r="E1946" i="8"/>
  <c r="F1946" i="8" s="1"/>
  <c r="C2278" i="8"/>
  <c r="E2278" i="8"/>
  <c r="E2280" i="8"/>
  <c r="C2277" i="8"/>
  <c r="D2280" i="8"/>
  <c r="D2277" i="8"/>
  <c r="D375" i="13"/>
  <c r="C387" i="13"/>
  <c r="D424" i="13"/>
  <c r="C436" i="13"/>
  <c r="C353" i="6"/>
  <c r="C589" i="6"/>
  <c r="C648" i="6"/>
  <c r="C43" i="7"/>
  <c r="C50" i="7"/>
  <c r="C410" i="7"/>
  <c r="C698" i="7"/>
  <c r="C30" i="8"/>
  <c r="D30" i="8" s="1"/>
  <c r="E168" i="8"/>
  <c r="F168" i="8" s="1"/>
  <c r="C167" i="8"/>
  <c r="D167" i="8" s="1"/>
  <c r="C349" i="8"/>
  <c r="D349" i="8" s="1"/>
  <c r="F400" i="8"/>
  <c r="E349" i="8"/>
  <c r="F349" i="8" s="1"/>
  <c r="E348" i="8"/>
  <c r="F348" i="8" s="1"/>
  <c r="C442" i="8"/>
  <c r="D442" i="8" s="1"/>
  <c r="E869" i="8"/>
  <c r="F869" i="8" s="1"/>
  <c r="C867" i="8"/>
  <c r="D867" i="8" s="1"/>
  <c r="C977" i="8"/>
  <c r="D977" i="8" s="1"/>
  <c r="E979" i="8"/>
  <c r="C976" i="8"/>
  <c r="D976" i="8" s="1"/>
  <c r="E1387" i="8"/>
  <c r="F1387" i="8" s="1"/>
  <c r="F1437" i="8"/>
  <c r="C1386" i="8"/>
  <c r="D1386" i="8" s="1"/>
  <c r="E1388" i="8"/>
  <c r="E1385" i="8"/>
  <c r="C1385" i="8"/>
  <c r="D1385" i="8" s="1"/>
  <c r="C1644" i="8"/>
  <c r="D1644" i="8" s="1"/>
  <c r="F1875" i="8"/>
  <c r="C1824" i="8"/>
  <c r="D1824" i="8" s="1"/>
  <c r="E1826" i="8"/>
  <c r="F1826" i="8" s="1"/>
  <c r="E1824" i="8"/>
  <c r="F1824" i="8" s="1"/>
  <c r="F1997" i="8"/>
  <c r="E1948" i="8"/>
  <c r="F1948" i="8" s="1"/>
  <c r="C1946" i="8"/>
  <c r="D1946" i="8" s="1"/>
  <c r="C128" i="9"/>
  <c r="D128" i="9" s="1"/>
  <c r="C116" i="13"/>
  <c r="C104" i="13"/>
  <c r="D104" i="13"/>
  <c r="D105" i="13"/>
  <c r="C104" i="6"/>
  <c r="C131" i="6"/>
  <c r="C157" i="6"/>
  <c r="C398" i="6"/>
  <c r="C425" i="6"/>
  <c r="C731" i="7"/>
  <c r="F150" i="8"/>
  <c r="C99" i="8"/>
  <c r="D99" i="8" s="1"/>
  <c r="E240" i="8"/>
  <c r="C239" i="8"/>
  <c r="D239" i="8" s="1"/>
  <c r="E278" i="8"/>
  <c r="C276" i="8"/>
  <c r="D276" i="8" s="1"/>
  <c r="F327" i="8"/>
  <c r="E276" i="8"/>
  <c r="F276" i="8" s="1"/>
  <c r="E316" i="8"/>
  <c r="F316" i="8" s="1"/>
  <c r="F861" i="8"/>
  <c r="C1489" i="8"/>
  <c r="D1489" i="8" s="1"/>
  <c r="E1491" i="8"/>
  <c r="F1491" i="8" s="1"/>
  <c r="E1490" i="8"/>
  <c r="F1490" i="8" s="1"/>
  <c r="E1488" i="8"/>
  <c r="F1488" i="8" s="1"/>
  <c r="C1488" i="8"/>
  <c r="D1488" i="8" s="1"/>
  <c r="E1644" i="8"/>
  <c r="C1745" i="8"/>
  <c r="D1745" i="8" s="1"/>
  <c r="C1746" i="8"/>
  <c r="D1746" i="8" s="1"/>
  <c r="E1747" i="8"/>
  <c r="F1747" i="8" s="1"/>
  <c r="E1745" i="8"/>
  <c r="F1745" i="8" s="1"/>
  <c r="F2013" i="8"/>
  <c r="C1962" i="8"/>
  <c r="D1962" i="8" s="1"/>
  <c r="E1964" i="8"/>
  <c r="F1964" i="8" s="1"/>
  <c r="C2271" i="8"/>
  <c r="E2273" i="8"/>
  <c r="D2273" i="8"/>
  <c r="C50" i="13"/>
  <c r="D38" i="13"/>
  <c r="D39" i="13"/>
  <c r="C203" i="6"/>
  <c r="C470" i="6"/>
  <c r="C317" i="7"/>
  <c r="C365" i="7"/>
  <c r="C475" i="7"/>
  <c r="C521" i="7"/>
  <c r="E140" i="8"/>
  <c r="F140" i="8" s="1"/>
  <c r="C275" i="8"/>
  <c r="D275" i="8" s="1"/>
  <c r="C374" i="8"/>
  <c r="D374" i="8" s="1"/>
  <c r="F425" i="8"/>
  <c r="E442" i="8"/>
  <c r="F442" i="8" s="1"/>
  <c r="E642" i="8"/>
  <c r="C733" i="8"/>
  <c r="D733" i="8" s="1"/>
  <c r="E840" i="8"/>
  <c r="F840" i="8" s="1"/>
  <c r="E943" i="8"/>
  <c r="F943" i="8" s="1"/>
  <c r="E942" i="8"/>
  <c r="F942" i="8" s="1"/>
  <c r="F992" i="8"/>
  <c r="C941" i="8"/>
  <c r="D941" i="8" s="1"/>
  <c r="E1499" i="8"/>
  <c r="F1499" i="8" s="1"/>
  <c r="C1497" i="8"/>
  <c r="D1497" i="8" s="1"/>
  <c r="C1566" i="8"/>
  <c r="D1566" i="8" s="1"/>
  <c r="C1565" i="8"/>
  <c r="D1565" i="8" s="1"/>
  <c r="F1617" i="8"/>
  <c r="E1567" i="8"/>
  <c r="F1567" i="8" s="1"/>
  <c r="E1568" i="8"/>
  <c r="F1568" i="8" s="1"/>
  <c r="E1565" i="8"/>
  <c r="F1565" i="8" s="1"/>
  <c r="E1936" i="8"/>
  <c r="F1936" i="8" s="1"/>
  <c r="C1934" i="8"/>
  <c r="D1934" i="8" s="1"/>
  <c r="E1935" i="8"/>
  <c r="E2020" i="8"/>
  <c r="F2020" i="8" s="1"/>
  <c r="C2020" i="8"/>
  <c r="D2020" i="8" s="1"/>
  <c r="E2022" i="8"/>
  <c r="E2019" i="8"/>
  <c r="F2019" i="8" s="1"/>
  <c r="E2021" i="8"/>
  <c r="F2021" i="8" s="1"/>
  <c r="E2262" i="8"/>
  <c r="F2262" i="8" s="1"/>
  <c r="D2259" i="8"/>
  <c r="F2311" i="8"/>
  <c r="D2262" i="8"/>
  <c r="E2371" i="8"/>
  <c r="C366" i="6"/>
  <c r="C419" i="6"/>
  <c r="C311" i="7"/>
  <c r="C593" i="7"/>
  <c r="C14" i="8"/>
  <c r="D14" i="8" s="1"/>
  <c r="E16" i="8"/>
  <c r="F65" i="8"/>
  <c r="E158" i="8"/>
  <c r="F158" i="8" s="1"/>
  <c r="C156" i="8"/>
  <c r="D156" i="8" s="1"/>
  <c r="F207" i="8"/>
  <c r="E157" i="8"/>
  <c r="F157" i="8" s="1"/>
  <c r="F199" i="8"/>
  <c r="F564" i="8"/>
  <c r="C513" i="8"/>
  <c r="D513" i="8" s="1"/>
  <c r="C806" i="8"/>
  <c r="D806" i="8" s="1"/>
  <c r="E805" i="8"/>
  <c r="F805" i="8" s="1"/>
  <c r="F889" i="8"/>
  <c r="C1157" i="8"/>
  <c r="D1157" i="8" s="1"/>
  <c r="E1156" i="8"/>
  <c r="F1156" i="8" s="1"/>
  <c r="E1159" i="8"/>
  <c r="E1158" i="8"/>
  <c r="F1158" i="8" s="1"/>
  <c r="E1564" i="8"/>
  <c r="F1564" i="8" s="1"/>
  <c r="C1562" i="8"/>
  <c r="D1562" i="8" s="1"/>
  <c r="F1613" i="8"/>
  <c r="E1562" i="8"/>
  <c r="F1562" i="8" s="1"/>
  <c r="F1749" i="8"/>
  <c r="C1698" i="8"/>
  <c r="D1698" i="8" s="1"/>
  <c r="E1699" i="8"/>
  <c r="F1699" i="8" s="1"/>
  <c r="E1700" i="8"/>
  <c r="F1700" i="8" s="1"/>
  <c r="E1697" i="8"/>
  <c r="F1697" i="8" s="1"/>
  <c r="C1950" i="8"/>
  <c r="D1950" i="8" s="1"/>
  <c r="E1951" i="8"/>
  <c r="F1951" i="8" s="1"/>
  <c r="F2001" i="8"/>
  <c r="C1949" i="8"/>
  <c r="D1949" i="8" s="1"/>
  <c r="E1952" i="8"/>
  <c r="C46" i="6"/>
  <c r="C72" i="6"/>
  <c r="C517" i="6"/>
  <c r="C554" i="7"/>
  <c r="C632" i="7"/>
  <c r="C76" i="8"/>
  <c r="D76" i="8" s="1"/>
  <c r="E118" i="8"/>
  <c r="F189" i="8"/>
  <c r="C208" i="8"/>
  <c r="D208" i="8" s="1"/>
  <c r="E208" i="8"/>
  <c r="E209" i="8"/>
  <c r="F209" i="8" s="1"/>
  <c r="E305" i="8"/>
  <c r="F305" i="8" s="1"/>
  <c r="C303" i="8"/>
  <c r="D303" i="8" s="1"/>
  <c r="E434" i="8"/>
  <c r="C432" i="8"/>
  <c r="D432" i="8" s="1"/>
  <c r="C431" i="8"/>
  <c r="D431" i="8" s="1"/>
  <c r="F483" i="8"/>
  <c r="E433" i="8"/>
  <c r="F433" i="8" s="1"/>
  <c r="C482" i="8"/>
  <c r="D482" i="8" s="1"/>
  <c r="F533" i="8"/>
  <c r="E483" i="8"/>
  <c r="C481" i="8"/>
  <c r="D481" i="8" s="1"/>
  <c r="C494" i="8"/>
  <c r="D494" i="8" s="1"/>
  <c r="C640" i="8"/>
  <c r="D640" i="8" s="1"/>
  <c r="E641" i="8"/>
  <c r="F641" i="8" s="1"/>
  <c r="E639" i="8"/>
  <c r="F639" i="8" s="1"/>
  <c r="F691" i="8"/>
  <c r="E640" i="8"/>
  <c r="E770" i="8"/>
  <c r="F770" i="8" s="1"/>
  <c r="C768" i="8"/>
  <c r="D768" i="8" s="1"/>
  <c r="F819" i="8"/>
  <c r="E919" i="8"/>
  <c r="E920" i="8"/>
  <c r="F970" i="8"/>
  <c r="C919" i="8"/>
  <c r="D919" i="8" s="1"/>
  <c r="E921" i="8"/>
  <c r="E1271" i="8"/>
  <c r="F1271" i="8" s="1"/>
  <c r="C1269" i="8"/>
  <c r="D1269" i="8" s="1"/>
  <c r="E1270" i="8"/>
  <c r="F1270" i="8" s="1"/>
  <c r="F1320" i="8"/>
  <c r="F1494" i="8"/>
  <c r="C1443" i="8"/>
  <c r="D1443" i="8" s="1"/>
  <c r="E1445" i="8"/>
  <c r="F1445" i="8" s="1"/>
  <c r="C1442" i="8"/>
  <c r="D1442" i="8" s="1"/>
  <c r="C1561" i="8"/>
  <c r="D1561" i="8" s="1"/>
  <c r="E2257" i="8"/>
  <c r="D2257" i="8"/>
  <c r="F2306" i="8"/>
  <c r="C2255" i="8"/>
  <c r="D2254" i="8"/>
  <c r="C170" i="6"/>
  <c r="C694" i="6"/>
  <c r="C63" i="7"/>
  <c r="C587" i="7"/>
  <c r="E25" i="8"/>
  <c r="F228" i="8"/>
  <c r="F286" i="8"/>
  <c r="E236" i="8"/>
  <c r="E237" i="8"/>
  <c r="F237" i="8" s="1"/>
  <c r="E235" i="8"/>
  <c r="F235" i="8" s="1"/>
  <c r="C235" i="8"/>
  <c r="D235" i="8" s="1"/>
  <c r="F343" i="8"/>
  <c r="E292" i="8"/>
  <c r="F292" i="8" s="1"/>
  <c r="C292" i="8"/>
  <c r="D292" i="8" s="1"/>
  <c r="E339" i="8"/>
  <c r="F339" i="8" s="1"/>
  <c r="E351" i="8"/>
  <c r="F351" i="8" s="1"/>
  <c r="E412" i="8"/>
  <c r="F412" i="8" s="1"/>
  <c r="C410" i="8"/>
  <c r="D410" i="8" s="1"/>
  <c r="F461" i="8"/>
  <c r="E411" i="8"/>
  <c r="F411" i="8" s="1"/>
  <c r="F498" i="8"/>
  <c r="E448" i="8"/>
  <c r="F448" i="8" s="1"/>
  <c r="C447" i="8"/>
  <c r="D447" i="8" s="1"/>
  <c r="C458" i="8"/>
  <c r="D458" i="8" s="1"/>
  <c r="E587" i="8"/>
  <c r="E606" i="8"/>
  <c r="F606" i="8" s="1"/>
  <c r="E668" i="8"/>
  <c r="C667" i="8"/>
  <c r="D667" i="8" s="1"/>
  <c r="E667" i="8"/>
  <c r="F667" i="8" s="1"/>
  <c r="C674" i="8"/>
  <c r="D674" i="8" s="1"/>
  <c r="E676" i="8"/>
  <c r="F676" i="8" s="1"/>
  <c r="E675" i="8"/>
  <c r="F675" i="8" s="1"/>
  <c r="E696" i="8"/>
  <c r="F696" i="8" s="1"/>
  <c r="C767" i="8"/>
  <c r="D767" i="8" s="1"/>
  <c r="F873" i="8"/>
  <c r="C829" i="8"/>
  <c r="D829" i="8" s="1"/>
  <c r="E831" i="8"/>
  <c r="C872" i="8"/>
  <c r="D872" i="8" s="1"/>
  <c r="E872" i="8"/>
  <c r="F872" i="8" s="1"/>
  <c r="E874" i="8"/>
  <c r="C871" i="8"/>
  <c r="D871" i="8" s="1"/>
  <c r="F923" i="8"/>
  <c r="F930" i="8"/>
  <c r="E880" i="8"/>
  <c r="F880" i="8" s="1"/>
  <c r="C878" i="8"/>
  <c r="D878" i="8" s="1"/>
  <c r="C879" i="8"/>
  <c r="D879" i="8" s="1"/>
  <c r="C918" i="8"/>
  <c r="D918" i="8" s="1"/>
  <c r="F1018" i="8"/>
  <c r="C967" i="8"/>
  <c r="D967" i="8" s="1"/>
  <c r="C966" i="8"/>
  <c r="D966" i="8" s="1"/>
  <c r="E968" i="8"/>
  <c r="F968" i="8" s="1"/>
  <c r="E969" i="8"/>
  <c r="F969" i="8" s="1"/>
  <c r="E1094" i="8"/>
  <c r="F1094" i="8" s="1"/>
  <c r="E1093" i="8"/>
  <c r="F1093" i="8" s="1"/>
  <c r="F1143" i="8"/>
  <c r="C1091" i="8"/>
  <c r="D1091" i="8" s="1"/>
  <c r="C1092" i="8"/>
  <c r="D1092" i="8" s="1"/>
  <c r="E1115" i="8"/>
  <c r="F1115" i="8" s="1"/>
  <c r="C1113" i="8"/>
  <c r="D1113" i="8" s="1"/>
  <c r="F1164" i="8"/>
  <c r="E1112" i="8"/>
  <c r="E1114" i="8"/>
  <c r="F1219" i="8"/>
  <c r="C1182" i="8"/>
  <c r="D1182" i="8" s="1"/>
  <c r="E1184" i="8"/>
  <c r="F1184" i="8" s="1"/>
  <c r="E1182" i="8"/>
  <c r="F1182" i="8" s="1"/>
  <c r="E1183" i="8"/>
  <c r="F1183" i="8" s="1"/>
  <c r="C1268" i="8"/>
  <c r="D1268" i="8" s="1"/>
  <c r="C1621" i="8"/>
  <c r="D1621" i="8" s="1"/>
  <c r="E1622" i="8"/>
  <c r="F1622" i="8" s="1"/>
  <c r="F1672" i="8"/>
  <c r="E1623" i="8"/>
  <c r="E1620" i="8"/>
  <c r="E1681" i="8"/>
  <c r="F1681" i="8" s="1"/>
  <c r="C1679" i="8"/>
  <c r="D1679" i="8" s="1"/>
  <c r="F1784" i="8"/>
  <c r="E1748" i="8"/>
  <c r="F1748" i="8" s="1"/>
  <c r="E1800" i="8"/>
  <c r="F1800" i="8" s="1"/>
  <c r="C1797" i="8"/>
  <c r="D1797" i="8" s="1"/>
  <c r="E1799" i="8"/>
  <c r="F1799" i="8" s="1"/>
  <c r="C1798" i="8"/>
  <c r="D1798" i="8" s="1"/>
  <c r="E1949" i="8"/>
  <c r="C2254" i="8"/>
  <c r="C39" i="9"/>
  <c r="D39" i="9" s="1"/>
  <c r="C38" i="9"/>
  <c r="D38" i="9" s="1"/>
  <c r="C45" i="8"/>
  <c r="D45" i="8" s="1"/>
  <c r="E46" i="8"/>
  <c r="F236" i="8"/>
  <c r="C185" i="8"/>
  <c r="D185" i="8" s="1"/>
  <c r="E186" i="8"/>
  <c r="F186" i="8" s="1"/>
  <c r="E275" i="8"/>
  <c r="F324" i="8"/>
  <c r="C273" i="8"/>
  <c r="D273" i="8" s="1"/>
  <c r="E272" i="8"/>
  <c r="F272" i="8" s="1"/>
  <c r="E402" i="8"/>
  <c r="F402" i="8" s="1"/>
  <c r="E404" i="8"/>
  <c r="F404" i="8" s="1"/>
  <c r="C403" i="8"/>
  <c r="D403" i="8" s="1"/>
  <c r="C402" i="8"/>
  <c r="D402" i="8" s="1"/>
  <c r="F454" i="8"/>
  <c r="E423" i="8"/>
  <c r="F423" i="8" s="1"/>
  <c r="C421" i="8"/>
  <c r="D421" i="8" s="1"/>
  <c r="E420" i="8"/>
  <c r="E610" i="8"/>
  <c r="F610" i="8" s="1"/>
  <c r="C608" i="8"/>
  <c r="D608" i="8" s="1"/>
  <c r="E608" i="8"/>
  <c r="F608" i="8" s="1"/>
  <c r="E609" i="8"/>
  <c r="F659" i="8"/>
  <c r="C1019" i="8"/>
  <c r="D1019" i="8" s="1"/>
  <c r="E1021" i="8"/>
  <c r="F1021" i="8" s="1"/>
  <c r="C1177" i="8"/>
  <c r="D1177" i="8" s="1"/>
  <c r="E1179" i="8"/>
  <c r="E1401" i="8"/>
  <c r="F1401" i="8" s="1"/>
  <c r="C1399" i="8"/>
  <c r="D1399" i="8" s="1"/>
  <c r="E1609" i="8"/>
  <c r="F1609" i="8" s="1"/>
  <c r="C1607" i="8"/>
  <c r="D1607" i="8" s="1"/>
  <c r="C1606" i="8"/>
  <c r="D1606" i="8" s="1"/>
  <c r="E1608" i="8"/>
  <c r="F1608" i="8" s="1"/>
  <c r="E1606" i="8"/>
  <c r="F1606" i="8" s="1"/>
  <c r="C209" i="6"/>
  <c r="E161" i="8"/>
  <c r="F161" i="8" s="1"/>
  <c r="C159" i="8"/>
  <c r="D159" i="8" s="1"/>
  <c r="F210" i="8"/>
  <c r="E160" i="8"/>
  <c r="F160" i="8" s="1"/>
  <c r="E206" i="8"/>
  <c r="F206" i="8" s="1"/>
  <c r="C204" i="8"/>
  <c r="D204" i="8" s="1"/>
  <c r="E205" i="8"/>
  <c r="F205" i="8" s="1"/>
  <c r="E204" i="8"/>
  <c r="C222" i="8"/>
  <c r="D222" i="8" s="1"/>
  <c r="E665" i="8"/>
  <c r="F665" i="8" s="1"/>
  <c r="C663" i="8"/>
  <c r="D663" i="8" s="1"/>
  <c r="E663" i="8"/>
  <c r="F663" i="8" s="1"/>
  <c r="C707" i="8"/>
  <c r="D707" i="8" s="1"/>
  <c r="C726" i="8"/>
  <c r="D726" i="8" s="1"/>
  <c r="E728" i="8"/>
  <c r="F728" i="8" s="1"/>
  <c r="C727" i="8"/>
  <c r="D727" i="8" s="1"/>
  <c r="E758" i="8"/>
  <c r="F758" i="8" s="1"/>
  <c r="C756" i="8"/>
  <c r="D756" i="8" s="1"/>
  <c r="F807" i="8"/>
  <c r="E755" i="8"/>
  <c r="F755" i="8" s="1"/>
  <c r="E757" i="8"/>
  <c r="F757" i="8" s="1"/>
  <c r="F1036" i="8"/>
  <c r="E987" i="8"/>
  <c r="C985" i="8"/>
  <c r="D985" i="8" s="1"/>
  <c r="E1018" i="8"/>
  <c r="C1176" i="8"/>
  <c r="D1176" i="8" s="1"/>
  <c r="C1279" i="8"/>
  <c r="D1279" i="8" s="1"/>
  <c r="E1281" i="8"/>
  <c r="F1281" i="8" s="1"/>
  <c r="E1278" i="8"/>
  <c r="F1278" i="8" s="1"/>
  <c r="C1398" i="8"/>
  <c r="D1398" i="8" s="1"/>
  <c r="E1638" i="8"/>
  <c r="F1638" i="8" s="1"/>
  <c r="F1687" i="8"/>
  <c r="E1635" i="8"/>
  <c r="F1635" i="8" s="1"/>
  <c r="E1637" i="8"/>
  <c r="C1636" i="8"/>
  <c r="D1636" i="8" s="1"/>
  <c r="C1693" i="8"/>
  <c r="D1693" i="8" s="1"/>
  <c r="E1695" i="8"/>
  <c r="E1694" i="8"/>
  <c r="C1901" i="8"/>
  <c r="D1901" i="8" s="1"/>
  <c r="C1988" i="8"/>
  <c r="D1988" i="8" s="1"/>
  <c r="E1990" i="8"/>
  <c r="E1987" i="8"/>
  <c r="F1987" i="8" s="1"/>
  <c r="F2183" i="8"/>
  <c r="E2134" i="8"/>
  <c r="F2134" i="8" s="1"/>
  <c r="C2132" i="8"/>
  <c r="D2134" i="8"/>
  <c r="E2131" i="8"/>
  <c r="F2131" i="8" s="1"/>
  <c r="C40" i="6"/>
  <c r="C281" i="6"/>
  <c r="C323" i="7"/>
  <c r="C24" i="8"/>
  <c r="D24" i="8" s="1"/>
  <c r="F75" i="8"/>
  <c r="C23" i="8"/>
  <c r="D23" i="8" s="1"/>
  <c r="E74" i="8"/>
  <c r="F74" i="8" s="1"/>
  <c r="C72" i="8"/>
  <c r="D72" i="8" s="1"/>
  <c r="E73" i="8"/>
  <c r="F73" i="8" s="1"/>
  <c r="C126" i="8"/>
  <c r="D126" i="8" s="1"/>
  <c r="E245" i="8"/>
  <c r="F245" i="8" s="1"/>
  <c r="C243" i="8"/>
  <c r="D243" i="8" s="1"/>
  <c r="E243" i="8"/>
  <c r="E444" i="8"/>
  <c r="F444" i="8" s="1"/>
  <c r="C443" i="8"/>
  <c r="D443" i="8" s="1"/>
  <c r="E443" i="8"/>
  <c r="E638" i="8"/>
  <c r="F638" i="8" s="1"/>
  <c r="C636" i="8"/>
  <c r="D636" i="8" s="1"/>
  <c r="F687" i="8"/>
  <c r="E637" i="8"/>
  <c r="E636" i="8"/>
  <c r="F636" i="8" s="1"/>
  <c r="E804" i="8"/>
  <c r="F804" i="8" s="1"/>
  <c r="E801" i="8"/>
  <c r="C802" i="8"/>
  <c r="D802" i="8" s="1"/>
  <c r="C916" i="8"/>
  <c r="D916" i="8" s="1"/>
  <c r="F967" i="8"/>
  <c r="E916" i="8"/>
  <c r="F916" i="8" s="1"/>
  <c r="E918" i="8"/>
  <c r="F918" i="8" s="1"/>
  <c r="E915" i="8"/>
  <c r="C1278" i="8"/>
  <c r="D1278" i="8" s="1"/>
  <c r="E1464" i="8"/>
  <c r="C1462" i="8"/>
  <c r="D1462" i="8" s="1"/>
  <c r="C1461" i="8"/>
  <c r="D1461" i="8" s="1"/>
  <c r="E1705" i="8"/>
  <c r="F1705" i="8" s="1"/>
  <c r="C1703" i="8"/>
  <c r="D1703" i="8" s="1"/>
  <c r="E1704" i="8"/>
  <c r="F1704" i="8" s="1"/>
  <c r="F1754" i="8"/>
  <c r="F2177" i="8"/>
  <c r="D2128" i="8"/>
  <c r="C2125" i="8"/>
  <c r="D2125" i="8"/>
  <c r="E2125" i="8"/>
  <c r="F2125" i="8" s="1"/>
  <c r="E2127" i="8"/>
  <c r="E2126" i="8"/>
  <c r="F2126" i="8" s="1"/>
  <c r="E2128" i="8"/>
  <c r="C2126" i="8"/>
  <c r="D2210" i="8"/>
  <c r="E2210" i="8"/>
  <c r="F2210" i="8" s="1"/>
  <c r="C2208" i="8"/>
  <c r="F2259" i="8"/>
  <c r="E2341" i="8"/>
  <c r="F2341" i="8" s="1"/>
  <c r="D391" i="13"/>
  <c r="D392" i="13"/>
  <c r="C403" i="13"/>
  <c r="C556" i="6"/>
  <c r="C582" i="6"/>
  <c r="C233" i="7"/>
  <c r="C259" i="7"/>
  <c r="C488" i="7"/>
  <c r="E42" i="8"/>
  <c r="F91" i="8"/>
  <c r="C40" i="8"/>
  <c r="D40" i="8" s="1"/>
  <c r="E40" i="8"/>
  <c r="C71" i="8"/>
  <c r="D71" i="8" s="1"/>
  <c r="C98" i="8"/>
  <c r="D98" i="8" s="1"/>
  <c r="E100" i="8"/>
  <c r="F100" i="8" s="1"/>
  <c r="E99" i="8"/>
  <c r="F99" i="8" s="1"/>
  <c r="C191" i="8"/>
  <c r="D191" i="8" s="1"/>
  <c r="E274" i="8"/>
  <c r="E294" i="8"/>
  <c r="F294" i="8" s="1"/>
  <c r="E408" i="8"/>
  <c r="F408" i="8" s="1"/>
  <c r="E406" i="8"/>
  <c r="F406" i="8" s="1"/>
  <c r="F457" i="8"/>
  <c r="C406" i="8"/>
  <c r="D406" i="8" s="1"/>
  <c r="F568" i="8"/>
  <c r="C517" i="8"/>
  <c r="D517" i="8" s="1"/>
  <c r="E516" i="8"/>
  <c r="E615" i="8"/>
  <c r="F615" i="8" s="1"/>
  <c r="C642" i="8"/>
  <c r="D642" i="8" s="1"/>
  <c r="E819" i="8"/>
  <c r="F868" i="8"/>
  <c r="E876" i="8"/>
  <c r="F876" i="8" s="1"/>
  <c r="E875" i="8"/>
  <c r="C875" i="8"/>
  <c r="D875" i="8" s="1"/>
  <c r="E955" i="8"/>
  <c r="F955" i="8" s="1"/>
  <c r="C955" i="8"/>
  <c r="D955" i="8" s="1"/>
  <c r="E957" i="8"/>
  <c r="E956" i="8"/>
  <c r="F1006" i="8"/>
  <c r="E984" i="8"/>
  <c r="F984" i="8" s="1"/>
  <c r="E1060" i="8"/>
  <c r="C1058" i="8"/>
  <c r="D1058" i="8" s="1"/>
  <c r="C1425" i="8"/>
  <c r="D1425" i="8" s="1"/>
  <c r="C1543" i="8"/>
  <c r="D1543" i="8" s="1"/>
  <c r="E1542" i="8"/>
  <c r="F1542" i="8" s="1"/>
  <c r="E1543" i="8"/>
  <c r="F1543" i="8" s="1"/>
  <c r="E1545" i="8"/>
  <c r="F1545" i="8" s="1"/>
  <c r="C1542" i="8"/>
  <c r="D1542" i="8" s="1"/>
  <c r="E1544" i="8"/>
  <c r="C1728" i="8"/>
  <c r="D1728" i="8" s="1"/>
  <c r="F1911" i="8"/>
  <c r="E1862" i="8"/>
  <c r="F1862" i="8" s="1"/>
  <c r="C1860" i="8"/>
  <c r="D1860" i="8" s="1"/>
  <c r="C2026" i="8"/>
  <c r="D2028" i="8"/>
  <c r="C2025" i="8"/>
  <c r="D2025" i="8"/>
  <c r="E2028" i="8"/>
  <c r="F2028" i="8" s="1"/>
  <c r="C131" i="13"/>
  <c r="D120" i="13"/>
  <c r="D119" i="13"/>
  <c r="C443" i="7"/>
  <c r="C18" i="8"/>
  <c r="D18" i="8" s="1"/>
  <c r="C39" i="8"/>
  <c r="D39" i="8" s="1"/>
  <c r="C166" i="8"/>
  <c r="D166" i="8" s="1"/>
  <c r="C437" i="8"/>
  <c r="D437" i="8" s="1"/>
  <c r="C436" i="8"/>
  <c r="D436" i="8" s="1"/>
  <c r="C566" i="8"/>
  <c r="D566" i="8" s="1"/>
  <c r="F617" i="8"/>
  <c r="E565" i="8"/>
  <c r="F565" i="8" s="1"/>
  <c r="C623" i="8"/>
  <c r="D623" i="8" s="1"/>
  <c r="C874" i="8"/>
  <c r="D874" i="8" s="1"/>
  <c r="C1163" i="8"/>
  <c r="D1163" i="8" s="1"/>
  <c r="E1165" i="8"/>
  <c r="F1214" i="8"/>
  <c r="E1162" i="8"/>
  <c r="F1162" i="8" s="1"/>
  <c r="E1163" i="8"/>
  <c r="F1163" i="8" s="1"/>
  <c r="E1472" i="8"/>
  <c r="C1469" i="8"/>
  <c r="D1469" i="8" s="1"/>
  <c r="F1521" i="8"/>
  <c r="E1471" i="8"/>
  <c r="F1471" i="8" s="1"/>
  <c r="C1470" i="8"/>
  <c r="D1470" i="8" s="1"/>
  <c r="E1470" i="8"/>
  <c r="E1618" i="8"/>
  <c r="C1616" i="8"/>
  <c r="D1616" i="8" s="1"/>
  <c r="E1616" i="8"/>
  <c r="E2002" i="8"/>
  <c r="F2002" i="8" s="1"/>
  <c r="C2000" i="8"/>
  <c r="D2000" i="8" s="1"/>
  <c r="F2051" i="8"/>
  <c r="E2000" i="8"/>
  <c r="F2000" i="8" s="1"/>
  <c r="E2095" i="8"/>
  <c r="F2095" i="8" s="1"/>
  <c r="C2093" i="8"/>
  <c r="D2092" i="8"/>
  <c r="D2095" i="8"/>
  <c r="F2144" i="8"/>
  <c r="E2094" i="8"/>
  <c r="C2237" i="8"/>
  <c r="E2239" i="8"/>
  <c r="D2239" i="8"/>
  <c r="E2238" i="8"/>
  <c r="F2238" i="8" s="1"/>
  <c r="C119" i="13"/>
  <c r="C452" i="6"/>
  <c r="C260" i="7"/>
  <c r="F124" i="8"/>
  <c r="C238" i="8"/>
  <c r="D238" i="8" s="1"/>
  <c r="F395" i="8"/>
  <c r="E346" i="8"/>
  <c r="E468" i="8"/>
  <c r="F468" i="8" s="1"/>
  <c r="C466" i="8"/>
  <c r="D466" i="8" s="1"/>
  <c r="C465" i="8"/>
  <c r="D465" i="8" s="1"/>
  <c r="E466" i="8"/>
  <c r="F466" i="8" s="1"/>
  <c r="C512" i="8"/>
  <c r="D512" i="8" s="1"/>
  <c r="F563" i="8"/>
  <c r="E514" i="8"/>
  <c r="C565" i="8"/>
  <c r="D565" i="8" s="1"/>
  <c r="E751" i="8"/>
  <c r="F751" i="8" s="1"/>
  <c r="C817" i="8"/>
  <c r="D817" i="8" s="1"/>
  <c r="F1110" i="8"/>
  <c r="E1061" i="8"/>
  <c r="F1061" i="8" s="1"/>
  <c r="C1059" i="8"/>
  <c r="D1059" i="8" s="1"/>
  <c r="E1357" i="8"/>
  <c r="F1357" i="8" s="1"/>
  <c r="C1355" i="8"/>
  <c r="D1355" i="8" s="1"/>
  <c r="F1406" i="8"/>
  <c r="F1472" i="8"/>
  <c r="E1469" i="8"/>
  <c r="F1469" i="8" s="1"/>
  <c r="E1690" i="8"/>
  <c r="E1688" i="8"/>
  <c r="F1688" i="8" s="1"/>
  <c r="C1897" i="8"/>
  <c r="D1897" i="8" s="1"/>
  <c r="E1999" i="8"/>
  <c r="F1999" i="8" s="1"/>
  <c r="C445" i="6"/>
  <c r="C469" i="7"/>
  <c r="C757" i="7"/>
  <c r="E37" i="8"/>
  <c r="C36" i="8"/>
  <c r="D36" i="8" s="1"/>
  <c r="E35" i="8"/>
  <c r="F87" i="8"/>
  <c r="E111" i="8"/>
  <c r="F111" i="8" s="1"/>
  <c r="C182" i="8"/>
  <c r="D182" i="8" s="1"/>
  <c r="E181" i="8"/>
  <c r="F181" i="8" s="1"/>
  <c r="E368" i="8"/>
  <c r="F368" i="8" s="1"/>
  <c r="E367" i="8"/>
  <c r="F367" i="8" s="1"/>
  <c r="C367" i="8"/>
  <c r="D367" i="8" s="1"/>
  <c r="C366" i="8"/>
  <c r="D366" i="8" s="1"/>
  <c r="E396" i="8"/>
  <c r="F396" i="8" s="1"/>
  <c r="C394" i="8"/>
  <c r="D394" i="8" s="1"/>
  <c r="F445" i="8"/>
  <c r="E393" i="8"/>
  <c r="F393" i="8" s="1"/>
  <c r="C440" i="8"/>
  <c r="D440" i="8" s="1"/>
  <c r="E441" i="8"/>
  <c r="F441" i="8" s="1"/>
  <c r="E440" i="8"/>
  <c r="F440" i="8" s="1"/>
  <c r="F480" i="8"/>
  <c r="E527" i="8"/>
  <c r="F527" i="8" s="1"/>
  <c r="C525" i="8"/>
  <c r="D525" i="8" s="1"/>
  <c r="E525" i="8"/>
  <c r="C524" i="8"/>
  <c r="D524" i="8" s="1"/>
  <c r="E524" i="8"/>
  <c r="F524" i="8" s="1"/>
  <c r="C551" i="8"/>
  <c r="D551" i="8" s="1"/>
  <c r="E553" i="8"/>
  <c r="F553" i="8" s="1"/>
  <c r="E551" i="8"/>
  <c r="F551" i="8" s="1"/>
  <c r="E552" i="8"/>
  <c r="F552" i="8" s="1"/>
  <c r="E602" i="8"/>
  <c r="F602" i="8" s="1"/>
  <c r="C600" i="8"/>
  <c r="D600" i="8" s="1"/>
  <c r="F651" i="8"/>
  <c r="E618" i="8"/>
  <c r="F618" i="8" s="1"/>
  <c r="C760" i="8"/>
  <c r="D760" i="8" s="1"/>
  <c r="E762" i="8"/>
  <c r="E760" i="8"/>
  <c r="E1390" i="8"/>
  <c r="E1391" i="8"/>
  <c r="F1391" i="8" s="1"/>
  <c r="C1390" i="8"/>
  <c r="D1390" i="8" s="1"/>
  <c r="E1392" i="8"/>
  <c r="F1392" i="8" s="1"/>
  <c r="F1441" i="8"/>
  <c r="F1619" i="8"/>
  <c r="C98" i="6"/>
  <c r="C491" i="6"/>
  <c r="E17" i="8"/>
  <c r="C15" i="8"/>
  <c r="D15" i="8" s="1"/>
  <c r="C35" i="8"/>
  <c r="D35" i="8" s="1"/>
  <c r="E146" i="8"/>
  <c r="F146" i="8" s="1"/>
  <c r="C144" i="8"/>
  <c r="D144" i="8" s="1"/>
  <c r="E145" i="8"/>
  <c r="F145" i="8" s="1"/>
  <c r="C155" i="8"/>
  <c r="D155" i="8" s="1"/>
  <c r="E169" i="8"/>
  <c r="F169" i="8" s="1"/>
  <c r="C189" i="8"/>
  <c r="D189" i="8" s="1"/>
  <c r="F240" i="8"/>
  <c r="E188" i="8"/>
  <c r="F188" i="8" s="1"/>
  <c r="E189" i="8"/>
  <c r="E203" i="8"/>
  <c r="F203" i="8" s="1"/>
  <c r="E202" i="8"/>
  <c r="F202" i="8" s="1"/>
  <c r="C201" i="8"/>
  <c r="D201" i="8" s="1"/>
  <c r="C200" i="8"/>
  <c r="D200" i="8" s="1"/>
  <c r="F354" i="8"/>
  <c r="C439" i="8"/>
  <c r="D439" i="8" s="1"/>
  <c r="F520" i="8"/>
  <c r="C469" i="8"/>
  <c r="D469" i="8" s="1"/>
  <c r="E471" i="8"/>
  <c r="F471" i="8" s="1"/>
  <c r="C501" i="8"/>
  <c r="D501" i="8" s="1"/>
  <c r="E502" i="8"/>
  <c r="F502" i="8" s="1"/>
  <c r="C620" i="8"/>
  <c r="D620" i="8" s="1"/>
  <c r="E622" i="8"/>
  <c r="E619" i="8"/>
  <c r="F619" i="8" s="1"/>
  <c r="E645" i="8"/>
  <c r="F645" i="8" s="1"/>
  <c r="E729" i="8"/>
  <c r="F729" i="8" s="1"/>
  <c r="C787" i="8"/>
  <c r="D787" i="8" s="1"/>
  <c r="E788" i="8"/>
  <c r="F788" i="8" s="1"/>
  <c r="E787" i="8"/>
  <c r="C805" i="8"/>
  <c r="D805" i="8" s="1"/>
  <c r="E877" i="8"/>
  <c r="E900" i="8"/>
  <c r="F900" i="8" s="1"/>
  <c r="E898" i="8"/>
  <c r="F898" i="8" s="1"/>
  <c r="C898" i="8"/>
  <c r="D898" i="8" s="1"/>
  <c r="F949" i="8"/>
  <c r="E1065" i="8"/>
  <c r="F1065" i="8" s="1"/>
  <c r="F1114" i="8"/>
  <c r="C1063" i="8"/>
  <c r="D1063" i="8" s="1"/>
  <c r="C1156" i="8"/>
  <c r="D1156" i="8" s="1"/>
  <c r="C1389" i="8"/>
  <c r="D1389" i="8" s="1"/>
  <c r="C1697" i="8"/>
  <c r="D1697" i="8" s="1"/>
  <c r="E1731" i="8"/>
  <c r="C1994" i="8"/>
  <c r="D1994" i="8" s="1"/>
  <c r="C1993" i="8"/>
  <c r="D1993" i="8" s="1"/>
  <c r="E1996" i="8"/>
  <c r="E1995" i="8"/>
  <c r="F1995" i="8" s="1"/>
  <c r="E2039" i="8"/>
  <c r="F2039" i="8" s="1"/>
  <c r="F2089" i="8"/>
  <c r="C2038" i="8"/>
  <c r="D2040" i="8"/>
  <c r="E2040" i="8"/>
  <c r="F2040" i="8" s="1"/>
  <c r="C2151" i="8"/>
  <c r="F2202" i="8"/>
  <c r="E2153" i="8"/>
  <c r="F2153" i="8" s="1"/>
  <c r="D2153" i="8"/>
  <c r="F2299" i="8"/>
  <c r="C2248" i="8"/>
  <c r="E2250" i="8"/>
  <c r="F2250" i="8" s="1"/>
  <c r="D2247" i="8"/>
  <c r="D2250" i="8"/>
  <c r="C2247" i="8"/>
  <c r="F2399" i="8"/>
  <c r="C2348" i="8"/>
  <c r="E2350" i="8"/>
  <c r="D2350" i="8"/>
  <c r="C613" i="9"/>
  <c r="D613" i="9" s="1"/>
  <c r="C612" i="9"/>
  <c r="D612" i="9" s="1"/>
  <c r="C19" i="6"/>
  <c r="C118" i="6"/>
  <c r="C144" i="6"/>
  <c r="C602" i="6"/>
  <c r="C155" i="7"/>
  <c r="C279" i="7"/>
  <c r="C567" i="7"/>
  <c r="C645" i="7"/>
  <c r="E93" i="8"/>
  <c r="E122" i="8"/>
  <c r="F122" i="8" s="1"/>
  <c r="C120" i="8"/>
  <c r="D120" i="8" s="1"/>
  <c r="E121" i="8"/>
  <c r="F121" i="8" s="1"/>
  <c r="C143" i="8"/>
  <c r="D143" i="8" s="1"/>
  <c r="C196" i="8"/>
  <c r="D196" i="8" s="1"/>
  <c r="E198" i="8"/>
  <c r="F247" i="8"/>
  <c r="E196" i="8"/>
  <c r="F196" i="8" s="1"/>
  <c r="E230" i="8"/>
  <c r="F230" i="8" s="1"/>
  <c r="C228" i="8"/>
  <c r="D228" i="8" s="1"/>
  <c r="F279" i="8"/>
  <c r="C280" i="8"/>
  <c r="D280" i="8" s="1"/>
  <c r="E281" i="8"/>
  <c r="F281" i="8" s="1"/>
  <c r="E297" i="8"/>
  <c r="F297" i="8" s="1"/>
  <c r="C190" i="6"/>
  <c r="C216" i="6"/>
  <c r="C242" i="6"/>
  <c r="C661" i="6"/>
  <c r="C720" i="6"/>
  <c r="C122" i="7"/>
  <c r="C181" i="7"/>
  <c r="C541" i="7"/>
  <c r="E14" i="8"/>
  <c r="C58" i="8"/>
  <c r="D58" i="8" s="1"/>
  <c r="E75" i="8"/>
  <c r="E101" i="8"/>
  <c r="F101" i="8" s="1"/>
  <c r="C119" i="8"/>
  <c r="D119" i="8" s="1"/>
  <c r="F214" i="8"/>
  <c r="E165" i="8"/>
  <c r="C162" i="8"/>
  <c r="D162" i="8" s="1"/>
  <c r="E164" i="8"/>
  <c r="F164" i="8" s="1"/>
  <c r="E163" i="8"/>
  <c r="F163" i="8" s="1"/>
  <c r="C163" i="8"/>
  <c r="D163" i="8" s="1"/>
  <c r="E207" i="8"/>
  <c r="E218" i="8"/>
  <c r="F218" i="8" s="1"/>
  <c r="C216" i="8"/>
  <c r="D216" i="8" s="1"/>
  <c r="C215" i="8"/>
  <c r="D215" i="8" s="1"/>
  <c r="E217" i="8"/>
  <c r="F217" i="8" s="1"/>
  <c r="C234" i="8"/>
  <c r="D234" i="8" s="1"/>
  <c r="F271" i="8"/>
  <c r="C279" i="8"/>
  <c r="D279" i="8" s="1"/>
  <c r="C328" i="8"/>
  <c r="D328" i="8" s="1"/>
  <c r="E330" i="8"/>
  <c r="E335" i="8"/>
  <c r="F335" i="8" s="1"/>
  <c r="E332" i="8"/>
  <c r="F332" i="8" s="1"/>
  <c r="E334" i="8"/>
  <c r="F334" i="8" s="1"/>
  <c r="C333" i="8"/>
  <c r="D333" i="8" s="1"/>
  <c r="F421" i="8"/>
  <c r="E372" i="8"/>
  <c r="F372" i="8" s="1"/>
  <c r="E370" i="8"/>
  <c r="F370" i="8" s="1"/>
  <c r="C370" i="8"/>
  <c r="D370" i="8" s="1"/>
  <c r="C409" i="8"/>
  <c r="D409" i="8" s="1"/>
  <c r="E436" i="8"/>
  <c r="F436" i="8" s="1"/>
  <c r="C446" i="8"/>
  <c r="D446" i="8" s="1"/>
  <c r="C457" i="8"/>
  <c r="D457" i="8" s="1"/>
  <c r="C470" i="8"/>
  <c r="D470" i="8" s="1"/>
  <c r="E472" i="8"/>
  <c r="F472" i="8" s="1"/>
  <c r="E530" i="8"/>
  <c r="F530" i="8" s="1"/>
  <c r="C528" i="8"/>
  <c r="D528" i="8" s="1"/>
  <c r="E528" i="8"/>
  <c r="F528" i="8" s="1"/>
  <c r="F579" i="8"/>
  <c r="E554" i="8"/>
  <c r="F554" i="8" s="1"/>
  <c r="C552" i="8"/>
  <c r="D552" i="8" s="1"/>
  <c r="F587" i="8"/>
  <c r="E616" i="8"/>
  <c r="F616" i="8" s="1"/>
  <c r="E650" i="8"/>
  <c r="F650" i="8" s="1"/>
  <c r="C648" i="8"/>
  <c r="D648" i="8" s="1"/>
  <c r="C647" i="8"/>
  <c r="D647" i="8" s="1"/>
  <c r="E649" i="8"/>
  <c r="F649" i="8" s="1"/>
  <c r="E647" i="8"/>
  <c r="F647" i="8" s="1"/>
  <c r="C666" i="8"/>
  <c r="D666" i="8" s="1"/>
  <c r="C673" i="8"/>
  <c r="D673" i="8" s="1"/>
  <c r="E747" i="8"/>
  <c r="F747" i="8" s="1"/>
  <c r="E966" i="8"/>
  <c r="F966" i="8" s="1"/>
  <c r="C1064" i="8"/>
  <c r="D1064" i="8" s="1"/>
  <c r="E1066" i="8"/>
  <c r="C1112" i="8"/>
  <c r="D1112" i="8" s="1"/>
  <c r="C1143" i="8"/>
  <c r="D1143" i="8" s="1"/>
  <c r="F1194" i="8"/>
  <c r="E1145" i="8"/>
  <c r="F1145" i="8" s="1"/>
  <c r="E1143" i="8"/>
  <c r="C1196" i="8"/>
  <c r="D1196" i="8" s="1"/>
  <c r="E1198" i="8"/>
  <c r="F1198" i="8" s="1"/>
  <c r="C1230" i="8"/>
  <c r="D1230" i="8" s="1"/>
  <c r="E1230" i="8"/>
  <c r="F1230" i="8" s="1"/>
  <c r="E1232" i="8"/>
  <c r="E1231" i="8"/>
  <c r="F1231" i="8" s="1"/>
  <c r="E1268" i="8"/>
  <c r="E1280" i="8"/>
  <c r="F1280" i="8" s="1"/>
  <c r="E1300" i="8"/>
  <c r="F1300" i="8" s="1"/>
  <c r="C1298" i="8"/>
  <c r="D1298" i="8" s="1"/>
  <c r="F1349" i="8"/>
  <c r="E1312" i="8"/>
  <c r="F1312" i="8" s="1"/>
  <c r="C1310" i="8"/>
  <c r="D1310" i="8" s="1"/>
  <c r="E1311" i="8"/>
  <c r="F1311" i="8" s="1"/>
  <c r="C1374" i="8"/>
  <c r="D1374" i="8" s="1"/>
  <c r="E1375" i="8"/>
  <c r="F1375" i="8" s="1"/>
  <c r="E1374" i="8"/>
  <c r="F1374" i="8" s="1"/>
  <c r="C1373" i="8"/>
  <c r="D1373" i="8" s="1"/>
  <c r="E1376" i="8"/>
  <c r="F1376" i="8" s="1"/>
  <c r="E1398" i="8"/>
  <c r="F1398" i="8" s="1"/>
  <c r="E1399" i="8"/>
  <c r="E1400" i="8"/>
  <c r="C1397" i="8"/>
  <c r="D1397" i="8" s="1"/>
  <c r="E1397" i="8"/>
  <c r="F1449" i="8"/>
  <c r="C1620" i="8"/>
  <c r="D1620" i="8" s="1"/>
  <c r="C1678" i="8"/>
  <c r="D1678" i="8" s="1"/>
  <c r="E1752" i="8"/>
  <c r="C1749" i="8"/>
  <c r="D1749" i="8" s="1"/>
  <c r="E1750" i="8"/>
  <c r="F1750" i="8" s="1"/>
  <c r="F1801" i="8"/>
  <c r="E1751" i="8"/>
  <c r="C1750" i="8"/>
  <c r="D1750" i="8" s="1"/>
  <c r="C1765" i="8"/>
  <c r="D1765" i="8" s="1"/>
  <c r="E1767" i="8"/>
  <c r="D2352" i="8"/>
  <c r="D2349" i="8"/>
  <c r="E2352" i="8"/>
  <c r="F2352" i="8" s="1"/>
  <c r="C2349" i="8"/>
  <c r="F2401" i="8"/>
  <c r="C2350" i="8"/>
  <c r="C209" i="9"/>
  <c r="D209" i="9" s="1"/>
  <c r="C327" i="9"/>
  <c r="D327" i="9" s="1"/>
  <c r="C326" i="9"/>
  <c r="D326" i="9" s="1"/>
  <c r="C726" i="9"/>
  <c r="D726" i="9" s="1"/>
  <c r="C725" i="9"/>
  <c r="D725" i="9" s="1"/>
  <c r="C307" i="7"/>
  <c r="C627" i="7"/>
  <c r="C771" i="7"/>
  <c r="E137" i="8"/>
  <c r="F137" i="8" s="1"/>
  <c r="E174" i="8"/>
  <c r="F174" i="8" s="1"/>
  <c r="E454" i="8"/>
  <c r="C582" i="8"/>
  <c r="D582" i="8" s="1"/>
  <c r="E809" i="8"/>
  <c r="F809" i="8" s="1"/>
  <c r="C807" i="8"/>
  <c r="D807" i="8" s="1"/>
  <c r="C834" i="8"/>
  <c r="D834" i="8" s="1"/>
  <c r="E882" i="8"/>
  <c r="F882" i="8" s="1"/>
  <c r="F931" i="8"/>
  <c r="F915" i="8"/>
  <c r="F981" i="8"/>
  <c r="E1148" i="8"/>
  <c r="F1148" i="8" s="1"/>
  <c r="C1235" i="8"/>
  <c r="D1235" i="8" s="1"/>
  <c r="F1269" i="8"/>
  <c r="E1523" i="8"/>
  <c r="F1523" i="8" s="1"/>
  <c r="C1521" i="8"/>
  <c r="D1521" i="8" s="1"/>
  <c r="E1654" i="8"/>
  <c r="F1654" i="8" s="1"/>
  <c r="C1652" i="8"/>
  <c r="D1652" i="8" s="1"/>
  <c r="C728" i="9"/>
  <c r="D728" i="9" s="1"/>
  <c r="C727" i="9"/>
  <c r="D727" i="9" s="1"/>
  <c r="C477" i="7"/>
  <c r="C621" i="7"/>
  <c r="C693" i="7"/>
  <c r="E134" i="8"/>
  <c r="F134" i="8" s="1"/>
  <c r="C132" i="8"/>
  <c r="D132" i="8" s="1"/>
  <c r="F249" i="8"/>
  <c r="F385" i="8"/>
  <c r="E336" i="8"/>
  <c r="F336" i="8" s="1"/>
  <c r="C334" i="8"/>
  <c r="D334" i="8" s="1"/>
  <c r="E704" i="8"/>
  <c r="F704" i="8" s="1"/>
  <c r="F959" i="8"/>
  <c r="F1078" i="8"/>
  <c r="E1027" i="8"/>
  <c r="C1027" i="8"/>
  <c r="D1027" i="8" s="1"/>
  <c r="C1376" i="8"/>
  <c r="D1376" i="8" s="1"/>
  <c r="E1982" i="8"/>
  <c r="F1982" i="8" s="1"/>
  <c r="C1980" i="8"/>
  <c r="D1980" i="8" s="1"/>
  <c r="E1981" i="8"/>
  <c r="F2104" i="8"/>
  <c r="D2069" i="8"/>
  <c r="E2082" i="8"/>
  <c r="F2082" i="8" s="1"/>
  <c r="E2081" i="8"/>
  <c r="F2081" i="8" s="1"/>
  <c r="E2079" i="8"/>
  <c r="F2079" i="8" s="1"/>
  <c r="D2079" i="8"/>
  <c r="F2139" i="8"/>
  <c r="C2145" i="8"/>
  <c r="E2147" i="8"/>
  <c r="D2148" i="8"/>
  <c r="C2146" i="8"/>
  <c r="E2148" i="8"/>
  <c r="F2148" i="8" s="1"/>
  <c r="F2213" i="8"/>
  <c r="D2164" i="8"/>
  <c r="C2161" i="8"/>
  <c r="E2162" i="8"/>
  <c r="F2162" i="8" s="1"/>
  <c r="C2162" i="8"/>
  <c r="D2194" i="8"/>
  <c r="D2191" i="8"/>
  <c r="E2194" i="8"/>
  <c r="F2194" i="8" s="1"/>
  <c r="F2197" i="8"/>
  <c r="E2215" i="8"/>
  <c r="F2215" i="8" s="1"/>
  <c r="F2243" i="8"/>
  <c r="C2285" i="8"/>
  <c r="E2287" i="8"/>
  <c r="F2287" i="8" s="1"/>
  <c r="D2287" i="8"/>
  <c r="D2294" i="8"/>
  <c r="E2294" i="8"/>
  <c r="D2291" i="8"/>
  <c r="D2330" i="8"/>
  <c r="E2330" i="8"/>
  <c r="F2330" i="8" s="1"/>
  <c r="C2327" i="8"/>
  <c r="C2328" i="8"/>
  <c r="D2327" i="8"/>
  <c r="E2327" i="8"/>
  <c r="F2327" i="8" s="1"/>
  <c r="C116" i="9"/>
  <c r="D116" i="9" s="1"/>
  <c r="C264" i="9"/>
  <c r="D264" i="9" s="1"/>
  <c r="C265" i="9"/>
  <c r="D265" i="9" s="1"/>
  <c r="C356" i="9"/>
  <c r="D356" i="9" s="1"/>
  <c r="C470" i="9"/>
  <c r="D470" i="9" s="1"/>
  <c r="C469" i="9"/>
  <c r="D469" i="9" s="1"/>
  <c r="C518" i="9"/>
  <c r="D518" i="9" s="1"/>
  <c r="C517" i="9"/>
  <c r="D517" i="9" s="1"/>
  <c r="C550" i="9"/>
  <c r="D550" i="9" s="1"/>
  <c r="C549" i="9"/>
  <c r="D549" i="9" s="1"/>
  <c r="C583" i="9"/>
  <c r="D583" i="9" s="1"/>
  <c r="C582" i="9"/>
  <c r="D582" i="9" s="1"/>
  <c r="C661" i="9"/>
  <c r="D661" i="9" s="1"/>
  <c r="C660" i="9"/>
  <c r="D660" i="9" s="1"/>
  <c r="V34" i="12"/>
  <c r="F50" i="12"/>
  <c r="F74" i="12"/>
  <c r="H74" i="12"/>
  <c r="Q74" i="12"/>
  <c r="C74" i="12"/>
  <c r="V74" i="12"/>
  <c r="K74" i="12"/>
  <c r="X74" i="12"/>
  <c r="N74" i="12"/>
  <c r="G74" i="12"/>
  <c r="P74" i="12"/>
  <c r="D74" i="12"/>
  <c r="S74" i="12"/>
  <c r="Z74" i="12"/>
  <c r="C42" i="6"/>
  <c r="C55" i="6"/>
  <c r="C68" i="6"/>
  <c r="C88" i="6"/>
  <c r="C101" i="6"/>
  <c r="C114" i="6"/>
  <c r="C127" i="6"/>
  <c r="C140" i="6"/>
  <c r="C160" i="6"/>
  <c r="C173" i="6"/>
  <c r="C186" i="6"/>
  <c r="C199" i="6"/>
  <c r="C212" i="6"/>
  <c r="C232" i="6"/>
  <c r="C245" i="6"/>
  <c r="C258" i="6"/>
  <c r="C271" i="6"/>
  <c r="C284" i="6"/>
  <c r="C304" i="6"/>
  <c r="C317" i="6"/>
  <c r="C330" i="6"/>
  <c r="C343" i="6"/>
  <c r="C356" i="6"/>
  <c r="C376" i="6"/>
  <c r="C389" i="6"/>
  <c r="C402" i="6"/>
  <c r="C415" i="6"/>
  <c r="C428" i="6"/>
  <c r="C448" i="6"/>
  <c r="C461" i="6"/>
  <c r="C474" i="6"/>
  <c r="C487" i="6"/>
  <c r="C500" i="6"/>
  <c r="C520" i="6"/>
  <c r="C533" i="6"/>
  <c r="C546" i="6"/>
  <c r="C559" i="6"/>
  <c r="C572" i="6"/>
  <c r="C592" i="6"/>
  <c r="C618" i="6"/>
  <c r="C631" i="6"/>
  <c r="C644" i="6"/>
  <c r="C664" i="6"/>
  <c r="C690" i="6"/>
  <c r="C703" i="6"/>
  <c r="C716" i="6"/>
  <c r="C736" i="6"/>
  <c r="C762" i="6"/>
  <c r="C53" i="7"/>
  <c r="C79" i="7"/>
  <c r="C92" i="7"/>
  <c r="C105" i="7"/>
  <c r="C125" i="7"/>
  <c r="C151" i="7"/>
  <c r="C164" i="7"/>
  <c r="C177" i="7"/>
  <c r="C197" i="7"/>
  <c r="C223" i="7"/>
  <c r="C236" i="7"/>
  <c r="C249" i="7"/>
  <c r="C269" i="7"/>
  <c r="C295" i="7"/>
  <c r="C308" i="7"/>
  <c r="C399" i="7"/>
  <c r="C413" i="7"/>
  <c r="C439" i="7"/>
  <c r="C452" i="7"/>
  <c r="C471" i="7"/>
  <c r="C485" i="7"/>
  <c r="C511" i="7"/>
  <c r="C524" i="7"/>
  <c r="C543" i="7"/>
  <c r="C557" i="7"/>
  <c r="C583" i="7"/>
  <c r="C596" i="7"/>
  <c r="C615" i="7"/>
  <c r="C629" i="7"/>
  <c r="C655" i="7"/>
  <c r="C668" i="7"/>
  <c r="C687" i="7"/>
  <c r="C701" i="7"/>
  <c r="C727" i="7"/>
  <c r="C740" i="7"/>
  <c r="C759" i="7"/>
  <c r="E23" i="8"/>
  <c r="F93" i="8"/>
  <c r="E44" i="8"/>
  <c r="E57" i="8"/>
  <c r="C55" i="8"/>
  <c r="D55" i="8" s="1"/>
  <c r="E65" i="8"/>
  <c r="E72" i="8"/>
  <c r="F72" i="8"/>
  <c r="C92" i="8"/>
  <c r="D92" i="8" s="1"/>
  <c r="E94" i="8"/>
  <c r="F94" i="8" s="1"/>
  <c r="E120" i="8"/>
  <c r="F120" i="8" s="1"/>
  <c r="C118" i="8"/>
  <c r="D118" i="8" s="1"/>
  <c r="C131" i="8"/>
  <c r="D131" i="8" s="1"/>
  <c r="C136" i="8"/>
  <c r="D136" i="8" s="1"/>
  <c r="E138" i="8"/>
  <c r="F138" i="8" s="1"/>
  <c r="C139" i="8"/>
  <c r="D139" i="8" s="1"/>
  <c r="E141" i="8"/>
  <c r="F141" i="8" s="1"/>
  <c r="F201" i="8"/>
  <c r="F208" i="8"/>
  <c r="E159" i="8"/>
  <c r="F159" i="8" s="1"/>
  <c r="E175" i="8"/>
  <c r="F175" i="8" s="1"/>
  <c r="E178" i="8"/>
  <c r="E185" i="8"/>
  <c r="F185" i="8" s="1"/>
  <c r="C183" i="8"/>
  <c r="D183" i="8" s="1"/>
  <c r="C193" i="8"/>
  <c r="D193" i="8" s="1"/>
  <c r="E239" i="8"/>
  <c r="C237" i="8"/>
  <c r="D237" i="8" s="1"/>
  <c r="C260" i="8"/>
  <c r="D260" i="8" s="1"/>
  <c r="F311" i="8"/>
  <c r="E291" i="8"/>
  <c r="F291" i="8" s="1"/>
  <c r="F340" i="8"/>
  <c r="F390" i="8"/>
  <c r="E341" i="8"/>
  <c r="E374" i="8"/>
  <c r="F374" i="8" s="1"/>
  <c r="C372" i="8"/>
  <c r="D372" i="8" s="1"/>
  <c r="E390" i="8"/>
  <c r="E398" i="8"/>
  <c r="F398" i="8" s="1"/>
  <c r="C396" i="8"/>
  <c r="D396" i="8" s="1"/>
  <c r="F447" i="8"/>
  <c r="E397" i="8"/>
  <c r="F397" i="8" s="1"/>
  <c r="C415" i="8"/>
  <c r="D415" i="8" s="1"/>
  <c r="E416" i="8"/>
  <c r="F416" i="8" s="1"/>
  <c r="E417" i="8"/>
  <c r="C433" i="8"/>
  <c r="D433" i="8" s="1"/>
  <c r="C448" i="8"/>
  <c r="D448" i="8" s="1"/>
  <c r="C484" i="8"/>
  <c r="D484" i="8" s="1"/>
  <c r="F485" i="8"/>
  <c r="C491" i="8"/>
  <c r="D491" i="8" s="1"/>
  <c r="C495" i="8"/>
  <c r="D495" i="8" s="1"/>
  <c r="E497" i="8"/>
  <c r="E505" i="8"/>
  <c r="F505" i="8" s="1"/>
  <c r="F561" i="8"/>
  <c r="F585" i="8"/>
  <c r="E559" i="8"/>
  <c r="F559" i="8" s="1"/>
  <c r="E562" i="8"/>
  <c r="F562" i="8" s="1"/>
  <c r="E578" i="8"/>
  <c r="F578" i="8" s="1"/>
  <c r="C576" i="8"/>
  <c r="D576" i="8" s="1"/>
  <c r="E577" i="8"/>
  <c r="F577" i="8" s="1"/>
  <c r="E582" i="8"/>
  <c r="F582" i="8" s="1"/>
  <c r="C602" i="8"/>
  <c r="D602" i="8" s="1"/>
  <c r="E604" i="8"/>
  <c r="F604" i="8" s="1"/>
  <c r="E612" i="8"/>
  <c r="F612" i="8" s="1"/>
  <c r="F677" i="8"/>
  <c r="F681" i="8"/>
  <c r="E655" i="8"/>
  <c r="E659" i="8"/>
  <c r="C686" i="8"/>
  <c r="D686" i="8" s="1"/>
  <c r="C691" i="8"/>
  <c r="D691" i="8" s="1"/>
  <c r="E693" i="8"/>
  <c r="C690" i="8"/>
  <c r="D690" i="8" s="1"/>
  <c r="E698" i="8"/>
  <c r="F698" i="8" s="1"/>
  <c r="C696" i="8"/>
  <c r="D696" i="8" s="1"/>
  <c r="F750" i="8"/>
  <c r="E699" i="8"/>
  <c r="F699" i="8" s="1"/>
  <c r="F753" i="8"/>
  <c r="F719" i="8"/>
  <c r="E727" i="8"/>
  <c r="F727" i="8" s="1"/>
  <c r="E745" i="8"/>
  <c r="E749" i="8"/>
  <c r="F749" i="8" s="1"/>
  <c r="F817" i="8"/>
  <c r="E768" i="8"/>
  <c r="F768" i="8" s="1"/>
  <c r="C766" i="8"/>
  <c r="D766" i="8" s="1"/>
  <c r="E772" i="8"/>
  <c r="C782" i="8"/>
  <c r="D782" i="8" s="1"/>
  <c r="E784" i="8"/>
  <c r="E802" i="8"/>
  <c r="F802" i="8" s="1"/>
  <c r="E838" i="8"/>
  <c r="F838" i="8" s="1"/>
  <c r="C853" i="8"/>
  <c r="D853" i="8" s="1"/>
  <c r="E890" i="8"/>
  <c r="C888" i="8"/>
  <c r="D888" i="8" s="1"/>
  <c r="E906" i="8"/>
  <c r="F906" i="8" s="1"/>
  <c r="F956" i="8"/>
  <c r="C907" i="8"/>
  <c r="D907" i="8" s="1"/>
  <c r="F964" i="8"/>
  <c r="C913" i="8"/>
  <c r="D913" i="8" s="1"/>
  <c r="C942" i="8"/>
  <c r="D942" i="8" s="1"/>
  <c r="E947" i="8"/>
  <c r="F947" i="8" s="1"/>
  <c r="E976" i="8"/>
  <c r="F976" i="8" s="1"/>
  <c r="C1026" i="8"/>
  <c r="D1026" i="8" s="1"/>
  <c r="C1041" i="8"/>
  <c r="D1041" i="8" s="1"/>
  <c r="E1139" i="8"/>
  <c r="F1139" i="8" s="1"/>
  <c r="C1137" i="8"/>
  <c r="D1137" i="8" s="1"/>
  <c r="E1157" i="8"/>
  <c r="F1157" i="8" s="1"/>
  <c r="C1164" i="8"/>
  <c r="D1164" i="8" s="1"/>
  <c r="E1168" i="8"/>
  <c r="F1168" i="8" s="1"/>
  <c r="C1189" i="8"/>
  <c r="D1189" i="8" s="1"/>
  <c r="E1189" i="8"/>
  <c r="F1189" i="8" s="1"/>
  <c r="F1240" i="8"/>
  <c r="E1195" i="8"/>
  <c r="F1195" i="8" s="1"/>
  <c r="C1192" i="8"/>
  <c r="D1192" i="8" s="1"/>
  <c r="C1193" i="8"/>
  <c r="D1193" i="8" s="1"/>
  <c r="E1201" i="8"/>
  <c r="F1250" i="8"/>
  <c r="C1213" i="8"/>
  <c r="D1213" i="8" s="1"/>
  <c r="C1219" i="8"/>
  <c r="D1219" i="8" s="1"/>
  <c r="C1253" i="8"/>
  <c r="D1253" i="8" s="1"/>
  <c r="F1337" i="8"/>
  <c r="C1286" i="8"/>
  <c r="D1286" i="8" s="1"/>
  <c r="C1335" i="8"/>
  <c r="D1335" i="8" s="1"/>
  <c r="F1390" i="8"/>
  <c r="C1347" i="8"/>
  <c r="D1347" i="8" s="1"/>
  <c r="E1354" i="8"/>
  <c r="F1354" i="8" s="1"/>
  <c r="C1352" i="8"/>
  <c r="D1352" i="8" s="1"/>
  <c r="E1352" i="8"/>
  <c r="E1359" i="8"/>
  <c r="F1359" i="8" s="1"/>
  <c r="C1356" i="8"/>
  <c r="D1356" i="8" s="1"/>
  <c r="F1408" i="8"/>
  <c r="C1357" i="8"/>
  <c r="D1357" i="8" s="1"/>
  <c r="C1419" i="8"/>
  <c r="D1419" i="8" s="1"/>
  <c r="F1470" i="8"/>
  <c r="E1457" i="8"/>
  <c r="C1495" i="8"/>
  <c r="D1495" i="8" s="1"/>
  <c r="E1497" i="8"/>
  <c r="E1518" i="8"/>
  <c r="F1518" i="8" s="1"/>
  <c r="F1641" i="8"/>
  <c r="C1590" i="8"/>
  <c r="D1590" i="8" s="1"/>
  <c r="C1617" i="8"/>
  <c r="D1617" i="8" s="1"/>
  <c r="E1627" i="8"/>
  <c r="F1627" i="8" s="1"/>
  <c r="E1656" i="8"/>
  <c r="F1656" i="8" s="1"/>
  <c r="C1662" i="8"/>
  <c r="D1662" i="8" s="1"/>
  <c r="E1663" i="8"/>
  <c r="F1663" i="8" s="1"/>
  <c r="E1664" i="8"/>
  <c r="C1661" i="8"/>
  <c r="D1661" i="8" s="1"/>
  <c r="E1662" i="8"/>
  <c r="E1684" i="8"/>
  <c r="F1684" i="8" s="1"/>
  <c r="C1682" i="8"/>
  <c r="D1682" i="8" s="1"/>
  <c r="E1686" i="8"/>
  <c r="F1686" i="8" s="1"/>
  <c r="F1737" i="8"/>
  <c r="E1687" i="8"/>
  <c r="C1700" i="8"/>
  <c r="D1700" i="8" s="1"/>
  <c r="E1702" i="8"/>
  <c r="F1702" i="8" s="1"/>
  <c r="C1699" i="8"/>
  <c r="D1699" i="8" s="1"/>
  <c r="F1751" i="8"/>
  <c r="E1728" i="8"/>
  <c r="F1728" i="8" s="1"/>
  <c r="C1753" i="8"/>
  <c r="D1753" i="8" s="1"/>
  <c r="E1755" i="8"/>
  <c r="E1763" i="8"/>
  <c r="F1763" i="8" s="1"/>
  <c r="C1789" i="8"/>
  <c r="D1789" i="8" s="1"/>
  <c r="C1802" i="8"/>
  <c r="D1802" i="8" s="1"/>
  <c r="F1853" i="8"/>
  <c r="E1803" i="8"/>
  <c r="F1803" i="8" s="1"/>
  <c r="E1804" i="8"/>
  <c r="F1804" i="8" s="1"/>
  <c r="C1821" i="8"/>
  <c r="D1821" i="8" s="1"/>
  <c r="E1823" i="8"/>
  <c r="C1837" i="8"/>
  <c r="D1837" i="8" s="1"/>
  <c r="E1839" i="8"/>
  <c r="C1836" i="8"/>
  <c r="D1836" i="8" s="1"/>
  <c r="F1905" i="8"/>
  <c r="E1870" i="8"/>
  <c r="F1870" i="8" s="1"/>
  <c r="F1919" i="8"/>
  <c r="C1867" i="8"/>
  <c r="D1867" i="8" s="1"/>
  <c r="E1868" i="8"/>
  <c r="E1874" i="8"/>
  <c r="F1874" i="8" s="1"/>
  <c r="C1906" i="8"/>
  <c r="D1906" i="8" s="1"/>
  <c r="F1957" i="8"/>
  <c r="E1908" i="8"/>
  <c r="F1908" i="8" s="1"/>
  <c r="E1919" i="8"/>
  <c r="C1917" i="8"/>
  <c r="D1917" i="8" s="1"/>
  <c r="F2010" i="8"/>
  <c r="C1959" i="8"/>
  <c r="D1959" i="8" s="1"/>
  <c r="E1961" i="8"/>
  <c r="F1961" i="8" s="1"/>
  <c r="C1979" i="8"/>
  <c r="D1979" i="8" s="1"/>
  <c r="E1992" i="8"/>
  <c r="F1992" i="8" s="1"/>
  <c r="C1989" i="8"/>
  <c r="D1989" i="8" s="1"/>
  <c r="C1990" i="8"/>
  <c r="D1990" i="8" s="1"/>
  <c r="C2079" i="8"/>
  <c r="C2088" i="8"/>
  <c r="E2098" i="8"/>
  <c r="F2098" i="8" s="1"/>
  <c r="F2147" i="8"/>
  <c r="C2096" i="8"/>
  <c r="E2149" i="8"/>
  <c r="F2149" i="8" s="1"/>
  <c r="D2146" i="8"/>
  <c r="D2149" i="8"/>
  <c r="F2198" i="8"/>
  <c r="C2199" i="8"/>
  <c r="E2201" i="8"/>
  <c r="F2201" i="8" s="1"/>
  <c r="E2199" i="8"/>
  <c r="C2198" i="8"/>
  <c r="D2201" i="8"/>
  <c r="C2234" i="8"/>
  <c r="E2236" i="8"/>
  <c r="D2236" i="8"/>
  <c r="F2296" i="8"/>
  <c r="C2305" i="8"/>
  <c r="E2307" i="8"/>
  <c r="F2307" i="8" s="1"/>
  <c r="C2306" i="8"/>
  <c r="D2305" i="8"/>
  <c r="E2308" i="8"/>
  <c r="F2308" i="8" s="1"/>
  <c r="E2306" i="8"/>
  <c r="D2308" i="8"/>
  <c r="C12" i="9"/>
  <c r="D12" i="9" s="1"/>
  <c r="C58" i="9"/>
  <c r="D58" i="9" s="1"/>
  <c r="C288" i="9"/>
  <c r="D288" i="9" s="1"/>
  <c r="C287" i="9"/>
  <c r="D287" i="9" s="1"/>
  <c r="C349" i="9"/>
  <c r="D349" i="9" s="1"/>
  <c r="C447" i="9"/>
  <c r="D447" i="9" s="1"/>
  <c r="C462" i="9"/>
  <c r="D462" i="9" s="1"/>
  <c r="C500" i="9"/>
  <c r="D500" i="9" s="1"/>
  <c r="C501" i="9"/>
  <c r="D501" i="9" s="1"/>
  <c r="C510" i="9"/>
  <c r="D510" i="9" s="1"/>
  <c r="C540" i="9"/>
  <c r="D540" i="9" s="1"/>
  <c r="C713" i="9"/>
  <c r="D713" i="9" s="1"/>
  <c r="C712" i="9"/>
  <c r="D712" i="9" s="1"/>
  <c r="S20" i="11"/>
  <c r="G20" i="11"/>
  <c r="X20" i="11"/>
  <c r="K20" i="11"/>
  <c r="AA20" i="11"/>
  <c r="M20" i="11"/>
  <c r="T20" i="11"/>
  <c r="D20" i="11"/>
  <c r="W20" i="11"/>
  <c r="F20" i="11"/>
  <c r="Y20" i="11"/>
  <c r="E20" i="11"/>
  <c r="V20" i="11"/>
  <c r="C20" i="11"/>
  <c r="Q20" i="11"/>
  <c r="U20" i="11"/>
  <c r="R20" i="11"/>
  <c r="P20" i="11"/>
  <c r="I20" i="11"/>
  <c r="H20" i="11"/>
  <c r="Z20" i="11"/>
  <c r="C781" i="8"/>
  <c r="D781" i="8" s="1"/>
  <c r="F832" i="8"/>
  <c r="E962" i="8"/>
  <c r="F962" i="8" s="1"/>
  <c r="C960" i="8"/>
  <c r="D960" i="8" s="1"/>
  <c r="E961" i="8"/>
  <c r="F961" i="8" s="1"/>
  <c r="E960" i="8"/>
  <c r="F960" i="8" s="1"/>
  <c r="C1080" i="8"/>
  <c r="D1080" i="8" s="1"/>
  <c r="E1081" i="8"/>
  <c r="F1081" i="8" s="1"/>
  <c r="C1108" i="8"/>
  <c r="D1108" i="8" s="1"/>
  <c r="E1110" i="8"/>
  <c r="C1109" i="8"/>
  <c r="D1109" i="8" s="1"/>
  <c r="E1153" i="8"/>
  <c r="F1153" i="8" s="1"/>
  <c r="C1153" i="8"/>
  <c r="D1153" i="8" s="1"/>
  <c r="C1208" i="8"/>
  <c r="D1208" i="8" s="1"/>
  <c r="E1210" i="8"/>
  <c r="F1299" i="8"/>
  <c r="C1248" i="8"/>
  <c r="D1248" i="8" s="1"/>
  <c r="E1595" i="8"/>
  <c r="F1595" i="8" s="1"/>
  <c r="C1593" i="8"/>
  <c r="D1593" i="8" s="1"/>
  <c r="F1644" i="8"/>
  <c r="E1594" i="8"/>
  <c r="F1594" i="8" s="1"/>
  <c r="E1593" i="8"/>
  <c r="C1646" i="8"/>
  <c r="D1646" i="8" s="1"/>
  <c r="E1648" i="8"/>
  <c r="F1760" i="8"/>
  <c r="C1829" i="8"/>
  <c r="D1829" i="8" s="1"/>
  <c r="E1832" i="8"/>
  <c r="F1832" i="8" s="1"/>
  <c r="E1831" i="8"/>
  <c r="F1831" i="8" s="1"/>
  <c r="C1830" i="8"/>
  <c r="D1830" i="8" s="1"/>
  <c r="D2102" i="8"/>
  <c r="E2100" i="8"/>
  <c r="F2151" i="8"/>
  <c r="E2102" i="8"/>
  <c r="D2271" i="8"/>
  <c r="E2274" i="8"/>
  <c r="F2274" i="8" s="1"/>
  <c r="E2396" i="8"/>
  <c r="F2396" i="8" s="1"/>
  <c r="D2396" i="8"/>
  <c r="C2394" i="8"/>
  <c r="D2393" i="8"/>
  <c r="D207" i="13"/>
  <c r="C219" i="13"/>
  <c r="D607" i="13"/>
  <c r="C619" i="13"/>
  <c r="C633" i="7"/>
  <c r="F264" i="8"/>
  <c r="F215" i="8"/>
  <c r="C314" i="8"/>
  <c r="D314" i="8" s="1"/>
  <c r="F365" i="8"/>
  <c r="E366" i="8"/>
  <c r="F366" i="8" s="1"/>
  <c r="C814" i="8"/>
  <c r="D814" i="8" s="1"/>
  <c r="E816" i="8"/>
  <c r="E841" i="8"/>
  <c r="F841" i="8" s="1"/>
  <c r="E863" i="8"/>
  <c r="F863" i="8" s="1"/>
  <c r="E860" i="8"/>
  <c r="F860" i="8" s="1"/>
  <c r="F971" i="8"/>
  <c r="F1317" i="8"/>
  <c r="C1266" i="8"/>
  <c r="D1266" i="8" s="1"/>
  <c r="E1267" i="8"/>
  <c r="F1267" i="8" s="1"/>
  <c r="C1366" i="8"/>
  <c r="D1366" i="8" s="1"/>
  <c r="C1365" i="8"/>
  <c r="D1365" i="8" s="1"/>
  <c r="C1514" i="8"/>
  <c r="D1514" i="8" s="1"/>
  <c r="E1516" i="8"/>
  <c r="F1623" i="8"/>
  <c r="C1572" i="8"/>
  <c r="D1572" i="8" s="1"/>
  <c r="E1652" i="8"/>
  <c r="F1652" i="8" s="1"/>
  <c r="C1650" i="8"/>
  <c r="D1650" i="8" s="1"/>
  <c r="E1650" i="8"/>
  <c r="C1767" i="8"/>
  <c r="D1767" i="8" s="1"/>
  <c r="F1818" i="8"/>
  <c r="E1769" i="8"/>
  <c r="F1769" i="8" s="1"/>
  <c r="C1788" i="8"/>
  <c r="D1788" i="8" s="1"/>
  <c r="E1914" i="8"/>
  <c r="E2037" i="8"/>
  <c r="F2037" i="8" s="1"/>
  <c r="C2035" i="8"/>
  <c r="D2037" i="8"/>
  <c r="E2036" i="8"/>
  <c r="F2036" i="8" s="1"/>
  <c r="F2157" i="8"/>
  <c r="C2106" i="8"/>
  <c r="D2108" i="8"/>
  <c r="E2107" i="8"/>
  <c r="E2106" i="8"/>
  <c r="C2322" i="8"/>
  <c r="E2324" i="8"/>
  <c r="F2324" i="8" s="1"/>
  <c r="D2324" i="8"/>
  <c r="E2323" i="8"/>
  <c r="F2323" i="8" s="1"/>
  <c r="F908" i="8"/>
  <c r="F989" i="8"/>
  <c r="E939" i="8"/>
  <c r="F939" i="8" s="1"/>
  <c r="F1019" i="8"/>
  <c r="E1071" i="8"/>
  <c r="F1071" i="8" s="1"/>
  <c r="C1068" i="8"/>
  <c r="D1068" i="8" s="1"/>
  <c r="E1151" i="8"/>
  <c r="F1151" i="8" s="1"/>
  <c r="C1148" i="8"/>
  <c r="D1148" i="8" s="1"/>
  <c r="E1149" i="8"/>
  <c r="F1149" i="8" s="1"/>
  <c r="C1197" i="8"/>
  <c r="D1197" i="8" s="1"/>
  <c r="C1381" i="8"/>
  <c r="D1381" i="8" s="1"/>
  <c r="E1382" i="8"/>
  <c r="F1382" i="8" s="1"/>
  <c r="C1434" i="8"/>
  <c r="D1434" i="8" s="1"/>
  <c r="E1434" i="8"/>
  <c r="F1434" i="8" s="1"/>
  <c r="C1433" i="8"/>
  <c r="D1433" i="8" s="1"/>
  <c r="E1435" i="8"/>
  <c r="F1435" i="8" s="1"/>
  <c r="E1531" i="8"/>
  <c r="F1570" i="8"/>
  <c r="C1819" i="8"/>
  <c r="D1819" i="8" s="1"/>
  <c r="E1821" i="8"/>
  <c r="F1821" i="8" s="1"/>
  <c r="E1854" i="8"/>
  <c r="F1854" i="8" s="1"/>
  <c r="F1903" i="8"/>
  <c r="C1852" i="8"/>
  <c r="D1852" i="8" s="1"/>
  <c r="C2113" i="8"/>
  <c r="E2115" i="8"/>
  <c r="F2115" i="8" s="1"/>
  <c r="D2113" i="8"/>
  <c r="C2177" i="8"/>
  <c r="D2179" i="8"/>
  <c r="D2176" i="8"/>
  <c r="C264" i="13"/>
  <c r="D252" i="13"/>
  <c r="D253" i="13"/>
  <c r="C252" i="13"/>
  <c r="C705" i="7"/>
  <c r="E43" i="8"/>
  <c r="C41" i="8"/>
  <c r="D41" i="8" s="1"/>
  <c r="E56" i="8"/>
  <c r="C80" i="8"/>
  <c r="D80" i="8" s="1"/>
  <c r="E82" i="8"/>
  <c r="F154" i="8"/>
  <c r="C103" i="8"/>
  <c r="D103" i="8" s="1"/>
  <c r="E103" i="8"/>
  <c r="F103" i="8" s="1"/>
  <c r="E166" i="8"/>
  <c r="C224" i="8"/>
  <c r="D224" i="8" s="1"/>
  <c r="F275" i="8"/>
  <c r="F369" i="8"/>
  <c r="F328" i="8"/>
  <c r="E599" i="8"/>
  <c r="F599" i="8" s="1"/>
  <c r="E598" i="8"/>
  <c r="F598" i="8" s="1"/>
  <c r="E677" i="8"/>
  <c r="C675" i="8"/>
  <c r="D675" i="8" s="1"/>
  <c r="E767" i="8"/>
  <c r="F767" i="8" s="1"/>
  <c r="F816" i="8"/>
  <c r="F850" i="8"/>
  <c r="E800" i="8"/>
  <c r="C869" i="8"/>
  <c r="D869" i="8" s="1"/>
  <c r="F920" i="8"/>
  <c r="E888" i="8"/>
  <c r="F888" i="8" s="1"/>
  <c r="E889" i="8"/>
  <c r="E905" i="8"/>
  <c r="F905" i="8" s="1"/>
  <c r="C903" i="8"/>
  <c r="D903" i="8" s="1"/>
  <c r="E954" i="8"/>
  <c r="F954" i="8" s="1"/>
  <c r="F1003" i="8"/>
  <c r="E953" i="8"/>
  <c r="F953" i="8" s="1"/>
  <c r="C959" i="8"/>
  <c r="D959" i="8" s="1"/>
  <c r="C982" i="8"/>
  <c r="D982" i="8" s="1"/>
  <c r="E982" i="8"/>
  <c r="F1126" i="8"/>
  <c r="C1075" i="8"/>
  <c r="D1075" i="8" s="1"/>
  <c r="E1103" i="8"/>
  <c r="F1103" i="8" s="1"/>
  <c r="E1101" i="8"/>
  <c r="E1102" i="8"/>
  <c r="E1180" i="8"/>
  <c r="F1180" i="8" s="1"/>
  <c r="C1178" i="8"/>
  <c r="D1178" i="8" s="1"/>
  <c r="C1207" i="8"/>
  <c r="D1207" i="8" s="1"/>
  <c r="C1217" i="8"/>
  <c r="D1217" i="8" s="1"/>
  <c r="C1285" i="8"/>
  <c r="D1285" i="8" s="1"/>
  <c r="F1336" i="8"/>
  <c r="E1286" i="8"/>
  <c r="F1286" i="8" s="1"/>
  <c r="C1524" i="8"/>
  <c r="D1524" i="8" s="1"/>
  <c r="C1622" i="8"/>
  <c r="D1622" i="8" s="1"/>
  <c r="E1673" i="8"/>
  <c r="F1673" i="8" s="1"/>
  <c r="C1671" i="8"/>
  <c r="D1671" i="8" s="1"/>
  <c r="E1744" i="8"/>
  <c r="F1744" i="8" s="1"/>
  <c r="C1742" i="8"/>
  <c r="D1742" i="8" s="1"/>
  <c r="F1793" i="8"/>
  <c r="E1786" i="8"/>
  <c r="F1786" i="8" s="1"/>
  <c r="F1835" i="8"/>
  <c r="E1829" i="8"/>
  <c r="E1997" i="8"/>
  <c r="C1995" i="8"/>
  <c r="D1995" i="8" s="1"/>
  <c r="E2047" i="8"/>
  <c r="C2046" i="8"/>
  <c r="F2097" i="8"/>
  <c r="E2045" i="8"/>
  <c r="F2045" i="8" s="1"/>
  <c r="C2121" i="8"/>
  <c r="F2172" i="8"/>
  <c r="E2123" i="8"/>
  <c r="F2123" i="8" s="1"/>
  <c r="D2123" i="8"/>
  <c r="D2275" i="8"/>
  <c r="C2273" i="8"/>
  <c r="D2347" i="8"/>
  <c r="E2346" i="8"/>
  <c r="E2347" i="8"/>
  <c r="F2347" i="8" s="1"/>
  <c r="C50" i="9"/>
  <c r="D50" i="9" s="1"/>
  <c r="C49" i="9"/>
  <c r="D49" i="9" s="1"/>
  <c r="C398" i="9"/>
  <c r="D398" i="9" s="1"/>
  <c r="C397" i="9"/>
  <c r="D397" i="9" s="1"/>
  <c r="C538" i="9"/>
  <c r="D538" i="9" s="1"/>
  <c r="C621" i="9"/>
  <c r="D621" i="9" s="1"/>
  <c r="C622" i="9"/>
  <c r="D622" i="9" s="1"/>
  <c r="C689" i="9"/>
  <c r="D689" i="9" s="1"/>
  <c r="C43" i="13"/>
  <c r="D31" i="13"/>
  <c r="C31" i="13"/>
  <c r="C607" i="13"/>
  <c r="C555" i="7"/>
  <c r="E90" i="8"/>
  <c r="F90" i="8" s="1"/>
  <c r="C102" i="8"/>
  <c r="D102" i="8" s="1"/>
  <c r="F165" i="8"/>
  <c r="E155" i="8"/>
  <c r="F155" i="8" s="1"/>
  <c r="C229" i="8"/>
  <c r="D229" i="8" s="1"/>
  <c r="E257" i="8"/>
  <c r="F257" i="8" s="1"/>
  <c r="C255" i="8"/>
  <c r="D255" i="8" s="1"/>
  <c r="E283" i="8"/>
  <c r="F283" i="8" s="1"/>
  <c r="C746" i="8"/>
  <c r="D746" i="8" s="1"/>
  <c r="F801" i="8"/>
  <c r="F760" i="8"/>
  <c r="E780" i="8"/>
  <c r="F780" i="8" s="1"/>
  <c r="E867" i="8"/>
  <c r="F867" i="8" s="1"/>
  <c r="F890" i="8"/>
  <c r="C991" i="8"/>
  <c r="D991" i="8" s="1"/>
  <c r="E993" i="8"/>
  <c r="C990" i="8"/>
  <c r="D990" i="8" s="1"/>
  <c r="C1074" i="8"/>
  <c r="D1074" i="8" s="1"/>
  <c r="E1121" i="8"/>
  <c r="F1121" i="8" s="1"/>
  <c r="C1119" i="8"/>
  <c r="D1119" i="8" s="1"/>
  <c r="E1120" i="8"/>
  <c r="F1120" i="8" s="1"/>
  <c r="F1210" i="8"/>
  <c r="E1161" i="8"/>
  <c r="F1161" i="8" s="1"/>
  <c r="E1175" i="8"/>
  <c r="F1175" i="8" s="1"/>
  <c r="C1173" i="8"/>
  <c r="D1173" i="8" s="1"/>
  <c r="E1217" i="8"/>
  <c r="F1217" i="8" s="1"/>
  <c r="C1265" i="8"/>
  <c r="D1265" i="8" s="1"/>
  <c r="E1379" i="8"/>
  <c r="F1379" i="8" s="1"/>
  <c r="C1430" i="8"/>
  <c r="D1430" i="8" s="1"/>
  <c r="E1537" i="8"/>
  <c r="F1537" i="8" s="1"/>
  <c r="C1535" i="8"/>
  <c r="D1535" i="8" s="1"/>
  <c r="C1549" i="8"/>
  <c r="D1549" i="8" s="1"/>
  <c r="E1551" i="8"/>
  <c r="F1551" i="8" s="1"/>
  <c r="C1695" i="8"/>
  <c r="D1695" i="8" s="1"/>
  <c r="F1746" i="8"/>
  <c r="C1794" i="8"/>
  <c r="D1794" i="8" s="1"/>
  <c r="E1851" i="8"/>
  <c r="F1851" i="8" s="1"/>
  <c r="F1914" i="8"/>
  <c r="E1865" i="8"/>
  <c r="F1865" i="8" s="1"/>
  <c r="E1877" i="8"/>
  <c r="F1877" i="8" s="1"/>
  <c r="E1924" i="8"/>
  <c r="F1924" i="8" s="1"/>
  <c r="C1922" i="8"/>
  <c r="D1922" i="8" s="1"/>
  <c r="F1973" i="8"/>
  <c r="E1922" i="8"/>
  <c r="F1922" i="8" s="1"/>
  <c r="C2034" i="8"/>
  <c r="F2121" i="8"/>
  <c r="E2072" i="8"/>
  <c r="F2072" i="8" s="1"/>
  <c r="D2072" i="8"/>
  <c r="C2100" i="8"/>
  <c r="C2114" i="8"/>
  <c r="D2246" i="8"/>
  <c r="C2244" i="8"/>
  <c r="C2344" i="8"/>
  <c r="C556" i="9"/>
  <c r="D556" i="9" s="1"/>
  <c r="X50" i="12"/>
  <c r="L50" i="12"/>
  <c r="W50" i="12"/>
  <c r="K50" i="12"/>
  <c r="V50" i="12"/>
  <c r="H50" i="12"/>
  <c r="R50" i="12"/>
  <c r="D50" i="12"/>
  <c r="O50" i="12"/>
  <c r="N50" i="12"/>
  <c r="M50" i="12"/>
  <c r="J50" i="12"/>
  <c r="I50" i="12"/>
  <c r="P50" i="12"/>
  <c r="C50" i="12"/>
  <c r="T50" i="12"/>
  <c r="S50" i="12"/>
  <c r="Q50" i="12"/>
  <c r="Y50" i="12"/>
  <c r="U50" i="12"/>
  <c r="E50" i="12"/>
  <c r="AA50" i="12"/>
  <c r="C120" i="13"/>
  <c r="D108" i="13"/>
  <c r="D109" i="13"/>
  <c r="C430" i="13"/>
  <c r="D418" i="13"/>
  <c r="C549" i="7"/>
  <c r="E9" i="8"/>
  <c r="C7" i="8"/>
  <c r="D7" i="8" s="1"/>
  <c r="C32" i="8"/>
  <c r="D32" i="8" s="1"/>
  <c r="E102" i="8"/>
  <c r="F102" i="8" s="1"/>
  <c r="F204" i="8"/>
  <c r="E227" i="8"/>
  <c r="F227" i="8" s="1"/>
  <c r="E266" i="8"/>
  <c r="F266" i="8" s="1"/>
  <c r="C264" i="8"/>
  <c r="D264" i="8" s="1"/>
  <c r="C350" i="8"/>
  <c r="D350" i="8" s="1"/>
  <c r="E352" i="8"/>
  <c r="F573" i="8"/>
  <c r="E535" i="8"/>
  <c r="F535" i="8" s="1"/>
  <c r="C532" i="8"/>
  <c r="D532" i="8" s="1"/>
  <c r="F596" i="8"/>
  <c r="C545" i="8"/>
  <c r="D545" i="8" s="1"/>
  <c r="C567" i="8"/>
  <c r="D567" i="8" s="1"/>
  <c r="F642" i="8"/>
  <c r="F764" i="8"/>
  <c r="E715" i="8"/>
  <c r="F715" i="8" s="1"/>
  <c r="C735" i="8"/>
  <c r="D735" i="8" s="1"/>
  <c r="E764" i="8"/>
  <c r="E834" i="8"/>
  <c r="F834" i="8" s="1"/>
  <c r="E923" i="8"/>
  <c r="C921" i="8"/>
  <c r="D921" i="8" s="1"/>
  <c r="E937" i="8"/>
  <c r="F937" i="8" s="1"/>
  <c r="E959" i="8"/>
  <c r="C957" i="8"/>
  <c r="D957" i="8" s="1"/>
  <c r="E990" i="8"/>
  <c r="F990" i="8" s="1"/>
  <c r="C1022" i="8"/>
  <c r="D1022" i="8" s="1"/>
  <c r="E1023" i="8"/>
  <c r="E1057" i="8"/>
  <c r="E1130" i="8"/>
  <c r="F1130" i="8" s="1"/>
  <c r="C1128" i="8"/>
  <c r="D1128" i="8" s="1"/>
  <c r="C1168" i="8"/>
  <c r="D1168" i="8" s="1"/>
  <c r="E1216" i="8"/>
  <c r="F1216" i="8" s="1"/>
  <c r="C1214" i="8"/>
  <c r="D1214" i="8" s="1"/>
  <c r="E1284" i="8"/>
  <c r="F1284" i="8" s="1"/>
  <c r="E1323" i="8"/>
  <c r="F1323" i="8" s="1"/>
  <c r="E1322" i="8"/>
  <c r="F1322" i="8" s="1"/>
  <c r="F1373" i="8"/>
  <c r="C1368" i="8"/>
  <c r="D1368" i="8" s="1"/>
  <c r="E1370" i="8"/>
  <c r="F1370" i="8" s="1"/>
  <c r="E1430" i="8"/>
  <c r="F1430" i="8" s="1"/>
  <c r="F1496" i="8"/>
  <c r="E1502" i="8"/>
  <c r="C1554" i="8"/>
  <c r="D1554" i="8" s="1"/>
  <c r="E1556" i="8"/>
  <c r="F1556" i="8" s="1"/>
  <c r="C1553" i="8"/>
  <c r="D1553" i="8" s="1"/>
  <c r="E1555" i="8"/>
  <c r="F1555" i="8" s="1"/>
  <c r="C1599" i="8"/>
  <c r="D1599" i="8" s="1"/>
  <c r="F1650" i="8"/>
  <c r="E1649" i="8"/>
  <c r="F1649" i="8" s="1"/>
  <c r="C1647" i="8"/>
  <c r="D1647" i="8" s="1"/>
  <c r="E1669" i="8"/>
  <c r="F1669" i="8" s="1"/>
  <c r="C1667" i="8"/>
  <c r="D1667" i="8" s="1"/>
  <c r="F1718" i="8"/>
  <c r="E1668" i="8"/>
  <c r="F1668" i="8" s="1"/>
  <c r="C1694" i="8"/>
  <c r="D1694" i="8" s="1"/>
  <c r="C1711" i="8"/>
  <c r="D1711" i="8" s="1"/>
  <c r="F1762" i="8"/>
  <c r="E1713" i="8"/>
  <c r="F1713" i="8" s="1"/>
  <c r="E1775" i="8"/>
  <c r="F1775" i="8" s="1"/>
  <c r="C1773" i="8"/>
  <c r="D1773" i="8" s="1"/>
  <c r="C1780" i="8"/>
  <c r="D1780" i="8" s="1"/>
  <c r="E1782" i="8"/>
  <c r="E1781" i="8"/>
  <c r="F1781" i="8" s="1"/>
  <c r="C1784" i="8"/>
  <c r="D1784" i="8" s="1"/>
  <c r="F1819" i="8"/>
  <c r="E1830" i="8"/>
  <c r="F1830" i="8" s="1"/>
  <c r="F1893" i="8"/>
  <c r="C1842" i="8"/>
  <c r="D1842" i="8" s="1"/>
  <c r="E1844" i="8"/>
  <c r="E1843" i="8"/>
  <c r="F1843" i="8" s="1"/>
  <c r="C1862" i="8"/>
  <c r="D1862" i="8" s="1"/>
  <c r="E1881" i="8"/>
  <c r="F1881" i="8" s="1"/>
  <c r="E1879" i="8"/>
  <c r="F1879" i="8" s="1"/>
  <c r="F1935" i="8"/>
  <c r="C1884" i="8"/>
  <c r="D1884" i="8" s="1"/>
  <c r="E1884" i="8"/>
  <c r="F1884" i="8" s="1"/>
  <c r="E1915" i="8"/>
  <c r="F1915" i="8" s="1"/>
  <c r="C1951" i="8"/>
  <c r="D1951" i="8" s="1"/>
  <c r="C393" i="7"/>
  <c r="C465" i="7"/>
  <c r="C609" i="7"/>
  <c r="E28" i="8"/>
  <c r="E45" i="8"/>
  <c r="C54" i="8"/>
  <c r="D54" i="8" s="1"/>
  <c r="C74" i="8"/>
  <c r="D74" i="8" s="1"/>
  <c r="E76" i="8"/>
  <c r="F76" i="8" s="1"/>
  <c r="E113" i="8"/>
  <c r="F113" i="8" s="1"/>
  <c r="C111" i="8"/>
  <c r="D111" i="8" s="1"/>
  <c r="F162" i="8"/>
  <c r="E131" i="8"/>
  <c r="C135" i="8"/>
  <c r="D135" i="8" s="1"/>
  <c r="E167" i="8"/>
  <c r="F167" i="8" s="1"/>
  <c r="C165" i="8"/>
  <c r="D165" i="8" s="1"/>
  <c r="E193" i="8"/>
  <c r="F193" i="8" s="1"/>
  <c r="E220" i="8"/>
  <c r="E232" i="8"/>
  <c r="F232" i="8" s="1"/>
  <c r="F352" i="8"/>
  <c r="E303" i="8"/>
  <c r="F303" i="8" s="1"/>
  <c r="F306" i="8"/>
  <c r="E329" i="8"/>
  <c r="F329" i="8" s="1"/>
  <c r="C327" i="8"/>
  <c r="D327" i="8" s="1"/>
  <c r="C338" i="8"/>
  <c r="D338" i="8" s="1"/>
  <c r="E447" i="8"/>
  <c r="E488" i="8"/>
  <c r="F488" i="8" s="1"/>
  <c r="F538" i="8"/>
  <c r="E540" i="8"/>
  <c r="F540" i="8" s="1"/>
  <c r="E597" i="8"/>
  <c r="F597" i="8" s="1"/>
  <c r="E723" i="8"/>
  <c r="F723" i="8" s="1"/>
  <c r="F772" i="8"/>
  <c r="C765" i="8"/>
  <c r="D765" i="8" s="1"/>
  <c r="E830" i="8"/>
  <c r="C828" i="8"/>
  <c r="D828" i="8" s="1"/>
  <c r="E829" i="8"/>
  <c r="F829" i="8" s="1"/>
  <c r="E849" i="8"/>
  <c r="C861" i="8"/>
  <c r="D861" i="8" s="1"/>
  <c r="E891" i="8"/>
  <c r="F891" i="8" s="1"/>
  <c r="C938" i="8"/>
  <c r="D938" i="8" s="1"/>
  <c r="C983" i="8"/>
  <c r="D983" i="8" s="1"/>
  <c r="E985" i="8"/>
  <c r="F994" i="8"/>
  <c r="E1078" i="8"/>
  <c r="C1077" i="8"/>
  <c r="D1077" i="8" s="1"/>
  <c r="E1098" i="8"/>
  <c r="F1098" i="8" s="1"/>
  <c r="C1098" i="8"/>
  <c r="D1098" i="8" s="1"/>
  <c r="E1144" i="8"/>
  <c r="F1144" i="8" s="1"/>
  <c r="C1142" i="8"/>
  <c r="D1142" i="8" s="1"/>
  <c r="F1193" i="8"/>
  <c r="E1142" i="8"/>
  <c r="F1142" i="8" s="1"/>
  <c r="E1177" i="8"/>
  <c r="F1177" i="8" s="1"/>
  <c r="C1175" i="8"/>
  <c r="D1175" i="8" s="1"/>
  <c r="F1226" i="8"/>
  <c r="C1184" i="8"/>
  <c r="D1184" i="8" s="1"/>
  <c r="E1186" i="8"/>
  <c r="F1186" i="8" s="1"/>
  <c r="E1185" i="8"/>
  <c r="C1215" i="8"/>
  <c r="D1215" i="8" s="1"/>
  <c r="E1253" i="8"/>
  <c r="F1253" i="8" s="1"/>
  <c r="E1257" i="8"/>
  <c r="F1257" i="8" s="1"/>
  <c r="C1282" i="8"/>
  <c r="D1282" i="8" s="1"/>
  <c r="E1282" i="8"/>
  <c r="F1282" i="8" s="1"/>
  <c r="F1352" i="8"/>
  <c r="C1393" i="8"/>
  <c r="D1393" i="8" s="1"/>
  <c r="E1394" i="8"/>
  <c r="F1394" i="8" s="1"/>
  <c r="E1395" i="8"/>
  <c r="F1395" i="8" s="1"/>
  <c r="F1497" i="8"/>
  <c r="C1446" i="8"/>
  <c r="D1446" i="8" s="1"/>
  <c r="C1445" i="8"/>
  <c r="D1445" i="8" s="1"/>
  <c r="E1447" i="8"/>
  <c r="F1447" i="8" s="1"/>
  <c r="F1516" i="8"/>
  <c r="C1546" i="8"/>
  <c r="D1546" i="8" s="1"/>
  <c r="E1547" i="8"/>
  <c r="F1547" i="8" s="1"/>
  <c r="F1655" i="8"/>
  <c r="E1760" i="8"/>
  <c r="E1758" i="8"/>
  <c r="C1758" i="8"/>
  <c r="D1758" i="8" s="1"/>
  <c r="F1842" i="8"/>
  <c r="C1791" i="8"/>
  <c r="D1791" i="8" s="1"/>
  <c r="E1793" i="8"/>
  <c r="E1977" i="8"/>
  <c r="F1977" i="8" s="1"/>
  <c r="C1975" i="8"/>
  <c r="D1975" i="8" s="1"/>
  <c r="E1975" i="8"/>
  <c r="F1975" i="8" s="1"/>
  <c r="E1993" i="8"/>
  <c r="F1993" i="8" s="1"/>
  <c r="C1991" i="8"/>
  <c r="D1991" i="8" s="1"/>
  <c r="C2030" i="8"/>
  <c r="E2032" i="8"/>
  <c r="C2029" i="8"/>
  <c r="D2032" i="8"/>
  <c r="D2029" i="8"/>
  <c r="E2031" i="8"/>
  <c r="F2031" i="8" s="1"/>
  <c r="E2122" i="8"/>
  <c r="F2122" i="8" s="1"/>
  <c r="E2170" i="8"/>
  <c r="F2170" i="8" s="1"/>
  <c r="F2219" i="8"/>
  <c r="C2168" i="8"/>
  <c r="C2192" i="8"/>
  <c r="E2322" i="8"/>
  <c r="F2322" i="8" s="1"/>
  <c r="C2345" i="8"/>
  <c r="C11" i="9"/>
  <c r="D11" i="9" s="1"/>
  <c r="C20" i="9"/>
  <c r="D20" i="9" s="1"/>
  <c r="C67" i="9"/>
  <c r="D67" i="9" s="1"/>
  <c r="C68" i="9"/>
  <c r="D68" i="9" s="1"/>
  <c r="C368" i="9"/>
  <c r="D368" i="9" s="1"/>
  <c r="C369" i="9"/>
  <c r="D369" i="9" s="1"/>
  <c r="C393" i="9"/>
  <c r="D393" i="9" s="1"/>
  <c r="C392" i="9"/>
  <c r="D392" i="9" s="1"/>
  <c r="D159" i="13"/>
  <c r="C171" i="13"/>
  <c r="C309" i="7"/>
  <c r="C25" i="8"/>
  <c r="D25" i="8" s="1"/>
  <c r="E36" i="8"/>
  <c r="C34" i="8"/>
  <c r="D34" i="8" s="1"/>
  <c r="F85" i="8"/>
  <c r="C42" i="8"/>
  <c r="D42" i="8" s="1"/>
  <c r="F118" i="8"/>
  <c r="C67" i="8"/>
  <c r="D67" i="8" s="1"/>
  <c r="C73" i="8"/>
  <c r="D73" i="8" s="1"/>
  <c r="F166" i="8"/>
  <c r="C115" i="8"/>
  <c r="D115" i="8" s="1"/>
  <c r="E182" i="8"/>
  <c r="F182" i="8" s="1"/>
  <c r="C180" i="8"/>
  <c r="D180" i="8" s="1"/>
  <c r="C213" i="8"/>
  <c r="D213" i="8" s="1"/>
  <c r="F341" i="8"/>
  <c r="C290" i="8"/>
  <c r="D290" i="8" s="1"/>
  <c r="E310" i="8"/>
  <c r="F310" i="8" s="1"/>
  <c r="C308" i="8"/>
  <c r="D308" i="8" s="1"/>
  <c r="E337" i="8"/>
  <c r="E425" i="8"/>
  <c r="C455" i="8"/>
  <c r="D455" i="8" s="1"/>
  <c r="C459" i="8"/>
  <c r="D459" i="8" s="1"/>
  <c r="E544" i="8"/>
  <c r="F544" i="8" s="1"/>
  <c r="C542" i="8"/>
  <c r="D542" i="8" s="1"/>
  <c r="E563" i="8"/>
  <c r="C561" i="8"/>
  <c r="D561" i="8" s="1"/>
  <c r="C597" i="8"/>
  <c r="D597" i="8" s="1"/>
  <c r="E652" i="8"/>
  <c r="F652" i="8" s="1"/>
  <c r="F784" i="8"/>
  <c r="E735" i="8"/>
  <c r="F735" i="8" s="1"/>
  <c r="C742" i="8"/>
  <c r="D742" i="8" s="1"/>
  <c r="E776" i="8"/>
  <c r="F776" i="8" s="1"/>
  <c r="E775" i="8"/>
  <c r="C775" i="8"/>
  <c r="D775" i="8" s="1"/>
  <c r="E781" i="8"/>
  <c r="F781" i="8" s="1"/>
  <c r="C799" i="8"/>
  <c r="D799" i="8" s="1"/>
  <c r="C815" i="8"/>
  <c r="D815" i="8" s="1"/>
  <c r="C827" i="8"/>
  <c r="D827" i="8" s="1"/>
  <c r="C835" i="8"/>
  <c r="D835" i="8" s="1"/>
  <c r="C846" i="8"/>
  <c r="D846" i="8" s="1"/>
  <c r="F921" i="8"/>
  <c r="F982" i="8"/>
  <c r="C931" i="8"/>
  <c r="D931" i="8" s="1"/>
  <c r="E932" i="8"/>
  <c r="F932" i="8" s="1"/>
  <c r="E1064" i="8"/>
  <c r="F1064" i="8" s="1"/>
  <c r="C1076" i="8"/>
  <c r="D1076" i="8" s="1"/>
  <c r="F1167" i="8"/>
  <c r="C1116" i="8"/>
  <c r="D1116" i="8" s="1"/>
  <c r="E1117" i="8"/>
  <c r="F1117" i="8" s="1"/>
  <c r="F1128" i="8"/>
  <c r="C1141" i="8"/>
  <c r="D1141" i="8" s="1"/>
  <c r="F1256" i="8"/>
  <c r="C1205" i="8"/>
  <c r="D1205" i="8" s="1"/>
  <c r="E1207" i="8"/>
  <c r="F1207" i="8" s="1"/>
  <c r="C1204" i="8"/>
  <c r="D1204" i="8" s="1"/>
  <c r="E1206" i="8"/>
  <c r="F1206" i="8" s="1"/>
  <c r="C1236" i="8"/>
  <c r="D1236" i="8" s="1"/>
  <c r="F1329" i="8"/>
  <c r="E1279" i="8"/>
  <c r="F1279" i="8" s="1"/>
  <c r="E1366" i="8"/>
  <c r="F1366" i="8" s="1"/>
  <c r="F1415" i="8"/>
  <c r="C1500" i="8"/>
  <c r="D1500" i="8" s="1"/>
  <c r="E1552" i="8"/>
  <c r="F1552" i="8" s="1"/>
  <c r="F1601" i="8"/>
  <c r="C1550" i="8"/>
  <c r="D1550" i="8" s="1"/>
  <c r="E1743" i="8"/>
  <c r="F1743" i="8" s="1"/>
  <c r="E1765" i="8"/>
  <c r="F1765" i="8" s="1"/>
  <c r="C1763" i="8"/>
  <c r="D1763" i="8" s="1"/>
  <c r="F1814" i="8"/>
  <c r="C1790" i="8"/>
  <c r="D1790" i="8" s="1"/>
  <c r="E1909" i="8"/>
  <c r="F1909" i="8" s="1"/>
  <c r="C1907" i="8"/>
  <c r="D1907" i="8" s="1"/>
  <c r="F1958" i="8"/>
  <c r="F2032" i="8"/>
  <c r="C2041" i="8"/>
  <c r="D2044" i="8"/>
  <c r="E2044" i="8"/>
  <c r="E2043" i="8"/>
  <c r="F2043" i="8" s="1"/>
  <c r="C2042" i="8"/>
  <c r="D2167" i="8"/>
  <c r="C2257" i="8"/>
  <c r="D2260" i="8"/>
  <c r="E2259" i="8"/>
  <c r="F2309" i="8"/>
  <c r="E2260" i="8"/>
  <c r="E2285" i="8"/>
  <c r="F2285" i="8" s="1"/>
  <c r="E2315" i="8"/>
  <c r="C2313" i="8"/>
  <c r="D2315" i="8"/>
  <c r="F2364" i="8"/>
  <c r="C134" i="9"/>
  <c r="D134" i="9" s="1"/>
  <c r="C567" i="9"/>
  <c r="D567" i="9" s="1"/>
  <c r="C568" i="9"/>
  <c r="D568" i="9" s="1"/>
  <c r="I47" i="11"/>
  <c r="C525" i="7"/>
  <c r="C597" i="7"/>
  <c r="C669" i="7"/>
  <c r="C741" i="7"/>
  <c r="C8" i="8"/>
  <c r="D8" i="8" s="1"/>
  <c r="C33" i="8"/>
  <c r="D33" i="8" s="1"/>
  <c r="E41" i="8"/>
  <c r="E58" i="8"/>
  <c r="F58" i="8" s="1"/>
  <c r="C66" i="8"/>
  <c r="D66" i="8" s="1"/>
  <c r="E69" i="8"/>
  <c r="E77" i="8"/>
  <c r="F77" i="8" s="1"/>
  <c r="C75" i="8"/>
  <c r="D75" i="8" s="1"/>
  <c r="F126" i="8"/>
  <c r="C88" i="8"/>
  <c r="D88" i="8" s="1"/>
  <c r="E110" i="8"/>
  <c r="F110" i="8" s="1"/>
  <c r="C108" i="8"/>
  <c r="D108" i="8" s="1"/>
  <c r="C114" i="8"/>
  <c r="D114" i="8" s="1"/>
  <c r="E117" i="8"/>
  <c r="F117" i="8" s="1"/>
  <c r="F177" i="8"/>
  <c r="C133" i="8"/>
  <c r="D133" i="8" s="1"/>
  <c r="E135" i="8"/>
  <c r="F135" i="8" s="1"/>
  <c r="E139" i="8"/>
  <c r="F139" i="8" s="1"/>
  <c r="F198" i="8"/>
  <c r="E149" i="8"/>
  <c r="F149" i="8" s="1"/>
  <c r="C147" i="8"/>
  <c r="D147" i="8" s="1"/>
  <c r="C170" i="8"/>
  <c r="D170" i="8" s="1"/>
  <c r="E172" i="8"/>
  <c r="C179" i="8"/>
  <c r="D179" i="8" s="1"/>
  <c r="E200" i="8"/>
  <c r="F200" i="8" s="1"/>
  <c r="E201" i="8"/>
  <c r="C198" i="8"/>
  <c r="D198" i="8" s="1"/>
  <c r="C207" i="8"/>
  <c r="D207" i="8" s="1"/>
  <c r="C225" i="8"/>
  <c r="D225" i="8" s="1"/>
  <c r="F285" i="8"/>
  <c r="C244" i="8"/>
  <c r="D244" i="8" s="1"/>
  <c r="C248" i="8"/>
  <c r="D248" i="8" s="1"/>
  <c r="F308" i="8"/>
  <c r="C261" i="8"/>
  <c r="D261" i="8" s="1"/>
  <c r="C270" i="8"/>
  <c r="D270" i="8" s="1"/>
  <c r="C271" i="8"/>
  <c r="D271" i="8" s="1"/>
  <c r="E273" i="8"/>
  <c r="F273" i="8" s="1"/>
  <c r="F330" i="8"/>
  <c r="C283" i="8"/>
  <c r="D283" i="8" s="1"/>
  <c r="C289" i="8"/>
  <c r="D289" i="8" s="1"/>
  <c r="E300" i="8"/>
  <c r="F300" i="8" s="1"/>
  <c r="C307" i="8"/>
  <c r="D307" i="8" s="1"/>
  <c r="E322" i="8"/>
  <c r="F322" i="8" s="1"/>
  <c r="C357" i="8"/>
  <c r="D357" i="8" s="1"/>
  <c r="E383" i="8"/>
  <c r="F383" i="8" s="1"/>
  <c r="C381" i="8"/>
  <c r="D381" i="8" s="1"/>
  <c r="C388" i="8"/>
  <c r="D388" i="8" s="1"/>
  <c r="C392" i="8"/>
  <c r="D392" i="8" s="1"/>
  <c r="F452" i="8"/>
  <c r="E403" i="8"/>
  <c r="F403" i="8" s="1"/>
  <c r="F497" i="8"/>
  <c r="F501" i="8"/>
  <c r="E486" i="8"/>
  <c r="F486" i="8" s="1"/>
  <c r="E512" i="8"/>
  <c r="F512" i="8" s="1"/>
  <c r="E513" i="8"/>
  <c r="F513" i="8" s="1"/>
  <c r="C510" i="8"/>
  <c r="D510" i="8" s="1"/>
  <c r="C592" i="8"/>
  <c r="D592" i="8" s="1"/>
  <c r="E594" i="8"/>
  <c r="F594" i="8" s="1"/>
  <c r="E613" i="8"/>
  <c r="F613" i="8" s="1"/>
  <c r="E621" i="8"/>
  <c r="F621" i="8" s="1"/>
  <c r="E620" i="8"/>
  <c r="F620" i="8" s="1"/>
  <c r="E625" i="8"/>
  <c r="F625" i="8" s="1"/>
  <c r="F674" i="8"/>
  <c r="C627" i="8"/>
  <c r="D627" i="8" s="1"/>
  <c r="E629" i="8"/>
  <c r="C645" i="8"/>
  <c r="D645" i="8" s="1"/>
  <c r="F664" i="8"/>
  <c r="E679" i="8"/>
  <c r="C681" i="8"/>
  <c r="D681" i="8" s="1"/>
  <c r="E690" i="8"/>
  <c r="F690" i="8" s="1"/>
  <c r="F701" i="8"/>
  <c r="F713" i="8"/>
  <c r="F773" i="8"/>
  <c r="C722" i="8"/>
  <c r="D722" i="8" s="1"/>
  <c r="E742" i="8"/>
  <c r="C740" i="8"/>
  <c r="D740" i="8" s="1"/>
  <c r="E765" i="8"/>
  <c r="E769" i="8"/>
  <c r="C774" i="8"/>
  <c r="D774" i="8" s="1"/>
  <c r="C779" i="8"/>
  <c r="D779" i="8" s="1"/>
  <c r="F830" i="8"/>
  <c r="E799" i="8"/>
  <c r="F799" i="8" s="1"/>
  <c r="C825" i="8"/>
  <c r="D825" i="8" s="1"/>
  <c r="E857" i="8"/>
  <c r="F857" i="8" s="1"/>
  <c r="E861" i="8"/>
  <c r="E904" i="8"/>
  <c r="C930" i="8"/>
  <c r="D930" i="8" s="1"/>
  <c r="E973" i="8"/>
  <c r="F973" i="8" s="1"/>
  <c r="E983" i="8"/>
  <c r="F983" i="8" s="1"/>
  <c r="F1090" i="8"/>
  <c r="C1039" i="8"/>
  <c r="D1039" i="8" s="1"/>
  <c r="C1052" i="8"/>
  <c r="D1052" i="8" s="1"/>
  <c r="E1054" i="8"/>
  <c r="F1054" i="8" s="1"/>
  <c r="E1069" i="8"/>
  <c r="F1069" i="8" s="1"/>
  <c r="C1115" i="8"/>
  <c r="D1115" i="8" s="1"/>
  <c r="E1119" i="8"/>
  <c r="C1130" i="8"/>
  <c r="D1130" i="8" s="1"/>
  <c r="E1131" i="8"/>
  <c r="F1131" i="8" s="1"/>
  <c r="E1132" i="8"/>
  <c r="E1150" i="8"/>
  <c r="F1150" i="8" s="1"/>
  <c r="C1155" i="8"/>
  <c r="D1155" i="8" s="1"/>
  <c r="E1178" i="8"/>
  <c r="F1178" i="8" s="1"/>
  <c r="F1227" i="8"/>
  <c r="F1179" i="8"/>
  <c r="F1246" i="8"/>
  <c r="E1197" i="8"/>
  <c r="F1204" i="8"/>
  <c r="F1272" i="8"/>
  <c r="E1222" i="8"/>
  <c r="F1222" i="8" s="1"/>
  <c r="C1277" i="8"/>
  <c r="D1277" i="8" s="1"/>
  <c r="C1304" i="8"/>
  <c r="D1304" i="8" s="1"/>
  <c r="F1410" i="8"/>
  <c r="E1361" i="8"/>
  <c r="F1361" i="8" s="1"/>
  <c r="C1363" i="8"/>
  <c r="D1363" i="8" s="1"/>
  <c r="C1384" i="8"/>
  <c r="D1384" i="8" s="1"/>
  <c r="E1386" i="8"/>
  <c r="F1386" i="8" s="1"/>
  <c r="F1427" i="8"/>
  <c r="C1441" i="8"/>
  <c r="D1441" i="8" s="1"/>
  <c r="E1443" i="8"/>
  <c r="F1443" i="8" s="1"/>
  <c r="E1493" i="8"/>
  <c r="F1493" i="8" s="1"/>
  <c r="E1507" i="8"/>
  <c r="F1507" i="8" s="1"/>
  <c r="E1505" i="8"/>
  <c r="F1505" i="8" s="1"/>
  <c r="C1506" i="8"/>
  <c r="D1506" i="8" s="1"/>
  <c r="C1505" i="8"/>
  <c r="D1505" i="8" s="1"/>
  <c r="E1554" i="8"/>
  <c r="F1576" i="8"/>
  <c r="E1590" i="8"/>
  <c r="E1599" i="8"/>
  <c r="F1599" i="8" s="1"/>
  <c r="E1612" i="8"/>
  <c r="F1612" i="8" s="1"/>
  <c r="C1610" i="8"/>
  <c r="D1610" i="8" s="1"/>
  <c r="E1619" i="8"/>
  <c r="E1632" i="8"/>
  <c r="F1632" i="8" s="1"/>
  <c r="E1680" i="8"/>
  <c r="F1680" i="8" s="1"/>
  <c r="C1683" i="8"/>
  <c r="D1683" i="8" s="1"/>
  <c r="F1734" i="8"/>
  <c r="C1687" i="8"/>
  <c r="D1687" i="8" s="1"/>
  <c r="E1689" i="8"/>
  <c r="F1689" i="8" s="1"/>
  <c r="E1709" i="8"/>
  <c r="F1709" i="8" s="1"/>
  <c r="F1758" i="8"/>
  <c r="C1712" i="8"/>
  <c r="D1712" i="8" s="1"/>
  <c r="E1719" i="8"/>
  <c r="F1768" i="8"/>
  <c r="C1722" i="8"/>
  <c r="D1722" i="8" s="1"/>
  <c r="C1721" i="8"/>
  <c r="D1721" i="8" s="1"/>
  <c r="F1773" i="8"/>
  <c r="E1724" i="8"/>
  <c r="F1724" i="8" s="1"/>
  <c r="E1722" i="8"/>
  <c r="F1722" i="8" s="1"/>
  <c r="C1755" i="8"/>
  <c r="D1755" i="8" s="1"/>
  <c r="E1757" i="8"/>
  <c r="F1757" i="8" s="1"/>
  <c r="C1762" i="8"/>
  <c r="D1762" i="8" s="1"/>
  <c r="E1805" i="8"/>
  <c r="F1805" i="8" s="1"/>
  <c r="C1803" i="8"/>
  <c r="D1803" i="8" s="1"/>
  <c r="E1825" i="8"/>
  <c r="F1825" i="8" s="1"/>
  <c r="C1823" i="8"/>
  <c r="D1823" i="8" s="1"/>
  <c r="F1889" i="8"/>
  <c r="E1840" i="8"/>
  <c r="F1840" i="8" s="1"/>
  <c r="C1838" i="8"/>
  <c r="D1838" i="8" s="1"/>
  <c r="F1916" i="8"/>
  <c r="C1868" i="8"/>
  <c r="D1868" i="8" s="1"/>
  <c r="F1871" i="8"/>
  <c r="C1875" i="8"/>
  <c r="D1875" i="8" s="1"/>
  <c r="F1952" i="8"/>
  <c r="E1921" i="8"/>
  <c r="F1921" i="8" s="1"/>
  <c r="C1919" i="8"/>
  <c r="D1919" i="8" s="1"/>
  <c r="C1918" i="8"/>
  <c r="D1918" i="8" s="1"/>
  <c r="E1920" i="8"/>
  <c r="F1920" i="8" s="1"/>
  <c r="E1923" i="8"/>
  <c r="F1923" i="8" s="1"/>
  <c r="E1980" i="8"/>
  <c r="F2106" i="8"/>
  <c r="C2055" i="8"/>
  <c r="D2057" i="8"/>
  <c r="E2057" i="8"/>
  <c r="C2091" i="8"/>
  <c r="E2093" i="8"/>
  <c r="F2093" i="8" s="1"/>
  <c r="D2093" i="8"/>
  <c r="F2111" i="8"/>
  <c r="D2116" i="8"/>
  <c r="D2144" i="8"/>
  <c r="E2141" i="8"/>
  <c r="F2141" i="8" s="1"/>
  <c r="C2142" i="8"/>
  <c r="E2179" i="8"/>
  <c r="D2196" i="8"/>
  <c r="C2194" i="8"/>
  <c r="E2196" i="8"/>
  <c r="F2196" i="8" s="1"/>
  <c r="F2257" i="8"/>
  <c r="D2235" i="8"/>
  <c r="E2237" i="8"/>
  <c r="F2237" i="8" s="1"/>
  <c r="C2240" i="8"/>
  <c r="D2242" i="8"/>
  <c r="E2289" i="8"/>
  <c r="F2289" i="8" s="1"/>
  <c r="C2287" i="8"/>
  <c r="D2289" i="8"/>
  <c r="E2288" i="8"/>
  <c r="F2288" i="8" s="1"/>
  <c r="D2307" i="8"/>
  <c r="C2308" i="8"/>
  <c r="D2310" i="8"/>
  <c r="F2359" i="8"/>
  <c r="E2321" i="8"/>
  <c r="F2321" i="8" s="1"/>
  <c r="D2321" i="8"/>
  <c r="E2319" i="8"/>
  <c r="F2319" i="8" s="1"/>
  <c r="F2392" i="8"/>
  <c r="E2400" i="8"/>
  <c r="C2397" i="8"/>
  <c r="E2399" i="8"/>
  <c r="D2403" i="8"/>
  <c r="D2406" i="8"/>
  <c r="E2406" i="8"/>
  <c r="F2406" i="8" s="1"/>
  <c r="C46" i="9"/>
  <c r="D46" i="9" s="1"/>
  <c r="C45" i="9"/>
  <c r="D45" i="9" s="1"/>
  <c r="C61" i="9"/>
  <c r="D61" i="9" s="1"/>
  <c r="C60" i="9"/>
  <c r="D60" i="9" s="1"/>
  <c r="C377" i="9"/>
  <c r="D377" i="9" s="1"/>
  <c r="C378" i="9"/>
  <c r="D378" i="9" s="1"/>
  <c r="C385" i="9"/>
  <c r="D385" i="9" s="1"/>
  <c r="C386" i="9"/>
  <c r="D386" i="9" s="1"/>
  <c r="C440" i="9"/>
  <c r="D440" i="9" s="1"/>
  <c r="C722" i="9"/>
  <c r="D722" i="9" s="1"/>
  <c r="C721" i="9"/>
  <c r="D721" i="9" s="1"/>
  <c r="N20" i="11"/>
  <c r="AA52" i="11"/>
  <c r="O52" i="11"/>
  <c r="C52" i="11"/>
  <c r="Q52" i="11"/>
  <c r="D52" i="11"/>
  <c r="U52" i="11"/>
  <c r="G52" i="11"/>
  <c r="W52" i="11"/>
  <c r="H52" i="11"/>
  <c r="Y52" i="11"/>
  <c r="I52" i="11"/>
  <c r="S52" i="11"/>
  <c r="R52" i="11"/>
  <c r="F52" i="11"/>
  <c r="E52" i="11"/>
  <c r="V52" i="11"/>
  <c r="M52" i="11"/>
  <c r="L52" i="11"/>
  <c r="K52" i="11"/>
  <c r="X52" i="11"/>
  <c r="T52" i="11"/>
  <c r="J52" i="11"/>
  <c r="P52" i="11"/>
  <c r="E783" i="8"/>
  <c r="F783" i="8" s="1"/>
  <c r="E828" i="8"/>
  <c r="F828" i="8" s="1"/>
  <c r="C826" i="8"/>
  <c r="D826" i="8" s="1"/>
  <c r="F877" i="8"/>
  <c r="E940" i="8"/>
  <c r="E1013" i="8"/>
  <c r="F1013" i="8" s="1"/>
  <c r="E1012" i="8"/>
  <c r="F1012" i="8" s="1"/>
  <c r="C1011" i="8"/>
  <c r="D1011" i="8" s="1"/>
  <c r="F1091" i="8"/>
  <c r="F1823" i="8"/>
  <c r="C1772" i="8"/>
  <c r="D1772" i="8" s="1"/>
  <c r="F1845" i="8"/>
  <c r="E1796" i="8"/>
  <c r="C1793" i="8"/>
  <c r="D1793" i="8" s="1"/>
  <c r="E1795" i="8"/>
  <c r="F1795" i="8" s="1"/>
  <c r="C1825" i="8"/>
  <c r="D1825" i="8" s="1"/>
  <c r="F1876" i="8"/>
  <c r="E1827" i="8"/>
  <c r="F1966" i="8"/>
  <c r="C1915" i="8"/>
  <c r="D1915" i="8" s="1"/>
  <c r="E1917" i="8"/>
  <c r="F1917" i="8" s="1"/>
  <c r="E2217" i="8"/>
  <c r="F2217" i="8" s="1"/>
  <c r="C2215" i="8"/>
  <c r="D2217" i="8"/>
  <c r="F2266" i="8"/>
  <c r="E2216" i="8"/>
  <c r="F2216" i="8" s="1"/>
  <c r="D2334" i="8"/>
  <c r="C2332" i="8"/>
  <c r="D2331" i="8"/>
  <c r="E2334" i="8"/>
  <c r="F2334" i="8" s="1"/>
  <c r="E2332" i="8"/>
  <c r="C99" i="9"/>
  <c r="D99" i="9" s="1"/>
  <c r="C98" i="9"/>
  <c r="D98" i="9" s="1"/>
  <c r="C170" i="9"/>
  <c r="D170" i="9" s="1"/>
  <c r="C169" i="9"/>
  <c r="D169" i="9" s="1"/>
  <c r="C364" i="9"/>
  <c r="D364" i="9" s="1"/>
  <c r="C363" i="9"/>
  <c r="D363" i="9" s="1"/>
  <c r="C417" i="7"/>
  <c r="C489" i="7"/>
  <c r="C561" i="7"/>
  <c r="E18" i="8"/>
  <c r="F67" i="8"/>
  <c r="E97" i="8"/>
  <c r="C94" i="8"/>
  <c r="D94" i="8" s="1"/>
  <c r="E147" i="8"/>
  <c r="F147" i="8" s="1"/>
  <c r="F211" i="8"/>
  <c r="E162" i="8"/>
  <c r="E327" i="8"/>
  <c r="E377" i="8"/>
  <c r="F377" i="8" s="1"/>
  <c r="C375" i="8"/>
  <c r="D375" i="8" s="1"/>
  <c r="E401" i="8"/>
  <c r="F401" i="8" s="1"/>
  <c r="C399" i="8"/>
  <c r="D399" i="8" s="1"/>
  <c r="E400" i="8"/>
  <c r="E507" i="8"/>
  <c r="F507" i="8" s="1"/>
  <c r="F557" i="8"/>
  <c r="E581" i="8"/>
  <c r="F581" i="8" s="1"/>
  <c r="C579" i="8"/>
  <c r="D579" i="8" s="1"/>
  <c r="F630" i="8"/>
  <c r="E635" i="8"/>
  <c r="F635" i="8" s="1"/>
  <c r="E662" i="8"/>
  <c r="F662" i="8" s="1"/>
  <c r="C660" i="8"/>
  <c r="D660" i="8" s="1"/>
  <c r="E670" i="8"/>
  <c r="F670" i="8" s="1"/>
  <c r="E707" i="8"/>
  <c r="F756" i="8"/>
  <c r="F775" i="8"/>
  <c r="F726" i="8"/>
  <c r="F820" i="8"/>
  <c r="C769" i="8"/>
  <c r="D769" i="8" s="1"/>
  <c r="F786" i="8"/>
  <c r="E817" i="8"/>
  <c r="C856" i="8"/>
  <c r="D856" i="8" s="1"/>
  <c r="E866" i="8"/>
  <c r="F866" i="8" s="1"/>
  <c r="C864" i="8"/>
  <c r="D864" i="8" s="1"/>
  <c r="C863" i="8"/>
  <c r="D863" i="8" s="1"/>
  <c r="E914" i="8"/>
  <c r="F914" i="8" s="1"/>
  <c r="C912" i="8"/>
  <c r="D912" i="8" s="1"/>
  <c r="C937" i="8"/>
  <c r="D937" i="8" s="1"/>
  <c r="E1067" i="8"/>
  <c r="F1067" i="8" s="1"/>
  <c r="F1116" i="8"/>
  <c r="C1079" i="8"/>
  <c r="D1079" i="8" s="1"/>
  <c r="C1127" i="8"/>
  <c r="D1127" i="8" s="1"/>
  <c r="E1127" i="8"/>
  <c r="F1127" i="8" s="1"/>
  <c r="C1152" i="8"/>
  <c r="D1152" i="8" s="1"/>
  <c r="E1215" i="8"/>
  <c r="F1215" i="8" s="1"/>
  <c r="F1264" i="8"/>
  <c r="F1326" i="8"/>
  <c r="C1275" i="8"/>
  <c r="D1275" i="8" s="1"/>
  <c r="E1433" i="8"/>
  <c r="F1433" i="8" s="1"/>
  <c r="E1460" i="8"/>
  <c r="F1460" i="8" s="1"/>
  <c r="E1459" i="8"/>
  <c r="F1459" i="8" s="1"/>
  <c r="E1458" i="8"/>
  <c r="F1458" i="8" s="1"/>
  <c r="C1458" i="8"/>
  <c r="D1458" i="8" s="1"/>
  <c r="C1529" i="8"/>
  <c r="D1529" i="8" s="1"/>
  <c r="C1592" i="8"/>
  <c r="D1592" i="8" s="1"/>
  <c r="E1629" i="8"/>
  <c r="F1629" i="8" s="1"/>
  <c r="E1626" i="8"/>
  <c r="F1626" i="8" s="1"/>
  <c r="E1780" i="8"/>
  <c r="F1780" i="8" s="1"/>
  <c r="C1778" i="8"/>
  <c r="D1778" i="8" s="1"/>
  <c r="F1829" i="8"/>
  <c r="E1797" i="8"/>
  <c r="F1797" i="8" s="1"/>
  <c r="C1851" i="8"/>
  <c r="D1851" i="8" s="1"/>
  <c r="D2030" i="8"/>
  <c r="C2028" i="8"/>
  <c r="E2053" i="8"/>
  <c r="F2053" i="8" s="1"/>
  <c r="D2053" i="8"/>
  <c r="C2051" i="8"/>
  <c r="C2050" i="8"/>
  <c r="E2052" i="8"/>
  <c r="F2052" i="8" s="1"/>
  <c r="F2102" i="8"/>
  <c r="E2050" i="8"/>
  <c r="F2050" i="8" s="1"/>
  <c r="D2090" i="8"/>
  <c r="E2088" i="8"/>
  <c r="E2087" i="8"/>
  <c r="F2087" i="8" s="1"/>
  <c r="E2090" i="8"/>
  <c r="F2090" i="8" s="1"/>
  <c r="C2291" i="8"/>
  <c r="D2293" i="8"/>
  <c r="D2318" i="8"/>
  <c r="F2367" i="8"/>
  <c r="E2318" i="8"/>
  <c r="F2318" i="8" s="1"/>
  <c r="D2340" i="8"/>
  <c r="E2340" i="8"/>
  <c r="C2337" i="8"/>
  <c r="C2338" i="8"/>
  <c r="C310" i="9"/>
  <c r="D310" i="9" s="1"/>
  <c r="C309" i="9"/>
  <c r="D309" i="9" s="1"/>
  <c r="C445" i="9"/>
  <c r="D445" i="9" s="1"/>
  <c r="C446" i="9"/>
  <c r="D446" i="9" s="1"/>
  <c r="C460" i="9"/>
  <c r="D460" i="9" s="1"/>
  <c r="C461" i="9"/>
  <c r="D461" i="9" s="1"/>
  <c r="C532" i="9"/>
  <c r="D532" i="9" s="1"/>
  <c r="C533" i="9"/>
  <c r="D533" i="9" s="1"/>
  <c r="C743" i="9"/>
  <c r="D743" i="9" s="1"/>
  <c r="T34" i="12"/>
  <c r="H34" i="12"/>
  <c r="S34" i="12"/>
  <c r="G34" i="12"/>
  <c r="Q34" i="12"/>
  <c r="C34" i="12"/>
  <c r="AA34" i="12"/>
  <c r="M34" i="12"/>
  <c r="O34" i="12"/>
  <c r="N34" i="12"/>
  <c r="R34" i="12"/>
  <c r="P34" i="12"/>
  <c r="L34" i="12"/>
  <c r="U34" i="12"/>
  <c r="F34" i="12"/>
  <c r="K34" i="12"/>
  <c r="J34" i="12"/>
  <c r="I34" i="12"/>
  <c r="X34" i="12"/>
  <c r="W34" i="12"/>
  <c r="D34" i="12"/>
  <c r="Z34" i="12"/>
  <c r="Y34" i="12"/>
  <c r="C168" i="13"/>
  <c r="D156" i="13"/>
  <c r="C156" i="13"/>
  <c r="D157" i="13"/>
  <c r="C313" i="7"/>
  <c r="C411" i="7"/>
  <c r="C483" i="7"/>
  <c r="C699" i="7"/>
  <c r="E39" i="8"/>
  <c r="C37" i="8"/>
  <c r="D37" i="8" s="1"/>
  <c r="C49" i="8"/>
  <c r="D49" i="8" s="1"/>
  <c r="C53" i="8"/>
  <c r="D53" i="8" s="1"/>
  <c r="E79" i="8"/>
  <c r="E98" i="8"/>
  <c r="F98" i="8" s="1"/>
  <c r="C96" i="8"/>
  <c r="D96" i="8" s="1"/>
  <c r="E105" i="8"/>
  <c r="F105" i="8" s="1"/>
  <c r="E144" i="8"/>
  <c r="F144" i="8" s="1"/>
  <c r="E170" i="8"/>
  <c r="F170" i="8" s="1"/>
  <c r="C168" i="8"/>
  <c r="D168" i="8" s="1"/>
  <c r="F268" i="8"/>
  <c r="C391" i="8"/>
  <c r="D391" i="8" s="1"/>
  <c r="C398" i="8"/>
  <c r="D398" i="8" s="1"/>
  <c r="C454" i="8"/>
  <c r="D454" i="8" s="1"/>
  <c r="E473" i="8"/>
  <c r="F473" i="8" s="1"/>
  <c r="C471" i="8"/>
  <c r="D471" i="8" s="1"/>
  <c r="C505" i="8"/>
  <c r="D505" i="8" s="1"/>
  <c r="E547" i="8"/>
  <c r="F547" i="8" s="1"/>
  <c r="F622" i="8"/>
  <c r="C571" i="8"/>
  <c r="D571" i="8" s="1"/>
  <c r="C570" i="8"/>
  <c r="D570" i="8" s="1"/>
  <c r="E573" i="8"/>
  <c r="C578" i="8"/>
  <c r="D578" i="8" s="1"/>
  <c r="C596" i="8"/>
  <c r="D596" i="8" s="1"/>
  <c r="F668" i="8"/>
  <c r="C617" i="8"/>
  <c r="D617" i="8" s="1"/>
  <c r="C656" i="8"/>
  <c r="D656" i="8" s="1"/>
  <c r="F707" i="8"/>
  <c r="E759" i="8"/>
  <c r="F759" i="8" s="1"/>
  <c r="E798" i="8"/>
  <c r="F798" i="8" s="1"/>
  <c r="C798" i="8"/>
  <c r="D798" i="8" s="1"/>
  <c r="E833" i="8"/>
  <c r="F833" i="8" s="1"/>
  <c r="C831" i="8"/>
  <c r="D831" i="8" s="1"/>
  <c r="E832" i="8"/>
  <c r="E852" i="8"/>
  <c r="E856" i="8"/>
  <c r="F856" i="8" s="1"/>
  <c r="C860" i="8"/>
  <c r="D860" i="8" s="1"/>
  <c r="C868" i="8"/>
  <c r="D868" i="8" s="1"/>
  <c r="C886" i="8"/>
  <c r="D886" i="8" s="1"/>
  <c r="C911" i="8"/>
  <c r="D911" i="8" s="1"/>
  <c r="E936" i="8"/>
  <c r="F936" i="8" s="1"/>
  <c r="F985" i="8"/>
  <c r="C951" i="8"/>
  <c r="D951" i="8" s="1"/>
  <c r="C968" i="8"/>
  <c r="D968" i="8" s="1"/>
  <c r="C1050" i="8"/>
  <c r="D1050" i="8" s="1"/>
  <c r="F1101" i="8"/>
  <c r="E1052" i="8"/>
  <c r="F1052" i="8" s="1"/>
  <c r="F1111" i="8"/>
  <c r="F1260" i="8"/>
  <c r="E1211" i="8"/>
  <c r="F1211" i="8" s="1"/>
  <c r="E1296" i="8"/>
  <c r="F1296" i="8" s="1"/>
  <c r="C1293" i="8"/>
  <c r="D1293" i="8" s="1"/>
  <c r="E1295" i="8"/>
  <c r="F1295" i="8" s="1"/>
  <c r="C1294" i="8"/>
  <c r="D1294" i="8" s="1"/>
  <c r="C1457" i="8"/>
  <c r="D1457" i="8" s="1"/>
  <c r="F1532" i="8"/>
  <c r="E1524" i="8"/>
  <c r="F1524" i="8" s="1"/>
  <c r="E1546" i="8"/>
  <c r="F1546" i="8" s="1"/>
  <c r="C1544" i="8"/>
  <c r="D1544" i="8" s="1"/>
  <c r="F1659" i="8"/>
  <c r="E1610" i="8"/>
  <c r="F1610" i="8" s="1"/>
  <c r="F1664" i="8"/>
  <c r="C1657" i="8"/>
  <c r="D1657" i="8" s="1"/>
  <c r="E1658" i="8"/>
  <c r="F1658" i="8" s="1"/>
  <c r="F1708" i="8"/>
  <c r="E1692" i="8"/>
  <c r="F1692" i="8" s="1"/>
  <c r="C1741" i="8"/>
  <c r="D1741" i="8" s="1"/>
  <c r="C1800" i="8"/>
  <c r="D1800" i="8" s="1"/>
  <c r="F1967" i="8"/>
  <c r="C1916" i="8"/>
  <c r="D1916" i="8" s="1"/>
  <c r="E1933" i="8"/>
  <c r="F1933" i="8" s="1"/>
  <c r="C1931" i="8"/>
  <c r="D1931" i="8" s="1"/>
  <c r="D2045" i="8"/>
  <c r="E2105" i="8"/>
  <c r="F2105" i="8" s="1"/>
  <c r="C2120" i="8"/>
  <c r="C2210" i="8"/>
  <c r="E2212" i="8"/>
  <c r="E2211" i="8"/>
  <c r="E2265" i="8"/>
  <c r="F2265" i="8" s="1"/>
  <c r="C2263" i="8"/>
  <c r="E2264" i="8"/>
  <c r="F2264" i="8" s="1"/>
  <c r="C2272" i="8"/>
  <c r="F2295" i="8"/>
  <c r="E2409" i="8"/>
  <c r="F2409" i="8" s="1"/>
  <c r="C2407" i="8"/>
  <c r="D2409" i="8"/>
  <c r="C405" i="7"/>
  <c r="C765" i="7"/>
  <c r="E53" i="8"/>
  <c r="F172" i="8"/>
  <c r="C121" i="8"/>
  <c r="D121" i="8" s="1"/>
  <c r="C145" i="8"/>
  <c r="D145" i="8" s="1"/>
  <c r="E223" i="8"/>
  <c r="F223" i="8" s="1"/>
  <c r="C259" i="8"/>
  <c r="D259" i="8" s="1"/>
  <c r="C258" i="8"/>
  <c r="D258" i="8" s="1"/>
  <c r="E261" i="8"/>
  <c r="F318" i="8"/>
  <c r="E267" i="8"/>
  <c r="F267" i="8" s="1"/>
  <c r="E295" i="8"/>
  <c r="F295" i="8" s="1"/>
  <c r="E325" i="8"/>
  <c r="F325" i="8" s="1"/>
  <c r="E481" i="8"/>
  <c r="F481" i="8" s="1"/>
  <c r="C479" i="8"/>
  <c r="D479" i="8" s="1"/>
  <c r="E508" i="8"/>
  <c r="E541" i="8"/>
  <c r="F541" i="8" s="1"/>
  <c r="C572" i="8"/>
  <c r="D572" i="8" s="1"/>
  <c r="F623" i="8"/>
  <c r="E585" i="8"/>
  <c r="E593" i="8"/>
  <c r="F593" i="8" s="1"/>
  <c r="E643" i="8"/>
  <c r="F643" i="8" s="1"/>
  <c r="C644" i="8"/>
  <c r="D644" i="8" s="1"/>
  <c r="C661" i="8"/>
  <c r="D661" i="8" s="1"/>
  <c r="E689" i="8"/>
  <c r="F689" i="8" s="1"/>
  <c r="C687" i="8"/>
  <c r="D687" i="8" s="1"/>
  <c r="F700" i="8"/>
  <c r="C757" i="8"/>
  <c r="D757" i="8" s="1"/>
  <c r="F813" i="8"/>
  <c r="F874" i="8"/>
  <c r="C823" i="8"/>
  <c r="D823" i="8" s="1"/>
  <c r="C830" i="8"/>
  <c r="D830" i="8" s="1"/>
  <c r="C854" i="8"/>
  <c r="D854" i="8" s="1"/>
  <c r="E886" i="8"/>
  <c r="F886" i="8" s="1"/>
  <c r="C892" i="8"/>
  <c r="D892" i="8" s="1"/>
  <c r="E894" i="8"/>
  <c r="F894" i="8" s="1"/>
  <c r="C908" i="8"/>
  <c r="D908" i="8" s="1"/>
  <c r="E908" i="8"/>
  <c r="E910" i="8"/>
  <c r="F910" i="8" s="1"/>
  <c r="E909" i="8"/>
  <c r="F909" i="8" s="1"/>
  <c r="E933" i="8"/>
  <c r="F933" i="8" s="1"/>
  <c r="E950" i="8"/>
  <c r="F950" i="8" s="1"/>
  <c r="C948" i="8"/>
  <c r="D948" i="8" s="1"/>
  <c r="F972" i="8"/>
  <c r="E1019" i="8"/>
  <c r="E1033" i="8"/>
  <c r="F1033" i="8" s="1"/>
  <c r="C1031" i="8"/>
  <c r="D1031" i="8" s="1"/>
  <c r="E1044" i="8"/>
  <c r="F1044" i="8" s="1"/>
  <c r="C1042" i="8"/>
  <c r="D1042" i="8" s="1"/>
  <c r="E1073" i="8"/>
  <c r="F1073" i="8" s="1"/>
  <c r="E1079" i="8"/>
  <c r="F1079" i="8" s="1"/>
  <c r="E1100" i="8"/>
  <c r="F1100" i="8" s="1"/>
  <c r="C1118" i="8"/>
  <c r="D1118" i="8" s="1"/>
  <c r="F1122" i="8"/>
  <c r="C1165" i="8"/>
  <c r="D1165" i="8" s="1"/>
  <c r="F1235" i="8"/>
  <c r="E1260" i="8"/>
  <c r="C1257" i="8"/>
  <c r="D1257" i="8" s="1"/>
  <c r="E1259" i="8"/>
  <c r="F1259" i="8" s="1"/>
  <c r="F1399" i="8"/>
  <c r="C1387" i="8"/>
  <c r="D1387" i="8" s="1"/>
  <c r="E1389" i="8"/>
  <c r="F1389" i="8" s="1"/>
  <c r="F1438" i="8"/>
  <c r="C1477" i="8"/>
  <c r="D1477" i="8" s="1"/>
  <c r="E1478" i="8"/>
  <c r="F1478" i="8" s="1"/>
  <c r="C1520" i="8"/>
  <c r="D1520" i="8" s="1"/>
  <c r="E1529" i="8"/>
  <c r="F1529" i="8" s="1"/>
  <c r="E1592" i="8"/>
  <c r="F1683" i="8"/>
  <c r="C1651" i="8"/>
  <c r="D1651" i="8" s="1"/>
  <c r="C74" i="9"/>
  <c r="D74" i="9" s="1"/>
  <c r="C537" i="7"/>
  <c r="C681" i="7"/>
  <c r="C753" i="7"/>
  <c r="C77" i="8"/>
  <c r="D77" i="8" s="1"/>
  <c r="F136" i="8"/>
  <c r="E85" i="8"/>
  <c r="E95" i="8"/>
  <c r="F95" i="8" s="1"/>
  <c r="E156" i="8"/>
  <c r="C172" i="8"/>
  <c r="D172" i="8" s="1"/>
  <c r="E216" i="8"/>
  <c r="F216" i="8" s="1"/>
  <c r="C214" i="8"/>
  <c r="D214" i="8" s="1"/>
  <c r="E259" i="8"/>
  <c r="F259" i="8" s="1"/>
  <c r="E269" i="8"/>
  <c r="F269" i="8" s="1"/>
  <c r="E288" i="8"/>
  <c r="F288" i="8" s="1"/>
  <c r="F337" i="8"/>
  <c r="E286" i="8"/>
  <c r="E344" i="8"/>
  <c r="F344" i="8" s="1"/>
  <c r="E343" i="8"/>
  <c r="C343" i="8"/>
  <c r="D343" i="8" s="1"/>
  <c r="F407" i="8"/>
  <c r="E421" i="8"/>
  <c r="F489" i="8"/>
  <c r="E458" i="8"/>
  <c r="C456" i="8"/>
  <c r="D456" i="8" s="1"/>
  <c r="C460" i="8"/>
  <c r="D460" i="8" s="1"/>
  <c r="E462" i="8"/>
  <c r="F462" i="8" s="1"/>
  <c r="E474" i="8"/>
  <c r="C533" i="8"/>
  <c r="D533" i="8" s="1"/>
  <c r="E570" i="8"/>
  <c r="F570" i="8" s="1"/>
  <c r="C601" i="8"/>
  <c r="D601" i="8" s="1"/>
  <c r="C614" i="8"/>
  <c r="D614" i="8" s="1"/>
  <c r="C621" i="8"/>
  <c r="D621" i="8" s="1"/>
  <c r="F648" i="8"/>
  <c r="E671" i="8"/>
  <c r="F671" i="8" s="1"/>
  <c r="C669" i="8"/>
  <c r="D669" i="8" s="1"/>
  <c r="F720" i="8"/>
  <c r="C692" i="8"/>
  <c r="D692" i="8" s="1"/>
  <c r="C713" i="8"/>
  <c r="D713" i="8" s="1"/>
  <c r="C724" i="8"/>
  <c r="D724" i="8" s="1"/>
  <c r="E806" i="8"/>
  <c r="F806" i="8" s="1"/>
  <c r="C804" i="8"/>
  <c r="D804" i="8" s="1"/>
  <c r="E822" i="8"/>
  <c r="F822" i="8" s="1"/>
  <c r="C847" i="8"/>
  <c r="D847" i="8" s="1"/>
  <c r="E848" i="8"/>
  <c r="F848" i="8" s="1"/>
  <c r="C865" i="8"/>
  <c r="D865" i="8" s="1"/>
  <c r="C880" i="8"/>
  <c r="D880" i="8" s="1"/>
  <c r="C887" i="8"/>
  <c r="D887" i="8" s="1"/>
  <c r="C944" i="8"/>
  <c r="D944" i="8" s="1"/>
  <c r="E946" i="8"/>
  <c r="F946" i="8" s="1"/>
  <c r="C973" i="8"/>
  <c r="D973" i="8" s="1"/>
  <c r="F1030" i="8"/>
  <c r="C979" i="8"/>
  <c r="D979" i="8" s="1"/>
  <c r="F1039" i="8"/>
  <c r="E989" i="8"/>
  <c r="F1055" i="8"/>
  <c r="C1004" i="8"/>
  <c r="D1004" i="8" s="1"/>
  <c r="E1005" i="8"/>
  <c r="F1005" i="8" s="1"/>
  <c r="C1013" i="8"/>
  <c r="D1013" i="8" s="1"/>
  <c r="E1026" i="8"/>
  <c r="F1026" i="8" s="1"/>
  <c r="E1034" i="8"/>
  <c r="F1034" i="8" s="1"/>
  <c r="F1083" i="8"/>
  <c r="C1032" i="8"/>
  <c r="D1032" i="8" s="1"/>
  <c r="F1089" i="8"/>
  <c r="E1040" i="8"/>
  <c r="F1040" i="8" s="1"/>
  <c r="F1102" i="8"/>
  <c r="E1053" i="8"/>
  <c r="F1053" i="8" s="1"/>
  <c r="C1055" i="8"/>
  <c r="D1055" i="8" s="1"/>
  <c r="E1070" i="8"/>
  <c r="F1070" i="8" s="1"/>
  <c r="C1146" i="8"/>
  <c r="D1146" i="8" s="1"/>
  <c r="F1197" i="8"/>
  <c r="E1146" i="8"/>
  <c r="F1146" i="8" s="1"/>
  <c r="E1202" i="8"/>
  <c r="F1202" i="8" s="1"/>
  <c r="C1200" i="8"/>
  <c r="D1200" i="8" s="1"/>
  <c r="E1233" i="8"/>
  <c r="F1233" i="8" s="1"/>
  <c r="F1314" i="8"/>
  <c r="F1265" i="8"/>
  <c r="F1364" i="8"/>
  <c r="E1333" i="8"/>
  <c r="F1333" i="8" s="1"/>
  <c r="C1331" i="8"/>
  <c r="D1331" i="8" s="1"/>
  <c r="E1331" i="8"/>
  <c r="F1331" i="8" s="1"/>
  <c r="E1345" i="8"/>
  <c r="F1345" i="8" s="1"/>
  <c r="C1343" i="8"/>
  <c r="D1343" i="8" s="1"/>
  <c r="E1344" i="8"/>
  <c r="F1344" i="8" s="1"/>
  <c r="C1342" i="8"/>
  <c r="D1342" i="8" s="1"/>
  <c r="E1367" i="8"/>
  <c r="F1367" i="8" s="1"/>
  <c r="E1438" i="8"/>
  <c r="C1435" i="8"/>
  <c r="D1435" i="8" s="1"/>
  <c r="E1455" i="8"/>
  <c r="F1455" i="8" s="1"/>
  <c r="C1455" i="8"/>
  <c r="D1455" i="8" s="1"/>
  <c r="C1459" i="8"/>
  <c r="D1459" i="8" s="1"/>
  <c r="E1461" i="8"/>
  <c r="F1510" i="8"/>
  <c r="E1520" i="8"/>
  <c r="C1531" i="8"/>
  <c r="D1531" i="8" s="1"/>
  <c r="E1548" i="8"/>
  <c r="F1548" i="8" s="1"/>
  <c r="C1677" i="8"/>
  <c r="D1677" i="8" s="1"/>
  <c r="E1679" i="8"/>
  <c r="F1679" i="8" s="1"/>
  <c r="E1710" i="8"/>
  <c r="F1710" i="8" s="1"/>
  <c r="E1777" i="8"/>
  <c r="F1777" i="8" s="1"/>
  <c r="C1775" i="8"/>
  <c r="D1775" i="8" s="1"/>
  <c r="C1774" i="8"/>
  <c r="D1774" i="8" s="1"/>
  <c r="E1776" i="8"/>
  <c r="F1776" i="8" s="1"/>
  <c r="E1779" i="8"/>
  <c r="F1779" i="8" s="1"/>
  <c r="E1784" i="8"/>
  <c r="F1857" i="8"/>
  <c r="C1806" i="8"/>
  <c r="D1806" i="8" s="1"/>
  <c r="E1807" i="8"/>
  <c r="F1807" i="8" s="1"/>
  <c r="E1806" i="8"/>
  <c r="F1806" i="8" s="1"/>
  <c r="E1808" i="8"/>
  <c r="F1808" i="8" s="1"/>
  <c r="C1911" i="8"/>
  <c r="D1911" i="8" s="1"/>
  <c r="E1912" i="8"/>
  <c r="F1912" i="8" s="1"/>
  <c r="C1912" i="8"/>
  <c r="D1912" i="8" s="1"/>
  <c r="E1931" i="8"/>
  <c r="F1931" i="8" s="1"/>
  <c r="E2035" i="8"/>
  <c r="F2035" i="8" s="1"/>
  <c r="E2046" i="8"/>
  <c r="F2046" i="8" s="1"/>
  <c r="E2073" i="8"/>
  <c r="F2073" i="8" s="1"/>
  <c r="C2071" i="8"/>
  <c r="D2073" i="8"/>
  <c r="E2178" i="8"/>
  <c r="F2178" i="8" s="1"/>
  <c r="E2339" i="8"/>
  <c r="F2339" i="8" s="1"/>
  <c r="D2366" i="8"/>
  <c r="E2366" i="8"/>
  <c r="F2366" i="8" s="1"/>
  <c r="C2364" i="8"/>
  <c r="D2363" i="8"/>
  <c r="C159" i="9"/>
  <c r="D159" i="9" s="1"/>
  <c r="C158" i="9"/>
  <c r="D158" i="9" s="1"/>
  <c r="C430" i="9"/>
  <c r="D430" i="9" s="1"/>
  <c r="C472" i="9"/>
  <c r="D472" i="9" s="1"/>
  <c r="C471" i="9"/>
  <c r="D471" i="9" s="1"/>
  <c r="C559" i="9"/>
  <c r="D559" i="9" s="1"/>
  <c r="C558" i="9"/>
  <c r="D558" i="9" s="1"/>
  <c r="Y47" i="11"/>
  <c r="M47" i="11"/>
  <c r="P47" i="11"/>
  <c r="C47" i="11"/>
  <c r="V47" i="11"/>
  <c r="H47" i="11"/>
  <c r="L47" i="11"/>
  <c r="T47" i="11"/>
  <c r="D47" i="11"/>
  <c r="O47" i="11"/>
  <c r="N47" i="11"/>
  <c r="Q47" i="11"/>
  <c r="K47" i="11"/>
  <c r="G47" i="11"/>
  <c r="Z47" i="11"/>
  <c r="X47" i="11"/>
  <c r="W47" i="11"/>
  <c r="F47" i="11"/>
  <c r="E47" i="11"/>
  <c r="R47" i="11"/>
  <c r="J47" i="11"/>
  <c r="Z50" i="12"/>
  <c r="C315" i="7"/>
  <c r="E15" i="8"/>
  <c r="C13" i="8"/>
  <c r="D13" i="8" s="1"/>
  <c r="F81" i="8"/>
  <c r="C63" i="8"/>
  <c r="D63" i="8" s="1"/>
  <c r="E84" i="8"/>
  <c r="F84" i="8" s="1"/>
  <c r="F148" i="8"/>
  <c r="C97" i="8"/>
  <c r="D97" i="8" s="1"/>
  <c r="E107" i="8"/>
  <c r="F107" i="8" s="1"/>
  <c r="F156" i="8"/>
  <c r="F131" i="8"/>
  <c r="F220" i="8"/>
  <c r="E171" i="8"/>
  <c r="F171" i="8" s="1"/>
  <c r="E179" i="8"/>
  <c r="F179" i="8" s="1"/>
  <c r="C177" i="8"/>
  <c r="D177" i="8" s="1"/>
  <c r="C195" i="8"/>
  <c r="D195" i="8" s="1"/>
  <c r="C249" i="8"/>
  <c r="D249" i="8" s="1"/>
  <c r="E258" i="8"/>
  <c r="F258" i="8" s="1"/>
  <c r="C285" i="8"/>
  <c r="D285" i="8" s="1"/>
  <c r="F296" i="8"/>
  <c r="C326" i="8"/>
  <c r="D326" i="8" s="1"/>
  <c r="E333" i="8"/>
  <c r="F333" i="8" s="1"/>
  <c r="C342" i="8"/>
  <c r="D342" i="8" s="1"/>
  <c r="C347" i="8"/>
  <c r="D347" i="8" s="1"/>
  <c r="C393" i="8"/>
  <c r="D393" i="8" s="1"/>
  <c r="E399" i="8"/>
  <c r="E470" i="8"/>
  <c r="F470" i="8" s="1"/>
  <c r="C468" i="8"/>
  <c r="D468" i="8" s="1"/>
  <c r="E469" i="8"/>
  <c r="F469" i="8" s="1"/>
  <c r="F474" i="8"/>
  <c r="C486" i="8"/>
  <c r="D486" i="8" s="1"/>
  <c r="E521" i="8"/>
  <c r="F521" i="8" s="1"/>
  <c r="E566" i="8"/>
  <c r="C564" i="8"/>
  <c r="D564" i="8" s="1"/>
  <c r="C633" i="8"/>
  <c r="D633" i="8" s="1"/>
  <c r="E648" i="8"/>
  <c r="C646" i="8"/>
  <c r="D646" i="8" s="1"/>
  <c r="E720" i="8"/>
  <c r="F769" i="8"/>
  <c r="E718" i="8"/>
  <c r="F718" i="8" s="1"/>
  <c r="E724" i="8"/>
  <c r="F724" i="8" s="1"/>
  <c r="E761" i="8"/>
  <c r="F761" i="8" s="1"/>
  <c r="C759" i="8"/>
  <c r="D759" i="8" s="1"/>
  <c r="C770" i="8"/>
  <c r="D770" i="8" s="1"/>
  <c r="E777" i="8"/>
  <c r="F777" i="8" s="1"/>
  <c r="C803" i="8"/>
  <c r="D803" i="8" s="1"/>
  <c r="C811" i="8"/>
  <c r="D811" i="8" s="1"/>
  <c r="E853" i="8"/>
  <c r="F853" i="8" s="1"/>
  <c r="E899" i="8"/>
  <c r="F899" i="8" s="1"/>
  <c r="E911" i="8"/>
  <c r="F911" i="8" s="1"/>
  <c r="E912" i="8"/>
  <c r="F912" i="8" s="1"/>
  <c r="C943" i="8"/>
  <c r="D943" i="8" s="1"/>
  <c r="F1000" i="8"/>
  <c r="C949" i="8"/>
  <c r="D949" i="8" s="1"/>
  <c r="C952" i="8"/>
  <c r="D952" i="8" s="1"/>
  <c r="C978" i="8"/>
  <c r="D978" i="8" s="1"/>
  <c r="C987" i="8"/>
  <c r="D987" i="8" s="1"/>
  <c r="E991" i="8"/>
  <c r="F991" i="8" s="1"/>
  <c r="C999" i="8"/>
  <c r="D999" i="8" s="1"/>
  <c r="C1009" i="8"/>
  <c r="D1009" i="8" s="1"/>
  <c r="F1060" i="8"/>
  <c r="E1011" i="8"/>
  <c r="F1011" i="8" s="1"/>
  <c r="C1012" i="8"/>
  <c r="D1012" i="8" s="1"/>
  <c r="E1041" i="8"/>
  <c r="E1097" i="8"/>
  <c r="F1097" i="8" s="1"/>
  <c r="C1101" i="8"/>
  <c r="D1101" i="8" s="1"/>
  <c r="C1159" i="8"/>
  <c r="D1159" i="8" s="1"/>
  <c r="C1199" i="8"/>
  <c r="D1199" i="8" s="1"/>
  <c r="C1209" i="8"/>
  <c r="D1209" i="8" s="1"/>
  <c r="F1276" i="8"/>
  <c r="C1225" i="8"/>
  <c r="D1225" i="8" s="1"/>
  <c r="C1262" i="8"/>
  <c r="D1262" i="8" s="1"/>
  <c r="C1281" i="8"/>
  <c r="D1281" i="8" s="1"/>
  <c r="C1322" i="8"/>
  <c r="D1322" i="8" s="1"/>
  <c r="F1400" i="8"/>
  <c r="C1377" i="8"/>
  <c r="D1377" i="8" s="1"/>
  <c r="C1392" i="8"/>
  <c r="D1392" i="8" s="1"/>
  <c r="E1417" i="8"/>
  <c r="F1417" i="8" s="1"/>
  <c r="C1415" i="8"/>
  <c r="D1415" i="8" s="1"/>
  <c r="E1416" i="8"/>
  <c r="F1416" i="8" s="1"/>
  <c r="F1466" i="8"/>
  <c r="C1464" i="8"/>
  <c r="D1464" i="8" s="1"/>
  <c r="E1476" i="8"/>
  <c r="E1513" i="8"/>
  <c r="F1513" i="8" s="1"/>
  <c r="C1511" i="8"/>
  <c r="D1511" i="8" s="1"/>
  <c r="C1527" i="8"/>
  <c r="D1527" i="8" s="1"/>
  <c r="F1578" i="8"/>
  <c r="C1530" i="8"/>
  <c r="D1530" i="8" s="1"/>
  <c r="C1545" i="8"/>
  <c r="D1545" i="8" s="1"/>
  <c r="C1568" i="8"/>
  <c r="D1568" i="8" s="1"/>
  <c r="F1637" i="8"/>
  <c r="E1587" i="8"/>
  <c r="C1586" i="8"/>
  <c r="D1586" i="8" s="1"/>
  <c r="F1671" i="8"/>
  <c r="C1654" i="8"/>
  <c r="D1654" i="8" s="1"/>
  <c r="E1655" i="8"/>
  <c r="E1676" i="8"/>
  <c r="C1757" i="8"/>
  <c r="D1757" i="8" s="1"/>
  <c r="F1837" i="8"/>
  <c r="E1788" i="8"/>
  <c r="F1788" i="8" s="1"/>
  <c r="C1786" i="8"/>
  <c r="D1786" i="8" s="1"/>
  <c r="E1787" i="8"/>
  <c r="F1787" i="8" s="1"/>
  <c r="F1867" i="8"/>
  <c r="E1818" i="8"/>
  <c r="E1817" i="8"/>
  <c r="F1817" i="8" s="1"/>
  <c r="C1816" i="8"/>
  <c r="D1816" i="8" s="1"/>
  <c r="E1815" i="8"/>
  <c r="C1863" i="8"/>
  <c r="D1863" i="8" s="1"/>
  <c r="C1879" i="8"/>
  <c r="D1879" i="8" s="1"/>
  <c r="F1926" i="8"/>
  <c r="C1974" i="8"/>
  <c r="D1974" i="8" s="1"/>
  <c r="E2023" i="8"/>
  <c r="C2024" i="8"/>
  <c r="E2026" i="8"/>
  <c r="F2026" i="8" s="1"/>
  <c r="C2070" i="8"/>
  <c r="C2080" i="8"/>
  <c r="E2089" i="8"/>
  <c r="E2163" i="8"/>
  <c r="F2163" i="8" s="1"/>
  <c r="D2203" i="8"/>
  <c r="F2252" i="8"/>
  <c r="C2201" i="8"/>
  <c r="F2280" i="8"/>
  <c r="C2229" i="8"/>
  <c r="E2231" i="8"/>
  <c r="F2231" i="8" s="1"/>
  <c r="D2274" i="8"/>
  <c r="C2292" i="8"/>
  <c r="E2337" i="8"/>
  <c r="C2335" i="8"/>
  <c r="D2337" i="8"/>
  <c r="E2345" i="8"/>
  <c r="F2345" i="8" s="1"/>
  <c r="C2358" i="8"/>
  <c r="D2360" i="8"/>
  <c r="E2357" i="8"/>
  <c r="F2357" i="8" s="1"/>
  <c r="C418" i="9"/>
  <c r="D418" i="9" s="1"/>
  <c r="C417" i="9"/>
  <c r="D417" i="9" s="1"/>
  <c r="C643" i="9"/>
  <c r="D643" i="9" s="1"/>
  <c r="C453" i="7"/>
  <c r="E50" i="8"/>
  <c r="C447" i="7"/>
  <c r="C519" i="7"/>
  <c r="C591" i="7"/>
  <c r="C663" i="7"/>
  <c r="C735" i="7"/>
  <c r="E54" i="8"/>
  <c r="C52" i="8"/>
  <c r="D52" i="8" s="1"/>
  <c r="E59" i="8"/>
  <c r="F59" i="8" s="1"/>
  <c r="F112" i="8"/>
  <c r="E63" i="8"/>
  <c r="F63" i="8" s="1"/>
  <c r="F130" i="8"/>
  <c r="C79" i="8"/>
  <c r="D79" i="8" s="1"/>
  <c r="E88" i="8"/>
  <c r="F88" i="8" s="1"/>
  <c r="F92" i="8"/>
  <c r="E96" i="8"/>
  <c r="F96" i="8" s="1"/>
  <c r="F153" i="8"/>
  <c r="C107" i="8"/>
  <c r="D107" i="8" s="1"/>
  <c r="E125" i="8"/>
  <c r="F125" i="8" s="1"/>
  <c r="C123" i="8"/>
  <c r="D123" i="8" s="1"/>
  <c r="C151" i="8"/>
  <c r="D151" i="8" s="1"/>
  <c r="E153" i="8"/>
  <c r="C154" i="8"/>
  <c r="D154" i="8" s="1"/>
  <c r="C169" i="8"/>
  <c r="D169" i="8" s="1"/>
  <c r="F225" i="8"/>
  <c r="C188" i="8"/>
  <c r="D188" i="8" s="1"/>
  <c r="F239" i="8"/>
  <c r="E190" i="8"/>
  <c r="F190" i="8" s="1"/>
  <c r="F262" i="8"/>
  <c r="C211" i="8"/>
  <c r="D211" i="8" s="1"/>
  <c r="E212" i="8"/>
  <c r="F212" i="8" s="1"/>
  <c r="E213" i="8"/>
  <c r="F213" i="8" s="1"/>
  <c r="C218" i="8"/>
  <c r="D218" i="8" s="1"/>
  <c r="E233" i="8"/>
  <c r="F233" i="8" s="1"/>
  <c r="C231" i="8"/>
  <c r="D231" i="8" s="1"/>
  <c r="C242" i="8"/>
  <c r="D242" i="8" s="1"/>
  <c r="E244" i="8"/>
  <c r="F244" i="8" s="1"/>
  <c r="E248" i="8"/>
  <c r="F248" i="8" s="1"/>
  <c r="E255" i="8"/>
  <c r="F255" i="8" s="1"/>
  <c r="C256" i="8"/>
  <c r="D256" i="8" s="1"/>
  <c r="C267" i="8"/>
  <c r="D267" i="8" s="1"/>
  <c r="E270" i="8"/>
  <c r="F270" i="8" s="1"/>
  <c r="C282" i="8"/>
  <c r="D282" i="8" s="1"/>
  <c r="E285" i="8"/>
  <c r="C302" i="8"/>
  <c r="D302" i="8" s="1"/>
  <c r="E304" i="8"/>
  <c r="F304" i="8" s="1"/>
  <c r="E307" i="8"/>
  <c r="F307" i="8" s="1"/>
  <c r="E326" i="8"/>
  <c r="F326" i="8" s="1"/>
  <c r="C324" i="8"/>
  <c r="D324" i="8" s="1"/>
  <c r="E338" i="8"/>
  <c r="F338" i="8" s="1"/>
  <c r="C336" i="8"/>
  <c r="D336" i="8" s="1"/>
  <c r="C339" i="8"/>
  <c r="D339" i="8" s="1"/>
  <c r="E354" i="8"/>
  <c r="F353" i="8"/>
  <c r="E364" i="8"/>
  <c r="C380" i="8"/>
  <c r="D380" i="8" s="1"/>
  <c r="E387" i="8"/>
  <c r="F387" i="8" s="1"/>
  <c r="E418" i="8"/>
  <c r="F418" i="8" s="1"/>
  <c r="C423" i="8"/>
  <c r="D423" i="8" s="1"/>
  <c r="F426" i="8"/>
  <c r="E437" i="8"/>
  <c r="F437" i="8" s="1"/>
  <c r="C435" i="8"/>
  <c r="D435" i="8" s="1"/>
  <c r="C445" i="8"/>
  <c r="D445" i="8" s="1"/>
  <c r="F516" i="8"/>
  <c r="E467" i="8"/>
  <c r="F467" i="8" s="1"/>
  <c r="E479" i="8"/>
  <c r="F479" i="8" s="1"/>
  <c r="F532" i="8"/>
  <c r="F539" i="8"/>
  <c r="C488" i="8"/>
  <c r="D488" i="8" s="1"/>
  <c r="E494" i="8"/>
  <c r="F494" i="8" s="1"/>
  <c r="C492" i="8"/>
  <c r="D492" i="8" s="1"/>
  <c r="E499" i="8"/>
  <c r="F499" i="8" s="1"/>
  <c r="E506" i="8"/>
  <c r="F506" i="8" s="1"/>
  <c r="C504" i="8"/>
  <c r="D504" i="8" s="1"/>
  <c r="F555" i="8"/>
  <c r="C503" i="8"/>
  <c r="D503" i="8" s="1"/>
  <c r="E518" i="8"/>
  <c r="F518" i="8" s="1"/>
  <c r="C516" i="8"/>
  <c r="D516" i="8" s="1"/>
  <c r="F567" i="8"/>
  <c r="E522" i="8"/>
  <c r="F522" i="8" s="1"/>
  <c r="C520" i="8"/>
  <c r="D520" i="8" s="1"/>
  <c r="E523" i="8"/>
  <c r="F523" i="8" s="1"/>
  <c r="F574" i="8"/>
  <c r="C523" i="8"/>
  <c r="D523" i="8" s="1"/>
  <c r="C526" i="8"/>
  <c r="D526" i="8" s="1"/>
  <c r="E529" i="8"/>
  <c r="E533" i="8"/>
  <c r="E532" i="8"/>
  <c r="C535" i="8"/>
  <c r="D535" i="8" s="1"/>
  <c r="C547" i="8"/>
  <c r="D547" i="8" s="1"/>
  <c r="E548" i="8"/>
  <c r="F548" i="8" s="1"/>
  <c r="E549" i="8"/>
  <c r="F549" i="8" s="1"/>
  <c r="F609" i="8"/>
  <c r="E572" i="8"/>
  <c r="F572" i="8" s="1"/>
  <c r="C591" i="8"/>
  <c r="D591" i="8" s="1"/>
  <c r="E600" i="8"/>
  <c r="F600" i="8" s="1"/>
  <c r="E601" i="8"/>
  <c r="C598" i="8"/>
  <c r="D598" i="8" s="1"/>
  <c r="F655" i="8"/>
  <c r="C618" i="8"/>
  <c r="D618" i="8" s="1"/>
  <c r="C622" i="8"/>
  <c r="D622" i="8" s="1"/>
  <c r="C626" i="8"/>
  <c r="D626" i="8" s="1"/>
  <c r="E632" i="8"/>
  <c r="F632" i="8" s="1"/>
  <c r="C630" i="8"/>
  <c r="D630" i="8" s="1"/>
  <c r="E633" i="8"/>
  <c r="F633" i="8" s="1"/>
  <c r="C639" i="8"/>
  <c r="D639" i="8" s="1"/>
  <c r="F717" i="8"/>
  <c r="C676" i="8"/>
  <c r="D676" i="8" s="1"/>
  <c r="C680" i="8"/>
  <c r="D680" i="8" s="1"/>
  <c r="E683" i="8"/>
  <c r="F683" i="8" s="1"/>
  <c r="F740" i="8"/>
  <c r="C693" i="8"/>
  <c r="D693" i="8" s="1"/>
  <c r="C702" i="8"/>
  <c r="D702" i="8" s="1"/>
  <c r="C703" i="8"/>
  <c r="D703" i="8" s="1"/>
  <c r="E705" i="8"/>
  <c r="F705" i="8" s="1"/>
  <c r="F762" i="8"/>
  <c r="C715" i="8"/>
  <c r="D715" i="8" s="1"/>
  <c r="C721" i="8"/>
  <c r="D721" i="8" s="1"/>
  <c r="E732" i="8"/>
  <c r="F732" i="8" s="1"/>
  <c r="C739" i="8"/>
  <c r="D739" i="8" s="1"/>
  <c r="F742" i="8"/>
  <c r="E754" i="8"/>
  <c r="F803" i="8"/>
  <c r="F754" i="8"/>
  <c r="E766" i="8"/>
  <c r="F766" i="8" s="1"/>
  <c r="C778" i="8"/>
  <c r="D778" i="8" s="1"/>
  <c r="C789" i="8"/>
  <c r="D789" i="8" s="1"/>
  <c r="E815" i="8"/>
  <c r="F815" i="8" s="1"/>
  <c r="C813" i="8"/>
  <c r="D813" i="8" s="1"/>
  <c r="C820" i="8"/>
  <c r="D820" i="8" s="1"/>
  <c r="C824" i="8"/>
  <c r="D824" i="8" s="1"/>
  <c r="E827" i="8"/>
  <c r="E835" i="8"/>
  <c r="F835" i="8" s="1"/>
  <c r="E858" i="8"/>
  <c r="F858" i="8" s="1"/>
  <c r="C889" i="8"/>
  <c r="D889" i="8" s="1"/>
  <c r="F940" i="8"/>
  <c r="E896" i="8"/>
  <c r="F896" i="8" s="1"/>
  <c r="C902" i="8"/>
  <c r="D902" i="8" s="1"/>
  <c r="E903" i="8"/>
  <c r="F903" i="8" s="1"/>
  <c r="F904" i="8"/>
  <c r="C922" i="8"/>
  <c r="D922" i="8" s="1"/>
  <c r="E924" i="8"/>
  <c r="F924" i="8" s="1"/>
  <c r="C927" i="8"/>
  <c r="D927" i="8" s="1"/>
  <c r="F978" i="8"/>
  <c r="E928" i="8"/>
  <c r="E938" i="8"/>
  <c r="F938" i="8" s="1"/>
  <c r="C936" i="8"/>
  <c r="D936" i="8" s="1"/>
  <c r="F987" i="8"/>
  <c r="C935" i="8"/>
  <c r="D935" i="8" s="1"/>
  <c r="F996" i="8"/>
  <c r="E977" i="8"/>
  <c r="F977" i="8" s="1"/>
  <c r="C975" i="8"/>
  <c r="D975" i="8" s="1"/>
  <c r="E995" i="8"/>
  <c r="F995" i="8" s="1"/>
  <c r="C992" i="8"/>
  <c r="D992" i="8" s="1"/>
  <c r="C993" i="8"/>
  <c r="D993" i="8" s="1"/>
  <c r="E1004" i="8"/>
  <c r="F1004" i="8" s="1"/>
  <c r="F1075" i="8"/>
  <c r="E1036" i="8"/>
  <c r="C1034" i="8"/>
  <c r="D1034" i="8" s="1"/>
  <c r="E1035" i="8"/>
  <c r="F1035" i="8" s="1"/>
  <c r="C1038" i="8"/>
  <c r="D1038" i="8" s="1"/>
  <c r="E1042" i="8"/>
  <c r="F1042" i="8" s="1"/>
  <c r="C1051" i="8"/>
  <c r="D1051" i="8" s="1"/>
  <c r="F1119" i="8"/>
  <c r="E1076" i="8"/>
  <c r="F1076" i="8" s="1"/>
  <c r="E1085" i="8"/>
  <c r="F1085" i="8" s="1"/>
  <c r="C1082" i="8"/>
  <c r="D1082" i="8" s="1"/>
  <c r="E1084" i="8"/>
  <c r="F1084" i="8" s="1"/>
  <c r="E1095" i="8"/>
  <c r="F1095" i="8" s="1"/>
  <c r="C1095" i="8"/>
  <c r="D1095" i="8" s="1"/>
  <c r="C1129" i="8"/>
  <c r="D1129" i="8" s="1"/>
  <c r="F1132" i="8"/>
  <c r="E1155" i="8"/>
  <c r="F1155" i="8" s="1"/>
  <c r="F1212" i="8"/>
  <c r="C1161" i="8"/>
  <c r="D1161" i="8" s="1"/>
  <c r="C1180" i="8"/>
  <c r="D1180" i="8" s="1"/>
  <c r="C1181" i="8"/>
  <c r="D1181" i="8" s="1"/>
  <c r="E1188" i="8"/>
  <c r="F1188" i="8" s="1"/>
  <c r="C1186" i="8"/>
  <c r="D1186" i="8" s="1"/>
  <c r="F1237" i="8"/>
  <c r="E1199" i="8"/>
  <c r="E1208" i="8"/>
  <c r="F1208" i="8" s="1"/>
  <c r="C1206" i="8"/>
  <c r="D1206" i="8" s="1"/>
  <c r="C1220" i="8"/>
  <c r="D1220" i="8" s="1"/>
  <c r="F1232" i="8"/>
  <c r="E1251" i="8"/>
  <c r="F1251" i="8" s="1"/>
  <c r="F1302" i="8"/>
  <c r="E1254" i="8"/>
  <c r="E1277" i="8"/>
  <c r="F1277" i="8" s="1"/>
  <c r="E1294" i="8"/>
  <c r="F1294" i="8" s="1"/>
  <c r="C1292" i="8"/>
  <c r="D1292" i="8" s="1"/>
  <c r="C1297" i="8"/>
  <c r="D1297" i="8" s="1"/>
  <c r="E1299" i="8"/>
  <c r="F1348" i="8"/>
  <c r="C1313" i="8"/>
  <c r="D1313" i="8" s="1"/>
  <c r="E1316" i="8"/>
  <c r="F1365" i="8"/>
  <c r="C1314" i="8"/>
  <c r="D1314" i="8" s="1"/>
  <c r="F1388" i="8"/>
  <c r="E1346" i="8"/>
  <c r="E1358" i="8"/>
  <c r="C1383" i="8"/>
  <c r="D1383" i="8" s="1"/>
  <c r="E1413" i="8"/>
  <c r="F1413" i="8" s="1"/>
  <c r="E1463" i="8"/>
  <c r="F1463" i="8" s="1"/>
  <c r="E1462" i="8"/>
  <c r="F1462" i="8" s="1"/>
  <c r="F1517" i="8"/>
  <c r="E1475" i="8"/>
  <c r="F1475" i="8" s="1"/>
  <c r="E1473" i="8"/>
  <c r="C1474" i="8"/>
  <c r="D1474" i="8" s="1"/>
  <c r="C1491" i="8"/>
  <c r="D1491" i="8" s="1"/>
  <c r="E1495" i="8"/>
  <c r="C1512" i="8"/>
  <c r="D1512" i="8" s="1"/>
  <c r="E1514" i="8"/>
  <c r="F1514" i="8" s="1"/>
  <c r="C1518" i="8"/>
  <c r="D1518" i="8" s="1"/>
  <c r="E1519" i="8"/>
  <c r="F1519" i="8" s="1"/>
  <c r="E1521" i="8"/>
  <c r="E1526" i="8"/>
  <c r="F1526" i="8" s="1"/>
  <c r="F1589" i="8"/>
  <c r="E1558" i="8"/>
  <c r="F1558" i="8" s="1"/>
  <c r="C1555" i="8"/>
  <c r="D1555" i="8" s="1"/>
  <c r="E1572" i="8"/>
  <c r="F1572" i="8" s="1"/>
  <c r="E1571" i="8"/>
  <c r="F1571" i="8" s="1"/>
  <c r="E1589" i="8"/>
  <c r="E1607" i="8"/>
  <c r="F1607" i="8" s="1"/>
  <c r="C1605" i="8"/>
  <c r="D1605" i="8" s="1"/>
  <c r="E1605" i="8"/>
  <c r="F1605" i="8" s="1"/>
  <c r="F1676" i="8"/>
  <c r="E1636" i="8"/>
  <c r="F1636" i="8" s="1"/>
  <c r="C1634" i="8"/>
  <c r="D1634" i="8" s="1"/>
  <c r="F1685" i="8"/>
  <c r="E1677" i="8"/>
  <c r="C1686" i="8"/>
  <c r="D1686" i="8" s="1"/>
  <c r="E1696" i="8"/>
  <c r="E1701" i="8"/>
  <c r="F1701" i="8" s="1"/>
  <c r="F1759" i="8"/>
  <c r="C1708" i="8"/>
  <c r="D1708" i="8" s="1"/>
  <c r="E1711" i="8"/>
  <c r="F1711" i="8" s="1"/>
  <c r="C1716" i="8"/>
  <c r="D1716" i="8" s="1"/>
  <c r="E1721" i="8"/>
  <c r="F1721" i="8" s="1"/>
  <c r="C1754" i="8"/>
  <c r="D1754" i="8" s="1"/>
  <c r="E1778" i="8"/>
  <c r="E1822" i="8"/>
  <c r="F1822" i="8" s="1"/>
  <c r="F1827" i="8"/>
  <c r="E1847" i="8"/>
  <c r="C1845" i="8"/>
  <c r="D1845" i="8" s="1"/>
  <c r="C1887" i="8"/>
  <c r="D1887" i="8" s="1"/>
  <c r="E1889" i="8"/>
  <c r="F1938" i="8"/>
  <c r="E1910" i="8"/>
  <c r="F1910" i="8" s="1"/>
  <c r="C1908" i="8"/>
  <c r="D1908" i="8" s="1"/>
  <c r="F1990" i="8"/>
  <c r="E1941" i="8"/>
  <c r="E1940" i="8"/>
  <c r="C1939" i="8"/>
  <c r="D1939" i="8" s="1"/>
  <c r="E1938" i="8"/>
  <c r="E1957" i="8"/>
  <c r="C1955" i="8"/>
  <c r="D1955" i="8" s="1"/>
  <c r="E1956" i="8"/>
  <c r="F1956" i="8" s="1"/>
  <c r="C1954" i="8"/>
  <c r="D1954" i="8" s="1"/>
  <c r="F1959" i="8"/>
  <c r="F2017" i="8"/>
  <c r="E1968" i="8"/>
  <c r="F1968" i="8" s="1"/>
  <c r="E1974" i="8"/>
  <c r="E2001" i="8"/>
  <c r="C1999" i="8"/>
  <c r="D1999" i="8" s="1"/>
  <c r="D2048" i="8"/>
  <c r="D2055" i="8"/>
  <c r="E2058" i="8"/>
  <c r="F2058" i="8" s="1"/>
  <c r="F2107" i="8"/>
  <c r="D2058" i="8"/>
  <c r="E2116" i="8"/>
  <c r="F2116" i="8" s="1"/>
  <c r="F2176" i="8"/>
  <c r="F2188" i="8"/>
  <c r="F2226" i="8"/>
  <c r="D2177" i="8"/>
  <c r="E2177" i="8"/>
  <c r="C2193" i="8"/>
  <c r="E2200" i="8"/>
  <c r="D2232" i="8"/>
  <c r="C2230" i="8"/>
  <c r="E2235" i="8"/>
  <c r="F2235" i="8" s="1"/>
  <c r="E2246" i="8"/>
  <c r="F2246" i="8" s="1"/>
  <c r="C2258" i="8"/>
  <c r="E2275" i="8"/>
  <c r="F2275" i="8" s="1"/>
  <c r="C2286" i="8"/>
  <c r="E2329" i="8"/>
  <c r="F2329" i="8" s="1"/>
  <c r="E2389" i="8"/>
  <c r="F2389" i="8" s="1"/>
  <c r="C2387" i="8"/>
  <c r="E2388" i="8"/>
  <c r="F2388" i="8" s="1"/>
  <c r="D2389" i="8"/>
  <c r="C15" i="9"/>
  <c r="D15" i="9" s="1"/>
  <c r="C95" i="9"/>
  <c r="D95" i="9" s="1"/>
  <c r="C94" i="9"/>
  <c r="D94" i="9" s="1"/>
  <c r="C192" i="9"/>
  <c r="D192" i="9" s="1"/>
  <c r="C191" i="9"/>
  <c r="D191" i="9" s="1"/>
  <c r="C200" i="9"/>
  <c r="D200" i="9" s="1"/>
  <c r="C199" i="9"/>
  <c r="D199" i="9" s="1"/>
  <c r="C360" i="9"/>
  <c r="D360" i="9" s="1"/>
  <c r="C361" i="9"/>
  <c r="D361" i="9" s="1"/>
  <c r="C481" i="9"/>
  <c r="D481" i="9" s="1"/>
  <c r="C527" i="9"/>
  <c r="D527" i="9" s="1"/>
  <c r="C594" i="9"/>
  <c r="D594" i="9" s="1"/>
  <c r="C638" i="9"/>
  <c r="D638" i="9" s="1"/>
  <c r="C637" i="9"/>
  <c r="D637" i="9" s="1"/>
  <c r="O20" i="11"/>
  <c r="U47" i="11"/>
  <c r="N52" i="11"/>
  <c r="F420" i="8"/>
  <c r="E371" i="8"/>
  <c r="F371" i="8" s="1"/>
  <c r="F508" i="8"/>
  <c r="E617" i="8"/>
  <c r="C615" i="8"/>
  <c r="D615" i="8" s="1"/>
  <c r="E684" i="8"/>
  <c r="F684" i="8" s="1"/>
  <c r="C682" i="8"/>
  <c r="D682" i="8" s="1"/>
  <c r="E794" i="8"/>
  <c r="F794" i="8" s="1"/>
  <c r="C792" i="8"/>
  <c r="D792" i="8" s="1"/>
  <c r="F928" i="8"/>
  <c r="C947" i="8"/>
  <c r="D947" i="8" s="1"/>
  <c r="F998" i="8"/>
  <c r="E967" i="8"/>
  <c r="E1003" i="8"/>
  <c r="C1061" i="8"/>
  <c r="D1061" i="8" s="1"/>
  <c r="E1063" i="8"/>
  <c r="F1063" i="8" s="1"/>
  <c r="F1112" i="8"/>
  <c r="E1062" i="8"/>
  <c r="F1062" i="8" s="1"/>
  <c r="C1136" i="8"/>
  <c r="D1136" i="8" s="1"/>
  <c r="E1209" i="8"/>
  <c r="F1209" i="8" s="1"/>
  <c r="E1360" i="8"/>
  <c r="F1360" i="8" s="1"/>
  <c r="C1358" i="8"/>
  <c r="D1358" i="8" s="1"/>
  <c r="E1381" i="8"/>
  <c r="F1381" i="8" s="1"/>
  <c r="C1379" i="8"/>
  <c r="D1379" i="8" s="1"/>
  <c r="C1378" i="8"/>
  <c r="D1378" i="8" s="1"/>
  <c r="E1380" i="8"/>
  <c r="F1380" i="8" s="1"/>
  <c r="E1415" i="8"/>
  <c r="F1464" i="8"/>
  <c r="F1611" i="8"/>
  <c r="E1657" i="8"/>
  <c r="F1657" i="8" s="1"/>
  <c r="C1655" i="8"/>
  <c r="D1655" i="8" s="1"/>
  <c r="F1731" i="8"/>
  <c r="F1690" i="8"/>
  <c r="C1714" i="8"/>
  <c r="D1714" i="8" s="1"/>
  <c r="E1716" i="8"/>
  <c r="F1716" i="8" s="1"/>
  <c r="C1713" i="8"/>
  <c r="D1713" i="8" s="1"/>
  <c r="E1761" i="8"/>
  <c r="F1761" i="8" s="1"/>
  <c r="C1827" i="8"/>
  <c r="D1827" i="8" s="1"/>
  <c r="F1878" i="8"/>
  <c r="E1979" i="8"/>
  <c r="F2083" i="8"/>
  <c r="C2032" i="8"/>
  <c r="D2031" i="8"/>
  <c r="E2034" i="8"/>
  <c r="D2034" i="8"/>
  <c r="E2099" i="8"/>
  <c r="F2099" i="8" s="1"/>
  <c r="C2097" i="8"/>
  <c r="D2099" i="8"/>
  <c r="D2174" i="8"/>
  <c r="C2172" i="8"/>
  <c r="E2174" i="8"/>
  <c r="C2221" i="8"/>
  <c r="C2222" i="8"/>
  <c r="D2224" i="8"/>
  <c r="F2273" i="8"/>
  <c r="D2386" i="8"/>
  <c r="E2386" i="8"/>
  <c r="F2386" i="8" s="1"/>
  <c r="C58" i="11"/>
  <c r="K58" i="11"/>
  <c r="G58" i="11"/>
  <c r="Z58" i="11"/>
  <c r="S58" i="11"/>
  <c r="V58" i="11"/>
  <c r="H58" i="11"/>
  <c r="D58" i="11"/>
  <c r="X58" i="11"/>
  <c r="F58" i="11"/>
  <c r="P58" i="11"/>
  <c r="T22" i="12"/>
  <c r="H22" i="12"/>
  <c r="AA22" i="12"/>
  <c r="N22" i="12"/>
  <c r="W22" i="12"/>
  <c r="J22" i="12"/>
  <c r="V22" i="12"/>
  <c r="F22" i="12"/>
  <c r="U22" i="12"/>
  <c r="E22" i="12"/>
  <c r="P22" i="12"/>
  <c r="P4" i="12" s="1"/>
  <c r="O22" i="12"/>
  <c r="M22" i="12"/>
  <c r="K22" i="12"/>
  <c r="C22" i="12"/>
  <c r="R22" i="12"/>
  <c r="Q22" i="12"/>
  <c r="L22" i="12"/>
  <c r="Z22" i="12"/>
  <c r="Y22" i="12"/>
  <c r="X22" i="12"/>
  <c r="G22" i="12"/>
  <c r="I22" i="12"/>
  <c r="D22" i="12"/>
  <c r="C83" i="13"/>
  <c r="D71" i="13"/>
  <c r="C71" i="13"/>
  <c r="D211" i="13"/>
  <c r="D212" i="13"/>
  <c r="C211" i="13"/>
  <c r="C223" i="13"/>
  <c r="C238" i="13"/>
  <c r="D226" i="13"/>
  <c r="C226" i="13"/>
  <c r="D227" i="13"/>
  <c r="C456" i="13"/>
  <c r="D444" i="13"/>
  <c r="D445" i="13"/>
  <c r="E30" i="8"/>
  <c r="C187" i="8"/>
  <c r="D187" i="8" s="1"/>
  <c r="E252" i="8"/>
  <c r="F252" i="8" s="1"/>
  <c r="C250" i="8"/>
  <c r="D250" i="8" s="1"/>
  <c r="C278" i="8"/>
  <c r="D278" i="8" s="1"/>
  <c r="E302" i="8"/>
  <c r="F302" i="8" s="1"/>
  <c r="C300" i="8"/>
  <c r="D300" i="8" s="1"/>
  <c r="E365" i="8"/>
  <c r="C363" i="8"/>
  <c r="D363" i="8" s="1"/>
  <c r="E379" i="8"/>
  <c r="F379" i="8" s="1"/>
  <c r="E422" i="8"/>
  <c r="F422" i="8" s="1"/>
  <c r="C420" i="8"/>
  <c r="D420" i="8" s="1"/>
  <c r="C476" i="8"/>
  <c r="D476" i="8" s="1"/>
  <c r="E478" i="8"/>
  <c r="C710" i="8"/>
  <c r="D710" i="8" s="1"/>
  <c r="E734" i="8"/>
  <c r="F734" i="8" s="1"/>
  <c r="C732" i="8"/>
  <c r="D732" i="8" s="1"/>
  <c r="F852" i="8"/>
  <c r="E803" i="8"/>
  <c r="F1027" i="8"/>
  <c r="E1116" i="8"/>
  <c r="C1114" i="8"/>
  <c r="D1114" i="8" s="1"/>
  <c r="C1194" i="8"/>
  <c r="D1194" i="8" s="1"/>
  <c r="F1245" i="8"/>
  <c r="E1196" i="8"/>
  <c r="F1196" i="8" s="1"/>
  <c r="F1275" i="8"/>
  <c r="C1224" i="8"/>
  <c r="D1224" i="8" s="1"/>
  <c r="E1313" i="8"/>
  <c r="E1373" i="8"/>
  <c r="C1371" i="8"/>
  <c r="D1371" i="8" s="1"/>
  <c r="E1645" i="8"/>
  <c r="F1645" i="8" s="1"/>
  <c r="C1643" i="8"/>
  <c r="D1643" i="8" s="1"/>
  <c r="F1694" i="8"/>
  <c r="E1698" i="8"/>
  <c r="F1698" i="8" s="1"/>
  <c r="C1696" i="8"/>
  <c r="D1696" i="8" s="1"/>
  <c r="F1794" i="8"/>
  <c r="E2005" i="8"/>
  <c r="F2005" i="8" s="1"/>
  <c r="E2004" i="8"/>
  <c r="F2004" i="8" s="1"/>
  <c r="C2138" i="8"/>
  <c r="F2189" i="8"/>
  <c r="D2137" i="8"/>
  <c r="C2137" i="8"/>
  <c r="C701" i="9"/>
  <c r="D701" i="9" s="1"/>
  <c r="C700" i="9"/>
  <c r="D700" i="9" s="1"/>
  <c r="E71" i="8"/>
  <c r="F71" i="8" s="1"/>
  <c r="C272" i="8"/>
  <c r="D272" i="8" s="1"/>
  <c r="E324" i="8"/>
  <c r="C419" i="8"/>
  <c r="D419" i="8" s="1"/>
  <c r="C475" i="8"/>
  <c r="D475" i="8" s="1"/>
  <c r="E567" i="8"/>
  <c r="E592" i="8"/>
  <c r="F592" i="8" s="1"/>
  <c r="F657" i="8"/>
  <c r="C635" i="8"/>
  <c r="D635" i="8" s="1"/>
  <c r="E709" i="8"/>
  <c r="F709" i="8" s="1"/>
  <c r="E712" i="8"/>
  <c r="F712" i="8" s="1"/>
  <c r="C731" i="8"/>
  <c r="D731" i="8" s="1"/>
  <c r="C751" i="8"/>
  <c r="D751" i="8" s="1"/>
  <c r="E753" i="8"/>
  <c r="C791" i="8"/>
  <c r="D791" i="8" s="1"/>
  <c r="C933" i="8"/>
  <c r="D933" i="8" s="1"/>
  <c r="E935" i="8"/>
  <c r="F935" i="8" s="1"/>
  <c r="C946" i="8"/>
  <c r="D946" i="8" s="1"/>
  <c r="C1016" i="8"/>
  <c r="D1016" i="8" s="1"/>
  <c r="C1036" i="8"/>
  <c r="D1036" i="8" s="1"/>
  <c r="C1037" i="8"/>
  <c r="D1037" i="8" s="1"/>
  <c r="E1047" i="8"/>
  <c r="F1047" i="8" s="1"/>
  <c r="E1059" i="8"/>
  <c r="C1060" i="8"/>
  <c r="D1060" i="8" s="1"/>
  <c r="E1080" i="8"/>
  <c r="F1080" i="8" s="1"/>
  <c r="C1078" i="8"/>
  <c r="D1078" i="8" s="1"/>
  <c r="E1089" i="8"/>
  <c r="E1091" i="8"/>
  <c r="E1109" i="8"/>
  <c r="F1109" i="8" s="1"/>
  <c r="C1135" i="8"/>
  <c r="D1135" i="8" s="1"/>
  <c r="E1138" i="8"/>
  <c r="F1138" i="8" s="1"/>
  <c r="F1165" i="8"/>
  <c r="E1181" i="8"/>
  <c r="F1181" i="8" s="1"/>
  <c r="C1212" i="8"/>
  <c r="D1212" i="8" s="1"/>
  <c r="C1223" i="8"/>
  <c r="D1223" i="8" s="1"/>
  <c r="E1237" i="8"/>
  <c r="F1293" i="8"/>
  <c r="E1244" i="8"/>
  <c r="F1244" i="8" s="1"/>
  <c r="C1252" i="8"/>
  <c r="D1252" i="8" s="1"/>
  <c r="C1291" i="8"/>
  <c r="D1291" i="8" s="1"/>
  <c r="F1342" i="8"/>
  <c r="C1334" i="8"/>
  <c r="D1334" i="8" s="1"/>
  <c r="F1385" i="8"/>
  <c r="E1335" i="8"/>
  <c r="E1348" i="8"/>
  <c r="C1346" i="8"/>
  <c r="D1346" i="8" s="1"/>
  <c r="E1369" i="8"/>
  <c r="C1367" i="8"/>
  <c r="D1367" i="8" s="1"/>
  <c r="C1370" i="8"/>
  <c r="D1370" i="8" s="1"/>
  <c r="F1439" i="8"/>
  <c r="C1401" i="8"/>
  <c r="D1401" i="8" s="1"/>
  <c r="E1404" i="8"/>
  <c r="F1404" i="8" s="1"/>
  <c r="E1403" i="8"/>
  <c r="F1403" i="8" s="1"/>
  <c r="F1495" i="8"/>
  <c r="F1515" i="8"/>
  <c r="E1466" i="8"/>
  <c r="E1483" i="8"/>
  <c r="F1483" i="8" s="1"/>
  <c r="E1484" i="8"/>
  <c r="E1485" i="8"/>
  <c r="F1485" i="8" s="1"/>
  <c r="F1592" i="8"/>
  <c r="E1563" i="8"/>
  <c r="F1563" i="8" s="1"/>
  <c r="F1616" i="8"/>
  <c r="E1604" i="8"/>
  <c r="F1604" i="8" s="1"/>
  <c r="C1602" i="8"/>
  <c r="D1602" i="8" s="1"/>
  <c r="E1621" i="8"/>
  <c r="F1621" i="8" s="1"/>
  <c r="C1619" i="8"/>
  <c r="D1619" i="8" s="1"/>
  <c r="C1642" i="8"/>
  <c r="D1642" i="8" s="1"/>
  <c r="C1664" i="8"/>
  <c r="D1664" i="8" s="1"/>
  <c r="C1783" i="8"/>
  <c r="D1783" i="8" s="1"/>
  <c r="F1834" i="8"/>
  <c r="E1785" i="8"/>
  <c r="E1783" i="8"/>
  <c r="F1783" i="8" s="1"/>
  <c r="C1782" i="8"/>
  <c r="D1782" i="8" s="1"/>
  <c r="C1808" i="8"/>
  <c r="D1808" i="8" s="1"/>
  <c r="F1868" i="8"/>
  <c r="C1826" i="8"/>
  <c r="D1826" i="8" s="1"/>
  <c r="E1833" i="8"/>
  <c r="F1833" i="8" s="1"/>
  <c r="F1900" i="8"/>
  <c r="F1860" i="8"/>
  <c r="E1883" i="8"/>
  <c r="E1882" i="8"/>
  <c r="F1882" i="8" s="1"/>
  <c r="C1880" i="8"/>
  <c r="D1880" i="8" s="1"/>
  <c r="E1892" i="8"/>
  <c r="F1892" i="8" s="1"/>
  <c r="F1941" i="8"/>
  <c r="C1889" i="8"/>
  <c r="D1889" i="8" s="1"/>
  <c r="E1891" i="8"/>
  <c r="F1891" i="8" s="1"/>
  <c r="E1897" i="8"/>
  <c r="F1897" i="8" s="1"/>
  <c r="C1895" i="8"/>
  <c r="D1895" i="8" s="1"/>
  <c r="C1894" i="8"/>
  <c r="D1894" i="8" s="1"/>
  <c r="E1906" i="8"/>
  <c r="F1906" i="8" s="1"/>
  <c r="F1974" i="8"/>
  <c r="E1925" i="8"/>
  <c r="F1925" i="8" s="1"/>
  <c r="C1923" i="8"/>
  <c r="D1923" i="8" s="1"/>
  <c r="F1981" i="8"/>
  <c r="C1930" i="8"/>
  <c r="D1930" i="8" s="1"/>
  <c r="E1932" i="8"/>
  <c r="F1932" i="8" s="1"/>
  <c r="C1929" i="8"/>
  <c r="D1929" i="8" s="1"/>
  <c r="E1930" i="8"/>
  <c r="F1930" i="8" s="1"/>
  <c r="E1929" i="8"/>
  <c r="F1929" i="8" s="1"/>
  <c r="C1944" i="8"/>
  <c r="D1944" i="8" s="1"/>
  <c r="E1943" i="8"/>
  <c r="F1943" i="8" s="1"/>
  <c r="F2029" i="8"/>
  <c r="E1994" i="8"/>
  <c r="F1994" i="8" s="1"/>
  <c r="C2002" i="8"/>
  <c r="D2002" i="8" s="1"/>
  <c r="D2054" i="8"/>
  <c r="F2103" i="8"/>
  <c r="C2052" i="8"/>
  <c r="E2054" i="8"/>
  <c r="F2054" i="8" s="1"/>
  <c r="C2068" i="8"/>
  <c r="E2070" i="8"/>
  <c r="D2067" i="8"/>
  <c r="D2070" i="8"/>
  <c r="D2124" i="8"/>
  <c r="E2124" i="8"/>
  <c r="C2122" i="8"/>
  <c r="D2171" i="8"/>
  <c r="C2205" i="8"/>
  <c r="F2278" i="8"/>
  <c r="E2245" i="8"/>
  <c r="F2245" i="8" s="1"/>
  <c r="C2243" i="8"/>
  <c r="F2294" i="8"/>
  <c r="D2245" i="8"/>
  <c r="E2291" i="8"/>
  <c r="F2291" i="8" s="1"/>
  <c r="C2290" i="8"/>
  <c r="E2292" i="8"/>
  <c r="F2292" i="8" s="1"/>
  <c r="D2292" i="8"/>
  <c r="E2312" i="8"/>
  <c r="F2312" i="8" s="1"/>
  <c r="D2312" i="8"/>
  <c r="D2383" i="8"/>
  <c r="C85" i="9"/>
  <c r="D85" i="9" s="1"/>
  <c r="C103" i="9"/>
  <c r="D103" i="9" s="1"/>
  <c r="C102" i="9"/>
  <c r="D102" i="9" s="1"/>
  <c r="C186" i="9"/>
  <c r="D186" i="9" s="1"/>
  <c r="C234" i="9"/>
  <c r="D234" i="9" s="1"/>
  <c r="C233" i="9"/>
  <c r="D233" i="9" s="1"/>
  <c r="C240" i="9"/>
  <c r="D240" i="9" s="1"/>
  <c r="C366" i="9"/>
  <c r="D366" i="9" s="1"/>
  <c r="C435" i="9"/>
  <c r="D435" i="9" s="1"/>
  <c r="C574" i="9"/>
  <c r="D574" i="9" s="1"/>
  <c r="C649" i="9"/>
  <c r="D649" i="9" s="1"/>
  <c r="C648" i="9"/>
  <c r="D648" i="9" s="1"/>
  <c r="C724" i="9"/>
  <c r="D724" i="9" s="1"/>
  <c r="C723" i="9"/>
  <c r="D723" i="9" s="1"/>
  <c r="S91" i="11"/>
  <c r="G91" i="11"/>
  <c r="C91" i="11"/>
  <c r="H91" i="11"/>
  <c r="F91" i="11"/>
  <c r="N91" i="11"/>
  <c r="X91" i="11"/>
  <c r="V91" i="11"/>
  <c r="D91" i="11"/>
  <c r="K91" i="11"/>
  <c r="Q91" i="11"/>
  <c r="K96" i="11"/>
  <c r="Z96" i="11"/>
  <c r="N96" i="11"/>
  <c r="V96" i="11"/>
  <c r="S96" i="11"/>
  <c r="X96" i="11"/>
  <c r="H96" i="11"/>
  <c r="G96" i="11"/>
  <c r="F96" i="11"/>
  <c r="Q96" i="11"/>
  <c r="P96" i="11"/>
  <c r="D96" i="11"/>
  <c r="C96" i="11"/>
  <c r="S22" i="12"/>
  <c r="C26" i="13"/>
  <c r="C64" i="13"/>
  <c r="D52" i="13"/>
  <c r="C52" i="13"/>
  <c r="D53" i="13"/>
  <c r="D150" i="13"/>
  <c r="C150" i="13"/>
  <c r="C162" i="13"/>
  <c r="D151" i="13"/>
  <c r="D437" i="13"/>
  <c r="C449" i="13"/>
  <c r="E51" i="8"/>
  <c r="C110" i="8"/>
  <c r="D110" i="8" s="1"/>
  <c r="F226" i="8"/>
  <c r="C175" i="8"/>
  <c r="D175" i="8" s="1"/>
  <c r="E180" i="8"/>
  <c r="F180" i="8" s="1"/>
  <c r="F241" i="8"/>
  <c r="E192" i="8"/>
  <c r="F192" i="8" s="1"/>
  <c r="F345" i="8"/>
  <c r="E314" i="8"/>
  <c r="F314" i="8" s="1"/>
  <c r="C312" i="8"/>
  <c r="D312" i="8" s="1"/>
  <c r="E362" i="8"/>
  <c r="F362" i="8" s="1"/>
  <c r="C360" i="8"/>
  <c r="D360" i="8" s="1"/>
  <c r="E410" i="8"/>
  <c r="F410" i="8" s="1"/>
  <c r="C408" i="8"/>
  <c r="D408" i="8" s="1"/>
  <c r="E419" i="8"/>
  <c r="F419" i="8" s="1"/>
  <c r="F496" i="8"/>
  <c r="E459" i="8"/>
  <c r="E504" i="8"/>
  <c r="F504" i="8" s="1"/>
  <c r="E746" i="8"/>
  <c r="F746" i="8" s="1"/>
  <c r="C744" i="8"/>
  <c r="D744" i="8" s="1"/>
  <c r="E797" i="8"/>
  <c r="F797" i="8" s="1"/>
  <c r="C795" i="8"/>
  <c r="D795" i="8" s="1"/>
  <c r="E811" i="8"/>
  <c r="F811" i="8" s="1"/>
  <c r="E842" i="8"/>
  <c r="F842" i="8" s="1"/>
  <c r="C840" i="8"/>
  <c r="D840" i="8" s="1"/>
  <c r="E854" i="8"/>
  <c r="F854" i="8" s="1"/>
  <c r="C852" i="8"/>
  <c r="D852" i="8" s="1"/>
  <c r="E902" i="8"/>
  <c r="F902" i="8" s="1"/>
  <c r="C900" i="8"/>
  <c r="D900" i="8" s="1"/>
  <c r="F951" i="8"/>
  <c r="E999" i="8"/>
  <c r="F999" i="8" s="1"/>
  <c r="E1022" i="8"/>
  <c r="F1022" i="8" s="1"/>
  <c r="E1055" i="8"/>
  <c r="F1254" i="8"/>
  <c r="E1213" i="8"/>
  <c r="F1213" i="8" s="1"/>
  <c r="E1226" i="8"/>
  <c r="E1297" i="8"/>
  <c r="F1297" i="8" s="1"/>
  <c r="C1295" i="8"/>
  <c r="D1295" i="8" s="1"/>
  <c r="F1346" i="8"/>
  <c r="E1363" i="8"/>
  <c r="F1363" i="8" s="1"/>
  <c r="E1362" i="8"/>
  <c r="F1362" i="8" s="1"/>
  <c r="C1362" i="8"/>
  <c r="D1362" i="8" s="1"/>
  <c r="E1364" i="8"/>
  <c r="E1477" i="8"/>
  <c r="C1475" i="8"/>
  <c r="D1475" i="8" s="1"/>
  <c r="C1515" i="8"/>
  <c r="D1515" i="8" s="1"/>
  <c r="E1534" i="8"/>
  <c r="F1534" i="8" s="1"/>
  <c r="C1639" i="8"/>
  <c r="D1639" i="8" s="1"/>
  <c r="E1639" i="8"/>
  <c r="F1639" i="8" s="1"/>
  <c r="C1668" i="8"/>
  <c r="D1668" i="8" s="1"/>
  <c r="F1719" i="8"/>
  <c r="E1703" i="8"/>
  <c r="F1703" i="8" s="1"/>
  <c r="C1701" i="8"/>
  <c r="D1701" i="8" s="1"/>
  <c r="F1752" i="8"/>
  <c r="E1729" i="8"/>
  <c r="F1729" i="8" s="1"/>
  <c r="C1727" i="8"/>
  <c r="D1727" i="8" s="1"/>
  <c r="E1727" i="8"/>
  <c r="C1726" i="8"/>
  <c r="D1726" i="8" s="1"/>
  <c r="F1815" i="8"/>
  <c r="E1766" i="8"/>
  <c r="F1766" i="8" s="1"/>
  <c r="C1764" i="8"/>
  <c r="D1764" i="8" s="1"/>
  <c r="C1909" i="8"/>
  <c r="D1909" i="8" s="1"/>
  <c r="F2023" i="8"/>
  <c r="C1972" i="8"/>
  <c r="D1972" i="8" s="1"/>
  <c r="C1971" i="8"/>
  <c r="D1971" i="8" s="1"/>
  <c r="C2012" i="8"/>
  <c r="D2012" i="8" s="1"/>
  <c r="F2063" i="8"/>
  <c r="E2060" i="8"/>
  <c r="E2059" i="8"/>
  <c r="F2059" i="8" s="1"/>
  <c r="E2208" i="8"/>
  <c r="F2208" i="8" s="1"/>
  <c r="D2205" i="8"/>
  <c r="E2206" i="8"/>
  <c r="F2206" i="8" s="1"/>
  <c r="D2208" i="8"/>
  <c r="D2244" i="8"/>
  <c r="F2293" i="8"/>
  <c r="E2244" i="8"/>
  <c r="F2244" i="8" s="1"/>
  <c r="D2241" i="8"/>
  <c r="C2242" i="8"/>
  <c r="D2402" i="8"/>
  <c r="E2402" i="8"/>
  <c r="F2402" i="8" s="1"/>
  <c r="D2399" i="8"/>
  <c r="E2401" i="8"/>
  <c r="C2400" i="8"/>
  <c r="F69" i="8"/>
  <c r="E20" i="8"/>
  <c r="E48" i="8"/>
  <c r="C48" i="8"/>
  <c r="D48" i="8" s="1"/>
  <c r="E62" i="8"/>
  <c r="F62" i="8" s="1"/>
  <c r="C60" i="8"/>
  <c r="D60" i="8" s="1"/>
  <c r="F79" i="8"/>
  <c r="C116" i="8"/>
  <c r="D116" i="8" s="1"/>
  <c r="C128" i="8"/>
  <c r="D128" i="8" s="1"/>
  <c r="C134" i="8"/>
  <c r="D134" i="8" s="1"/>
  <c r="C174" i="8"/>
  <c r="D174" i="8" s="1"/>
  <c r="C186" i="8"/>
  <c r="D186" i="8" s="1"/>
  <c r="E195" i="8"/>
  <c r="F195" i="8" s="1"/>
  <c r="C203" i="8"/>
  <c r="D203" i="8" s="1"/>
  <c r="F298" i="8"/>
  <c r="C247" i="8"/>
  <c r="D247" i="8" s="1"/>
  <c r="E277" i="8"/>
  <c r="E280" i="8"/>
  <c r="F280" i="8" s="1"/>
  <c r="E293" i="8"/>
  <c r="F293" i="8" s="1"/>
  <c r="C291" i="8"/>
  <c r="D291" i="8" s="1"/>
  <c r="C299" i="8"/>
  <c r="D299" i="8" s="1"/>
  <c r="C316" i="8"/>
  <c r="D316" i="8" s="1"/>
  <c r="C319" i="8"/>
  <c r="D319" i="8" s="1"/>
  <c r="E321" i="8"/>
  <c r="F321" i="8" s="1"/>
  <c r="F376" i="8"/>
  <c r="C359" i="8"/>
  <c r="D359" i="8" s="1"/>
  <c r="F417" i="8"/>
  <c r="C378" i="8"/>
  <c r="D378" i="8" s="1"/>
  <c r="F487" i="8"/>
  <c r="C450" i="8"/>
  <c r="D450" i="8" s="1"/>
  <c r="F459" i="8"/>
  <c r="E482" i="8"/>
  <c r="F482" i="8" s="1"/>
  <c r="C480" i="8"/>
  <c r="D480" i="8" s="1"/>
  <c r="F531" i="8"/>
  <c r="F550" i="8"/>
  <c r="C499" i="8"/>
  <c r="D499" i="8" s="1"/>
  <c r="E500" i="8"/>
  <c r="F500" i="8" s="1"/>
  <c r="C518" i="8"/>
  <c r="D518" i="8" s="1"/>
  <c r="E545" i="8"/>
  <c r="F545" i="8" s="1"/>
  <c r="C543" i="8"/>
  <c r="D543" i="8" s="1"/>
  <c r="F629" i="8"/>
  <c r="E614" i="8"/>
  <c r="F614" i="8" s="1"/>
  <c r="C612" i="8"/>
  <c r="D612" i="8" s="1"/>
  <c r="E627" i="8"/>
  <c r="F627" i="8" s="1"/>
  <c r="F730" i="8"/>
  <c r="C679" i="8"/>
  <c r="D679" i="8" s="1"/>
  <c r="C704" i="8"/>
  <c r="D704" i="8" s="1"/>
  <c r="E725" i="8"/>
  <c r="F725" i="8" s="1"/>
  <c r="C723" i="8"/>
  <c r="D723" i="8" s="1"/>
  <c r="C748" i="8"/>
  <c r="D748" i="8" s="1"/>
  <c r="E756" i="8"/>
  <c r="F808" i="8"/>
  <c r="F849" i="8"/>
  <c r="C810" i="8"/>
  <c r="D810" i="8" s="1"/>
  <c r="C851" i="8"/>
  <c r="D851" i="8" s="1"/>
  <c r="F919" i="8"/>
  <c r="E879" i="8"/>
  <c r="F879" i="8" s="1"/>
  <c r="C882" i="8"/>
  <c r="D882" i="8" s="1"/>
  <c r="C890" i="8"/>
  <c r="D890" i="8" s="1"/>
  <c r="F941" i="8"/>
  <c r="E892" i="8"/>
  <c r="C899" i="8"/>
  <c r="D899" i="8" s="1"/>
  <c r="E24" i="8"/>
  <c r="E86" i="8"/>
  <c r="F86" i="8" s="1"/>
  <c r="C84" i="8"/>
  <c r="D84" i="8" s="1"/>
  <c r="E89" i="8"/>
  <c r="F89" i="8" s="1"/>
  <c r="C87" i="8"/>
  <c r="D87" i="8" s="1"/>
  <c r="F97" i="8"/>
  <c r="F197" i="8"/>
  <c r="C146" i="8"/>
  <c r="D146" i="8" s="1"/>
  <c r="C202" i="8"/>
  <c r="D202" i="8" s="1"/>
  <c r="E234" i="8"/>
  <c r="F234" i="8" s="1"/>
  <c r="C246" i="8"/>
  <c r="D246" i="8" s="1"/>
  <c r="C274" i="8"/>
  <c r="D274" i="8" s="1"/>
  <c r="E290" i="8"/>
  <c r="F290" i="8" s="1"/>
  <c r="C288" i="8"/>
  <c r="D288" i="8" s="1"/>
  <c r="E289" i="8"/>
  <c r="F289" i="8" s="1"/>
  <c r="F355" i="8"/>
  <c r="C318" i="8"/>
  <c r="D318" i="8" s="1"/>
  <c r="C321" i="8"/>
  <c r="D321" i="8" s="1"/>
  <c r="C332" i="8"/>
  <c r="D332" i="8" s="1"/>
  <c r="E347" i="8"/>
  <c r="F347" i="8" s="1"/>
  <c r="E350" i="8"/>
  <c r="F350" i="8" s="1"/>
  <c r="C348" i="8"/>
  <c r="D348" i="8" s="1"/>
  <c r="F399" i="8"/>
  <c r="E375" i="8"/>
  <c r="F375" i="8" s="1"/>
  <c r="E381" i="8"/>
  <c r="F381" i="8" s="1"/>
  <c r="E391" i="8"/>
  <c r="F391" i="8" s="1"/>
  <c r="F443" i="8"/>
  <c r="E394" i="8"/>
  <c r="F394" i="8" s="1"/>
  <c r="C405" i="8"/>
  <c r="D405" i="8" s="1"/>
  <c r="E407" i="8"/>
  <c r="F475" i="8"/>
  <c r="F478" i="8"/>
  <c r="C427" i="8"/>
  <c r="D427" i="8" s="1"/>
  <c r="C426" i="8"/>
  <c r="D426" i="8" s="1"/>
  <c r="E438" i="8"/>
  <c r="F438" i="8" s="1"/>
  <c r="F456" i="8"/>
  <c r="C498" i="8"/>
  <c r="D498" i="8" s="1"/>
  <c r="E501" i="8"/>
  <c r="F566" i="8"/>
  <c r="E517" i="8"/>
  <c r="F517" i="8" s="1"/>
  <c r="C537" i="8"/>
  <c r="D537" i="8" s="1"/>
  <c r="F588" i="8"/>
  <c r="C550" i="8"/>
  <c r="D550" i="8" s="1"/>
  <c r="C559" i="8"/>
  <c r="D559" i="8" s="1"/>
  <c r="C558" i="8"/>
  <c r="D558" i="8" s="1"/>
  <c r="E580" i="8"/>
  <c r="F580" i="8" s="1"/>
  <c r="E583" i="8"/>
  <c r="F583" i="8" s="1"/>
  <c r="F601" i="8"/>
  <c r="C611" i="8"/>
  <c r="D611" i="8" s="1"/>
  <c r="F673" i="8"/>
  <c r="E624" i="8"/>
  <c r="F624" i="8" s="1"/>
  <c r="C634" i="8"/>
  <c r="D634" i="8" s="1"/>
  <c r="E666" i="8"/>
  <c r="F666" i="8" s="1"/>
  <c r="C678" i="8"/>
  <c r="D678" i="8" s="1"/>
  <c r="C706" i="8"/>
  <c r="D706" i="8" s="1"/>
  <c r="F765" i="8"/>
  <c r="E722" i="8"/>
  <c r="F722" i="8" s="1"/>
  <c r="C720" i="8"/>
  <c r="D720" i="8" s="1"/>
  <c r="E721" i="8"/>
  <c r="F721" i="8" s="1"/>
  <c r="F787" i="8"/>
  <c r="C750" i="8"/>
  <c r="D750" i="8" s="1"/>
  <c r="C753" i="8"/>
  <c r="D753" i="8" s="1"/>
  <c r="C764" i="8"/>
  <c r="D764" i="8" s="1"/>
  <c r="E779" i="8"/>
  <c r="F779" i="8" s="1"/>
  <c r="E782" i="8"/>
  <c r="F782" i="8" s="1"/>
  <c r="C780" i="8"/>
  <c r="D780" i="8" s="1"/>
  <c r="F831" i="8"/>
  <c r="E807" i="8"/>
  <c r="E813" i="8"/>
  <c r="E823" i="8"/>
  <c r="F823" i="8" s="1"/>
  <c r="F875" i="8"/>
  <c r="E826" i="8"/>
  <c r="F826" i="8" s="1"/>
  <c r="C837" i="8"/>
  <c r="D837" i="8" s="1"/>
  <c r="E839" i="8"/>
  <c r="F839" i="8" s="1"/>
  <c r="F907" i="8"/>
  <c r="C859" i="8"/>
  <c r="D859" i="8" s="1"/>
  <c r="C858" i="8"/>
  <c r="D858" i="8" s="1"/>
  <c r="E870" i="8"/>
  <c r="F870" i="8" s="1"/>
  <c r="F945" i="8"/>
  <c r="C932" i="8"/>
  <c r="D932" i="8" s="1"/>
  <c r="C969" i="8"/>
  <c r="D969" i="8" s="1"/>
  <c r="E971" i="8"/>
  <c r="C998" i="8"/>
  <c r="D998" i="8" s="1"/>
  <c r="E1007" i="8"/>
  <c r="F1007" i="8" s="1"/>
  <c r="F1056" i="8"/>
  <c r="C1025" i="8"/>
  <c r="D1025" i="8" s="1"/>
  <c r="C1024" i="8"/>
  <c r="D1024" i="8" s="1"/>
  <c r="C1044" i="8"/>
  <c r="D1044" i="8" s="1"/>
  <c r="E1051" i="8"/>
  <c r="E1050" i="8"/>
  <c r="F1050" i="8" s="1"/>
  <c r="C1056" i="8"/>
  <c r="D1056" i="8" s="1"/>
  <c r="E1072" i="8"/>
  <c r="F1072" i="8" s="1"/>
  <c r="C1070" i="8"/>
  <c r="D1070" i="8" s="1"/>
  <c r="E1124" i="8"/>
  <c r="F1124" i="8" s="1"/>
  <c r="C1140" i="8"/>
  <c r="D1140" i="8" s="1"/>
  <c r="F1191" i="8"/>
  <c r="E1173" i="8"/>
  <c r="F1173" i="8" s="1"/>
  <c r="C1211" i="8"/>
  <c r="D1211" i="8" s="1"/>
  <c r="E1239" i="8"/>
  <c r="E1240" i="8"/>
  <c r="E1241" i="8"/>
  <c r="F1241" i="8" s="1"/>
  <c r="F1319" i="8"/>
  <c r="E1290" i="8"/>
  <c r="F1290" i="8" s="1"/>
  <c r="C1296" i="8"/>
  <c r="D1296" i="8" s="1"/>
  <c r="E1298" i="8"/>
  <c r="C1303" i="8"/>
  <c r="D1303" i="8" s="1"/>
  <c r="C1311" i="8"/>
  <c r="D1311" i="8" s="1"/>
  <c r="E1356" i="8"/>
  <c r="F1356" i="8" s="1"/>
  <c r="C1353" i="8"/>
  <c r="D1353" i="8" s="1"/>
  <c r="E1355" i="8"/>
  <c r="F1355" i="8" s="1"/>
  <c r="C1354" i="8"/>
  <c r="D1354" i="8" s="1"/>
  <c r="C1375" i="8"/>
  <c r="D1375" i="8" s="1"/>
  <c r="E1377" i="8"/>
  <c r="F1377" i="8" s="1"/>
  <c r="F1397" i="8"/>
  <c r="C1413" i="8"/>
  <c r="D1413" i="8" s="1"/>
  <c r="E1420" i="8"/>
  <c r="F1420" i="8" s="1"/>
  <c r="C1418" i="8"/>
  <c r="D1418" i="8" s="1"/>
  <c r="C1422" i="8"/>
  <c r="D1422" i="8" s="1"/>
  <c r="F1473" i="8"/>
  <c r="E1424" i="8"/>
  <c r="C1426" i="8"/>
  <c r="D1426" i="8" s="1"/>
  <c r="F1477" i="8"/>
  <c r="E1428" i="8"/>
  <c r="F1428" i="8" s="1"/>
  <c r="E1442" i="8"/>
  <c r="F1442" i="8" s="1"/>
  <c r="C1440" i="8"/>
  <c r="D1440" i="8" s="1"/>
  <c r="E1440" i="8"/>
  <c r="F1440" i="8" s="1"/>
  <c r="F1531" i="8"/>
  <c r="C1480" i="8"/>
  <c r="D1480" i="8" s="1"/>
  <c r="E1482" i="8"/>
  <c r="F1482" i="8" s="1"/>
  <c r="E1489" i="8"/>
  <c r="F1489" i="8" s="1"/>
  <c r="C1487" i="8"/>
  <c r="D1487" i="8" s="1"/>
  <c r="E1486" i="8"/>
  <c r="E1501" i="8"/>
  <c r="F1501" i="8" s="1"/>
  <c r="C1499" i="8"/>
  <c r="D1499" i="8" s="1"/>
  <c r="C1532" i="8"/>
  <c r="D1532" i="8" s="1"/>
  <c r="E1559" i="8"/>
  <c r="C1560" i="8"/>
  <c r="D1560" i="8" s="1"/>
  <c r="C1569" i="8"/>
  <c r="D1569" i="8" s="1"/>
  <c r="F1620" i="8"/>
  <c r="C1601" i="8"/>
  <c r="D1601" i="8" s="1"/>
  <c r="C1615" i="8"/>
  <c r="D1615" i="8" s="1"/>
  <c r="F1666" i="8"/>
  <c r="E1617" i="8"/>
  <c r="E1614" i="8"/>
  <c r="F1614" i="8" s="1"/>
  <c r="E1633" i="8"/>
  <c r="F1633" i="8" s="1"/>
  <c r="C1631" i="8"/>
  <c r="D1631" i="8" s="1"/>
  <c r="C1630" i="8"/>
  <c r="D1630" i="8" s="1"/>
  <c r="F1727" i="8"/>
  <c r="C1676" i="8"/>
  <c r="D1676" i="8" s="1"/>
  <c r="E1675" i="8"/>
  <c r="F1675" i="8" s="1"/>
  <c r="E1717" i="8"/>
  <c r="F1717" i="8" s="1"/>
  <c r="C1715" i="8"/>
  <c r="D1715" i="8" s="1"/>
  <c r="E1730" i="8"/>
  <c r="F1730" i="8" s="1"/>
  <c r="E1738" i="8"/>
  <c r="F1738" i="8" s="1"/>
  <c r="C1736" i="8"/>
  <c r="D1736" i="8" s="1"/>
  <c r="C1752" i="8"/>
  <c r="D1752" i="8" s="1"/>
  <c r="F1778" i="8"/>
  <c r="C1812" i="8"/>
  <c r="D1812" i="8" s="1"/>
  <c r="E1864" i="8"/>
  <c r="F1864" i="8" s="1"/>
  <c r="C1891" i="8"/>
  <c r="D1891" i="8" s="1"/>
  <c r="E1893" i="8"/>
  <c r="C1903" i="8"/>
  <c r="D1903" i="8" s="1"/>
  <c r="C1958" i="8"/>
  <c r="D1958" i="8" s="1"/>
  <c r="E1960" i="8"/>
  <c r="F1960" i="8" s="1"/>
  <c r="E1959" i="8"/>
  <c r="C1957" i="8"/>
  <c r="D1957" i="8" s="1"/>
  <c r="E1966" i="8"/>
  <c r="E1971" i="8"/>
  <c r="F1971" i="8" s="1"/>
  <c r="C1977" i="8"/>
  <c r="D1977" i="8" s="1"/>
  <c r="F2044" i="8"/>
  <c r="C2067" i="8"/>
  <c r="C2087" i="8"/>
  <c r="D2091" i="8"/>
  <c r="C2092" i="8"/>
  <c r="F2143" i="8"/>
  <c r="D2094" i="8"/>
  <c r="F2174" i="8"/>
  <c r="E2135" i="8"/>
  <c r="F2135" i="8" s="1"/>
  <c r="D2132" i="8"/>
  <c r="E2138" i="8"/>
  <c r="F2138" i="8" s="1"/>
  <c r="E2193" i="8"/>
  <c r="F2193" i="8" s="1"/>
  <c r="C2191" i="8"/>
  <c r="F2242" i="8"/>
  <c r="D2193" i="8"/>
  <c r="E2191" i="8"/>
  <c r="F2191" i="8" s="1"/>
  <c r="E2209" i="8"/>
  <c r="F2209" i="8" s="1"/>
  <c r="C2207" i="8"/>
  <c r="D2209" i="8"/>
  <c r="E2219" i="8"/>
  <c r="C2218" i="8"/>
  <c r="C2249" i="8"/>
  <c r="F2310" i="8"/>
  <c r="C2259" i="8"/>
  <c r="E2261" i="8"/>
  <c r="F2261" i="8" s="1"/>
  <c r="C2289" i="8"/>
  <c r="C2309" i="8"/>
  <c r="C2360" i="8"/>
  <c r="E2362" i="8"/>
  <c r="F2362" i="8" s="1"/>
  <c r="C2365" i="8"/>
  <c r="E2367" i="8"/>
  <c r="D2368" i="8"/>
  <c r="C2366" i="8"/>
  <c r="E2387" i="8"/>
  <c r="D2387" i="8"/>
  <c r="C2385" i="8"/>
  <c r="C2390" i="8"/>
  <c r="E2391" i="8"/>
  <c r="F2391" i="8" s="1"/>
  <c r="C181" i="9"/>
  <c r="D181" i="9" s="1"/>
  <c r="C255" i="9"/>
  <c r="D255" i="9" s="1"/>
  <c r="C256" i="9"/>
  <c r="D256" i="9" s="1"/>
  <c r="C508" i="9"/>
  <c r="D508" i="9" s="1"/>
  <c r="C545" i="9"/>
  <c r="D545" i="9" s="1"/>
  <c r="C632" i="9"/>
  <c r="D632" i="9" s="1"/>
  <c r="C631" i="9"/>
  <c r="D631" i="9" s="1"/>
  <c r="C650" i="9"/>
  <c r="D650" i="9" s="1"/>
  <c r="C755" i="9"/>
  <c r="D755" i="9" s="1"/>
  <c r="Z91" i="11"/>
  <c r="H85" i="12"/>
  <c r="V85" i="12"/>
  <c r="Q85" i="12"/>
  <c r="D85" i="12"/>
  <c r="Z85" i="12"/>
  <c r="G85" i="12"/>
  <c r="K85" i="12"/>
  <c r="X85" i="12"/>
  <c r="C85" i="12"/>
  <c r="P85" i="12"/>
  <c r="N85" i="12"/>
  <c r="S85" i="12"/>
  <c r="P93" i="12"/>
  <c r="D93" i="12"/>
  <c r="Q93" i="12"/>
  <c r="C93" i="12"/>
  <c r="V93" i="12"/>
  <c r="H93" i="12"/>
  <c r="G93" i="12"/>
  <c r="S93" i="12"/>
  <c r="N93" i="12"/>
  <c r="Z93" i="12"/>
  <c r="F93" i="12"/>
  <c r="X93" i="12"/>
  <c r="K93" i="12"/>
  <c r="E2006" i="8"/>
  <c r="F2006" i="8" s="1"/>
  <c r="F2055" i="8"/>
  <c r="C2004" i="8"/>
  <c r="D2004" i="8" s="1"/>
  <c r="C2008" i="8"/>
  <c r="D2008" i="8" s="1"/>
  <c r="E2009" i="8"/>
  <c r="F2009" i="8" s="1"/>
  <c r="E2041" i="8"/>
  <c r="F2041" i="8" s="1"/>
  <c r="D2041" i="8"/>
  <c r="D2078" i="8"/>
  <c r="E2078" i="8"/>
  <c r="F2078" i="8" s="1"/>
  <c r="F2127" i="8"/>
  <c r="D2075" i="8"/>
  <c r="E2077" i="8"/>
  <c r="F2077" i="8" s="1"/>
  <c r="F2154" i="8"/>
  <c r="D2105" i="8"/>
  <c r="E2109" i="8"/>
  <c r="F2109" i="8" s="1"/>
  <c r="C2107" i="8"/>
  <c r="D2109" i="8"/>
  <c r="F2180" i="8"/>
  <c r="D2131" i="8"/>
  <c r="E2130" i="8"/>
  <c r="E2167" i="8"/>
  <c r="F2167" i="8" s="1"/>
  <c r="C2165" i="8"/>
  <c r="E2171" i="8"/>
  <c r="F2171" i="8" s="1"/>
  <c r="C2169" i="8"/>
  <c r="F2234" i="8"/>
  <c r="F2260" i="8"/>
  <c r="D2221" i="8"/>
  <c r="E2221" i="8"/>
  <c r="F2221" i="8" s="1"/>
  <c r="C2246" i="8"/>
  <c r="F2297" i="8"/>
  <c r="E2247" i="8"/>
  <c r="D2248" i="8"/>
  <c r="C2245" i="8"/>
  <c r="E2248" i="8"/>
  <c r="F2248" i="8" s="1"/>
  <c r="E2254" i="8"/>
  <c r="F2254" i="8" s="1"/>
  <c r="E2272" i="8"/>
  <c r="D2272" i="8"/>
  <c r="E2271" i="8"/>
  <c r="E2283" i="8"/>
  <c r="F2283" i="8" s="1"/>
  <c r="D2304" i="8"/>
  <c r="C2302" i="8"/>
  <c r="F2353" i="8"/>
  <c r="C2307" i="8"/>
  <c r="E2309" i="8"/>
  <c r="D2309" i="8"/>
  <c r="F2363" i="8"/>
  <c r="C2312" i="8"/>
  <c r="C2367" i="8"/>
  <c r="E2384" i="8"/>
  <c r="D2384" i="8"/>
  <c r="E2383" i="8"/>
  <c r="F2383" i="8" s="1"/>
  <c r="C312" i="9"/>
  <c r="D312" i="9" s="1"/>
  <c r="C311" i="9"/>
  <c r="D311" i="9" s="1"/>
  <c r="C340" i="9"/>
  <c r="D340" i="9" s="1"/>
  <c r="C341" i="9"/>
  <c r="D341" i="9" s="1"/>
  <c r="C589" i="9"/>
  <c r="D589" i="9" s="1"/>
  <c r="C588" i="9"/>
  <c r="D588" i="9" s="1"/>
  <c r="C666" i="9"/>
  <c r="D666" i="9" s="1"/>
  <c r="C665" i="9"/>
  <c r="D665" i="9" s="1"/>
  <c r="C739" i="9"/>
  <c r="D739" i="9" s="1"/>
  <c r="U49" i="11"/>
  <c r="I49" i="11"/>
  <c r="P49" i="11"/>
  <c r="C49" i="11"/>
  <c r="AA49" i="11"/>
  <c r="M49" i="11"/>
  <c r="W49" i="11"/>
  <c r="G49" i="11"/>
  <c r="R49" i="11"/>
  <c r="L49" i="11"/>
  <c r="O49" i="11"/>
  <c r="S49" i="11"/>
  <c r="Q49" i="11"/>
  <c r="J49" i="11"/>
  <c r="F49" i="11"/>
  <c r="E49" i="11"/>
  <c r="D49" i="11"/>
  <c r="X49" i="11"/>
  <c r="D172" i="13"/>
  <c r="C184" i="13"/>
  <c r="D173" i="13"/>
  <c r="C708" i="13"/>
  <c r="D696" i="13"/>
  <c r="C696" i="13"/>
  <c r="C717" i="13"/>
  <c r="D705" i="13"/>
  <c r="C705" i="13"/>
  <c r="D723" i="13"/>
  <c r="C735" i="13"/>
  <c r="C2031" i="8"/>
  <c r="D2043" i="8"/>
  <c r="F2100" i="8"/>
  <c r="D2051" i="8"/>
  <c r="E2051" i="8"/>
  <c r="E2056" i="8"/>
  <c r="E2055" i="8"/>
  <c r="C2054" i="8"/>
  <c r="E2066" i="8"/>
  <c r="F2066" i="8" s="1"/>
  <c r="F2140" i="8"/>
  <c r="D2136" i="8"/>
  <c r="D2133" i="8"/>
  <c r="F2185" i="8"/>
  <c r="E2145" i="8"/>
  <c r="F2145" i="8" s="1"/>
  <c r="C2143" i="8"/>
  <c r="D2145" i="8"/>
  <c r="D2230" i="8"/>
  <c r="C2228" i="8"/>
  <c r="D2227" i="8"/>
  <c r="F2279" i="8"/>
  <c r="E2230" i="8"/>
  <c r="F2230" i="8" s="1"/>
  <c r="F2298" i="8"/>
  <c r="E2249" i="8"/>
  <c r="F2249" i="8" s="1"/>
  <c r="F2335" i="8"/>
  <c r="C2284" i="8"/>
  <c r="D2283" i="8"/>
  <c r="D2286" i="8"/>
  <c r="F2368" i="8"/>
  <c r="E2335" i="8"/>
  <c r="C2334" i="8"/>
  <c r="C2357" i="8"/>
  <c r="F2408" i="8"/>
  <c r="E2359" i="8"/>
  <c r="E2358" i="8"/>
  <c r="F2358" i="8" s="1"/>
  <c r="E2370" i="8"/>
  <c r="F2370" i="8" s="1"/>
  <c r="D2370" i="8"/>
  <c r="C2368" i="8"/>
  <c r="E2393" i="8"/>
  <c r="F2393" i="8" s="1"/>
  <c r="E2398" i="8"/>
  <c r="F2398" i="8" s="1"/>
  <c r="E2408" i="8"/>
  <c r="C2406" i="8"/>
  <c r="D2408" i="8"/>
  <c r="E2407" i="8"/>
  <c r="C14" i="9"/>
  <c r="D14" i="9" s="1"/>
  <c r="C43" i="9"/>
  <c r="D43" i="9" s="1"/>
  <c r="C42" i="9"/>
  <c r="D42" i="9" s="1"/>
  <c r="C96" i="9"/>
  <c r="D96" i="9" s="1"/>
  <c r="C271" i="9"/>
  <c r="D271" i="9" s="1"/>
  <c r="C270" i="9"/>
  <c r="D270" i="9" s="1"/>
  <c r="C320" i="9"/>
  <c r="D320" i="9" s="1"/>
  <c r="C321" i="9"/>
  <c r="D321" i="9" s="1"/>
  <c r="C423" i="9"/>
  <c r="D423" i="9" s="1"/>
  <c r="C494" i="9"/>
  <c r="D494" i="9" s="1"/>
  <c r="C590" i="9"/>
  <c r="D590" i="9" s="1"/>
  <c r="Q21" i="11"/>
  <c r="E21" i="11"/>
  <c r="X21" i="11"/>
  <c r="K21" i="11"/>
  <c r="O21" i="11"/>
  <c r="Y21" i="11"/>
  <c r="I21" i="11"/>
  <c r="N21" i="11"/>
  <c r="R21" i="11"/>
  <c r="P21" i="11"/>
  <c r="J21" i="11"/>
  <c r="J5" i="11" s="1"/>
  <c r="U21" i="11"/>
  <c r="T21" i="11"/>
  <c r="S21" i="11"/>
  <c r="L21" i="11"/>
  <c r="L5" i="11" s="1"/>
  <c r="H21" i="11"/>
  <c r="D21" i="11"/>
  <c r="X20" i="12"/>
  <c r="L20" i="12"/>
  <c r="AA20" i="12"/>
  <c r="N20" i="12"/>
  <c r="V20" i="12"/>
  <c r="I20" i="12"/>
  <c r="K20" i="12"/>
  <c r="Z20" i="12"/>
  <c r="J20" i="12"/>
  <c r="O20" i="12"/>
  <c r="M20" i="12"/>
  <c r="H20" i="12"/>
  <c r="Y20" i="12"/>
  <c r="C20" i="12"/>
  <c r="S20" i="12"/>
  <c r="W20" i="12"/>
  <c r="U20" i="12"/>
  <c r="E20" i="12"/>
  <c r="D20" i="12"/>
  <c r="T20" i="12"/>
  <c r="R20" i="12"/>
  <c r="G20" i="12"/>
  <c r="V63" i="12"/>
  <c r="P63" i="12"/>
  <c r="D63" i="12"/>
  <c r="H63" i="12"/>
  <c r="G63" i="12"/>
  <c r="K63" i="12"/>
  <c r="X63" i="12"/>
  <c r="Q63" i="12"/>
  <c r="F63" i="12"/>
  <c r="C63" i="12"/>
  <c r="N63" i="12"/>
  <c r="Z63" i="12"/>
  <c r="C214" i="13"/>
  <c r="D202" i="13"/>
  <c r="D203" i="13"/>
  <c r="C202" i="13"/>
  <c r="C746" i="13"/>
  <c r="D734" i="13"/>
  <c r="D743" i="13"/>
  <c r="D744" i="13"/>
  <c r="C743" i="13"/>
  <c r="E913" i="8"/>
  <c r="F913" i="8" s="1"/>
  <c r="E927" i="8"/>
  <c r="F927" i="8" s="1"/>
  <c r="F993" i="8"/>
  <c r="E958" i="8"/>
  <c r="F958" i="8" s="1"/>
  <c r="F1041" i="8"/>
  <c r="E998" i="8"/>
  <c r="C996" i="8"/>
  <c r="D996" i="8" s="1"/>
  <c r="E996" i="8"/>
  <c r="F1051" i="8"/>
  <c r="E1031" i="8"/>
  <c r="F1031" i="8" s="1"/>
  <c r="F1092" i="8"/>
  <c r="C1040" i="8"/>
  <c r="D1040" i="8" s="1"/>
  <c r="E1043" i="8"/>
  <c r="F1043" i="8" s="1"/>
  <c r="E1058" i="8"/>
  <c r="F1058" i="8" s="1"/>
  <c r="F1107" i="8"/>
  <c r="E1088" i="8"/>
  <c r="F1088" i="8" s="1"/>
  <c r="E1105" i="8"/>
  <c r="F1105" i="8" s="1"/>
  <c r="C1124" i="8"/>
  <c r="D1124" i="8" s="1"/>
  <c r="E1133" i="8"/>
  <c r="F1133" i="8" s="1"/>
  <c r="C1144" i="8"/>
  <c r="D1144" i="8" s="1"/>
  <c r="C1145" i="8"/>
  <c r="D1145" i="8" s="1"/>
  <c r="E1147" i="8"/>
  <c r="F1147" i="8" s="1"/>
  <c r="F1154" i="8"/>
  <c r="E1169" i="8"/>
  <c r="F1169" i="8" s="1"/>
  <c r="F1234" i="8"/>
  <c r="C1183" i="8"/>
  <c r="D1183" i="8" s="1"/>
  <c r="F1268" i="8"/>
  <c r="C1216" i="8"/>
  <c r="D1216" i="8" s="1"/>
  <c r="E1219" i="8"/>
  <c r="E1218" i="8"/>
  <c r="F1218" i="8" s="1"/>
  <c r="E1247" i="8"/>
  <c r="F1247" i="8" s="1"/>
  <c r="E1245" i="8"/>
  <c r="F1351" i="8"/>
  <c r="E1301" i="8"/>
  <c r="E1309" i="8"/>
  <c r="F1309" i="8" s="1"/>
  <c r="C1307" i="8"/>
  <c r="D1307" i="8" s="1"/>
  <c r="F1358" i="8"/>
  <c r="E1321" i="8"/>
  <c r="F1321" i="8" s="1"/>
  <c r="C1319" i="8"/>
  <c r="D1319" i="8" s="1"/>
  <c r="F1414" i="8"/>
  <c r="E1365" i="8"/>
  <c r="C1412" i="8"/>
  <c r="D1412" i="8" s="1"/>
  <c r="E1414" i="8"/>
  <c r="F1479" i="8"/>
  <c r="C1496" i="8"/>
  <c r="D1496" i="8" s="1"/>
  <c r="E1498" i="8"/>
  <c r="E1530" i="8"/>
  <c r="F1530" i="8" s="1"/>
  <c r="C1528" i="8"/>
  <c r="D1528" i="8" s="1"/>
  <c r="E1557" i="8"/>
  <c r="F1557" i="8" s="1"/>
  <c r="C1577" i="8"/>
  <c r="D1577" i="8" s="1"/>
  <c r="C1578" i="8"/>
  <c r="D1578" i="8" s="1"/>
  <c r="F1643" i="8"/>
  <c r="F1662" i="8"/>
  <c r="E1613" i="8"/>
  <c r="E1683" i="8"/>
  <c r="F1736" i="8"/>
  <c r="F1732" i="8"/>
  <c r="F1796" i="8"/>
  <c r="E1798" i="8"/>
  <c r="F1798" i="8" s="1"/>
  <c r="F1847" i="8"/>
  <c r="F1859" i="8"/>
  <c r="E1861" i="8"/>
  <c r="F1861" i="8" s="1"/>
  <c r="C1859" i="8"/>
  <c r="D1859" i="8" s="1"/>
  <c r="E1860" i="8"/>
  <c r="E1888" i="8"/>
  <c r="F1888" i="8" s="1"/>
  <c r="C1886" i="8"/>
  <c r="D1886" i="8" s="1"/>
  <c r="F1937" i="8"/>
  <c r="F1972" i="8"/>
  <c r="C1921" i="8"/>
  <c r="D1921" i="8" s="1"/>
  <c r="F1984" i="8"/>
  <c r="C1933" i="8"/>
  <c r="D1933" i="8" s="1"/>
  <c r="E1934" i="8"/>
  <c r="F1934" i="8" s="1"/>
  <c r="E1988" i="8"/>
  <c r="F1988" i="8" s="1"/>
  <c r="C1986" i="8"/>
  <c r="D1986" i="8" s="1"/>
  <c r="C2015" i="8"/>
  <c r="D2015" i="8" s="1"/>
  <c r="E2029" i="8"/>
  <c r="C2027" i="8"/>
  <c r="C2044" i="8"/>
  <c r="C2069" i="8"/>
  <c r="E2071" i="8"/>
  <c r="F2071" i="8" s="1"/>
  <c r="F2133" i="8"/>
  <c r="D2114" i="8"/>
  <c r="E2114" i="8"/>
  <c r="F2114" i="8" s="1"/>
  <c r="C2111" i="8"/>
  <c r="E2111" i="8"/>
  <c r="D2111" i="8"/>
  <c r="E2113" i="8"/>
  <c r="F2113" i="8" s="1"/>
  <c r="C2183" i="8"/>
  <c r="E2213" i="8"/>
  <c r="C2211" i="8"/>
  <c r="C2216" i="8"/>
  <c r="D2218" i="8"/>
  <c r="E2218" i="8"/>
  <c r="F2218" i="8" s="1"/>
  <c r="E2269" i="8"/>
  <c r="F2269" i="8" s="1"/>
  <c r="D2269" i="8"/>
  <c r="E2268" i="8"/>
  <c r="F2270" i="8"/>
  <c r="D2278" i="8"/>
  <c r="C2276" i="8"/>
  <c r="E2296" i="8"/>
  <c r="C2295" i="8"/>
  <c r="F2346" i="8"/>
  <c r="C2294" i="8"/>
  <c r="D2306" i="8"/>
  <c r="C2304" i="8"/>
  <c r="E2316" i="8"/>
  <c r="C2314" i="8"/>
  <c r="D2316" i="8"/>
  <c r="E2325" i="8"/>
  <c r="F2325" i="8" s="1"/>
  <c r="C2323" i="8"/>
  <c r="D2325" i="8"/>
  <c r="D2338" i="8"/>
  <c r="F2387" i="8"/>
  <c r="C2336" i="8"/>
  <c r="E2338" i="8"/>
  <c r="F2338" i="8" s="1"/>
  <c r="E2351" i="8"/>
  <c r="F2351" i="8" s="1"/>
  <c r="F2400" i="8"/>
  <c r="C2354" i="8"/>
  <c r="D2356" i="8"/>
  <c r="E2355" i="8"/>
  <c r="F2355" i="8" s="1"/>
  <c r="D2372" i="8"/>
  <c r="E2372" i="8"/>
  <c r="F2372" i="8" s="1"/>
  <c r="C2379" i="8"/>
  <c r="E2379" i="8"/>
  <c r="F2379" i="8" s="1"/>
  <c r="C2382" i="8"/>
  <c r="D2390" i="8"/>
  <c r="E2390" i="8"/>
  <c r="F2390" i="8" s="1"/>
  <c r="C2393" i="8"/>
  <c r="E2394" i="8"/>
  <c r="F2394" i="8" s="1"/>
  <c r="E2395" i="8"/>
  <c r="C90" i="9"/>
  <c r="D90" i="9" s="1"/>
  <c r="C89" i="9"/>
  <c r="D89" i="9" s="1"/>
  <c r="C122" i="9"/>
  <c r="D122" i="9" s="1"/>
  <c r="C314" i="9"/>
  <c r="D314" i="9" s="1"/>
  <c r="C315" i="9"/>
  <c r="D315" i="9" s="1"/>
  <c r="C338" i="9"/>
  <c r="D338" i="9" s="1"/>
  <c r="C504" i="9"/>
  <c r="D504" i="9" s="1"/>
  <c r="C503" i="9"/>
  <c r="D503" i="9" s="1"/>
  <c r="C548" i="9"/>
  <c r="D548" i="9" s="1"/>
  <c r="C547" i="9"/>
  <c r="D547" i="9" s="1"/>
  <c r="C691" i="9"/>
  <c r="D691" i="9" s="1"/>
  <c r="M21" i="11"/>
  <c r="U31" i="11"/>
  <c r="I31" i="11"/>
  <c r="Z31" i="11"/>
  <c r="M31" i="11"/>
  <c r="AA31" i="11"/>
  <c r="L31" i="11"/>
  <c r="N31" i="11"/>
  <c r="W31" i="11"/>
  <c r="G31" i="11"/>
  <c r="O31" i="11"/>
  <c r="Q31" i="11"/>
  <c r="P31" i="11"/>
  <c r="H31" i="11"/>
  <c r="S31" i="11"/>
  <c r="R31" i="11"/>
  <c r="K31" i="11"/>
  <c r="V31" i="11"/>
  <c r="U37" i="11"/>
  <c r="I37" i="11"/>
  <c r="AA37" i="11"/>
  <c r="N37" i="11"/>
  <c r="R37" i="11"/>
  <c r="M37" i="11"/>
  <c r="L37" i="11"/>
  <c r="X37" i="11"/>
  <c r="G37" i="11"/>
  <c r="Y37" i="11"/>
  <c r="E37" i="11"/>
  <c r="S37" i="11"/>
  <c r="Q37" i="11"/>
  <c r="K37" i="11"/>
  <c r="Z37" i="11"/>
  <c r="W37" i="11"/>
  <c r="V37" i="11"/>
  <c r="T37" i="11"/>
  <c r="J37" i="11"/>
  <c r="V49" i="11"/>
  <c r="R41" i="12"/>
  <c r="F41" i="12"/>
  <c r="Q41" i="12"/>
  <c r="E41" i="12"/>
  <c r="T41" i="12"/>
  <c r="D41" i="12"/>
  <c r="N41" i="12"/>
  <c r="Z41" i="12"/>
  <c r="J41" i="12"/>
  <c r="Y41" i="12"/>
  <c r="I41" i="12"/>
  <c r="O41" i="12"/>
  <c r="M41" i="12"/>
  <c r="L41" i="12"/>
  <c r="X41" i="12"/>
  <c r="S41" i="12"/>
  <c r="K41" i="12"/>
  <c r="H41" i="12"/>
  <c r="G41" i="12"/>
  <c r="W41" i="12"/>
  <c r="V41" i="12"/>
  <c r="U41" i="12"/>
  <c r="D36" i="13"/>
  <c r="C48" i="13"/>
  <c r="C139" i="13"/>
  <c r="D127" i="13"/>
  <c r="C127" i="13"/>
  <c r="D303" i="13"/>
  <c r="C315" i="13"/>
  <c r="C303" i="13"/>
  <c r="C590" i="13"/>
  <c r="D578" i="13"/>
  <c r="D579" i="13"/>
  <c r="F261" i="8"/>
  <c r="E242" i="8"/>
  <c r="F242" i="8" s="1"/>
  <c r="C240" i="8"/>
  <c r="D240" i="8" s="1"/>
  <c r="E311" i="8"/>
  <c r="C386" i="8"/>
  <c r="D386" i="8" s="1"/>
  <c r="E432" i="8"/>
  <c r="F432" i="8" s="1"/>
  <c r="E446" i="8"/>
  <c r="F446" i="8" s="1"/>
  <c r="C444" i="8"/>
  <c r="D444" i="8" s="1"/>
  <c r="F514" i="8"/>
  <c r="C463" i="8"/>
  <c r="D463" i="8" s="1"/>
  <c r="F525" i="8"/>
  <c r="E509" i="8"/>
  <c r="F509" i="8" s="1"/>
  <c r="C507" i="8"/>
  <c r="D507" i="8" s="1"/>
  <c r="E542" i="8"/>
  <c r="F542" i="8" s="1"/>
  <c r="C540" i="8"/>
  <c r="D540" i="8" s="1"/>
  <c r="F693" i="8"/>
  <c r="E674" i="8"/>
  <c r="C672" i="8"/>
  <c r="D672" i="8" s="1"/>
  <c r="F748" i="8"/>
  <c r="E743" i="8"/>
  <c r="F743" i="8" s="1"/>
  <c r="F825" i="8"/>
  <c r="C818" i="8"/>
  <c r="D818" i="8" s="1"/>
  <c r="E864" i="8"/>
  <c r="F864" i="8" s="1"/>
  <c r="E878" i="8"/>
  <c r="F878" i="8" s="1"/>
  <c r="C876" i="8"/>
  <c r="D876" i="8" s="1"/>
  <c r="C895" i="8"/>
  <c r="D895" i="8" s="1"/>
  <c r="F957" i="8"/>
  <c r="E941" i="8"/>
  <c r="C939" i="8"/>
  <c r="D939" i="8" s="1"/>
  <c r="F1015" i="8"/>
  <c r="F1023" i="8"/>
  <c r="E974" i="8"/>
  <c r="F974" i="8" s="1"/>
  <c r="C972" i="8"/>
  <c r="D972" i="8" s="1"/>
  <c r="F1059" i="8"/>
  <c r="F1159" i="8"/>
  <c r="C1111" i="8"/>
  <c r="D1111" i="8" s="1"/>
  <c r="C1122" i="8"/>
  <c r="D1122" i="8" s="1"/>
  <c r="F1185" i="8"/>
  <c r="F1203" i="8"/>
  <c r="C1261" i="8"/>
  <c r="D1261" i="8" s="1"/>
  <c r="E1263" i="8"/>
  <c r="F1263" i="8" s="1"/>
  <c r="E1266" i="8"/>
  <c r="F1266" i="8" s="1"/>
  <c r="C1264" i="8"/>
  <c r="D1264" i="8" s="1"/>
  <c r="F1318" i="8"/>
  <c r="C1267" i="8"/>
  <c r="D1267" i="8" s="1"/>
  <c r="E1269" i="8"/>
  <c r="C1299" i="8"/>
  <c r="D1299" i="8" s="1"/>
  <c r="F1353" i="8"/>
  <c r="C1302" i="8"/>
  <c r="D1302" i="8" s="1"/>
  <c r="F1371" i="8"/>
  <c r="F1383" i="8"/>
  <c r="E1405" i="8"/>
  <c r="F1405" i="8" s="1"/>
  <c r="C1403" i="8"/>
  <c r="D1403" i="8" s="1"/>
  <c r="F1457" i="8"/>
  <c r="E1407" i="8"/>
  <c r="E1431" i="8"/>
  <c r="F1431" i="8" s="1"/>
  <c r="F1486" i="8"/>
  <c r="F1446" i="8"/>
  <c r="F1520" i="8"/>
  <c r="E1474" i="8"/>
  <c r="E1492" i="8"/>
  <c r="F1492" i="8" s="1"/>
  <c r="C1490" i="8"/>
  <c r="D1490" i="8" s="1"/>
  <c r="E1511" i="8"/>
  <c r="F1511" i="8" s="1"/>
  <c r="F1630" i="8"/>
  <c r="C1591" i="8"/>
  <c r="D1591" i="8" s="1"/>
  <c r="F1725" i="8"/>
  <c r="E1708" i="8"/>
  <c r="C1706" i="8"/>
  <c r="D1706" i="8" s="1"/>
  <c r="F1764" i="8"/>
  <c r="E1715" i="8"/>
  <c r="F1715" i="8" s="1"/>
  <c r="C1723" i="8"/>
  <c r="D1723" i="8" s="1"/>
  <c r="E1741" i="8"/>
  <c r="C1739" i="8"/>
  <c r="D1739" i="8" s="1"/>
  <c r="F1741" i="8"/>
  <c r="C1777" i="8"/>
  <c r="D1777" i="8" s="1"/>
  <c r="E1789" i="8"/>
  <c r="F1789" i="8" s="1"/>
  <c r="C1787" i="8"/>
  <c r="D1787" i="8" s="1"/>
  <c r="E1813" i="8"/>
  <c r="F1813" i="8" s="1"/>
  <c r="C1811" i="8"/>
  <c r="D1811" i="8" s="1"/>
  <c r="C1810" i="8"/>
  <c r="D1810" i="8" s="1"/>
  <c r="E1812" i="8"/>
  <c r="F1812" i="8" s="1"/>
  <c r="E1837" i="8"/>
  <c r="C1835" i="8"/>
  <c r="D1835" i="8" s="1"/>
  <c r="F1886" i="8"/>
  <c r="E1841" i="8"/>
  <c r="F1841" i="8" s="1"/>
  <c r="E1852" i="8"/>
  <c r="F1852" i="8" s="1"/>
  <c r="C1850" i="8"/>
  <c r="D1850" i="8" s="1"/>
  <c r="F1928" i="8"/>
  <c r="F1890" i="8"/>
  <c r="E1950" i="8"/>
  <c r="F1950" i="8" s="1"/>
  <c r="F2033" i="8"/>
  <c r="C1997" i="8"/>
  <c r="D1997" i="8" s="1"/>
  <c r="E1998" i="8"/>
  <c r="F2068" i="8"/>
  <c r="E2076" i="8"/>
  <c r="F2076" i="8" s="1"/>
  <c r="C2127" i="8"/>
  <c r="E2129" i="8"/>
  <c r="F2129" i="8" s="1"/>
  <c r="E2137" i="8"/>
  <c r="C2135" i="8"/>
  <c r="D2141" i="8"/>
  <c r="F2239" i="8"/>
  <c r="E2190" i="8"/>
  <c r="F2190" i="8" s="1"/>
  <c r="F2316" i="8"/>
  <c r="D2267" i="8"/>
  <c r="E2300" i="8"/>
  <c r="F2300" i="8" s="1"/>
  <c r="E2353" i="8"/>
  <c r="C2351" i="8"/>
  <c r="D2357" i="8"/>
  <c r="D2378" i="8"/>
  <c r="E2376" i="8"/>
  <c r="F2376" i="8" s="1"/>
  <c r="E2378" i="8"/>
  <c r="F2378" i="8" s="1"/>
  <c r="E2405" i="8"/>
  <c r="F2405" i="8" s="1"/>
  <c r="C2403" i="8"/>
  <c r="C35" i="9"/>
  <c r="D35" i="9" s="1"/>
  <c r="C62" i="9"/>
  <c r="D62" i="9" s="1"/>
  <c r="C444" i="9"/>
  <c r="D444" i="9" s="1"/>
  <c r="C443" i="9"/>
  <c r="D443" i="9" s="1"/>
  <c r="C565" i="9"/>
  <c r="D565" i="9" s="1"/>
  <c r="C576" i="9"/>
  <c r="D576" i="9" s="1"/>
  <c r="C577" i="9"/>
  <c r="D577" i="9" s="1"/>
  <c r="C680" i="9"/>
  <c r="D680" i="9" s="1"/>
  <c r="C733" i="9"/>
  <c r="D733" i="9" s="1"/>
  <c r="F59" i="11"/>
  <c r="Z59" i="11"/>
  <c r="N59" i="11"/>
  <c r="X59" i="11"/>
  <c r="K59" i="11"/>
  <c r="G59" i="11"/>
  <c r="Q59" i="11"/>
  <c r="H59" i="11"/>
  <c r="P59" i="11"/>
  <c r="R29" i="12"/>
  <c r="F29" i="12"/>
  <c r="AA29" i="12"/>
  <c r="N29" i="12"/>
  <c r="W29" i="12"/>
  <c r="J29" i="12"/>
  <c r="V29" i="12"/>
  <c r="G29" i="12"/>
  <c r="U29" i="12"/>
  <c r="E29" i="12"/>
  <c r="Z29" i="12"/>
  <c r="H29" i="12"/>
  <c r="Y29" i="12"/>
  <c r="D29" i="12"/>
  <c r="X29" i="12"/>
  <c r="C29" i="12"/>
  <c r="L29" i="12"/>
  <c r="T29" i="12"/>
  <c r="S29" i="12"/>
  <c r="Q29" i="12"/>
  <c r="P29" i="12"/>
  <c r="K29" i="12"/>
  <c r="O29" i="12"/>
  <c r="M29" i="12"/>
  <c r="I29" i="12"/>
  <c r="C242" i="13"/>
  <c r="D230" i="13"/>
  <c r="C230" i="13"/>
  <c r="C251" i="13"/>
  <c r="D240" i="13"/>
  <c r="D259" i="13"/>
  <c r="C271" i="13"/>
  <c r="D260" i="13"/>
  <c r="C283" i="13"/>
  <c r="D271" i="13"/>
  <c r="D281" i="13"/>
  <c r="C292" i="13"/>
  <c r="C323" i="13"/>
  <c r="D311" i="13"/>
  <c r="C311" i="13"/>
  <c r="C556" i="13"/>
  <c r="C544" i="13"/>
  <c r="D585" i="13"/>
  <c r="C597" i="13"/>
  <c r="D586" i="13"/>
  <c r="D699" i="13"/>
  <c r="C711" i="13"/>
  <c r="C926" i="8"/>
  <c r="D926" i="8" s="1"/>
  <c r="E972" i="8"/>
  <c r="E986" i="8"/>
  <c r="F986" i="8" s="1"/>
  <c r="C984" i="8"/>
  <c r="D984" i="8" s="1"/>
  <c r="C1003" i="8"/>
  <c r="D1003" i="8" s="1"/>
  <c r="C1014" i="8"/>
  <c r="D1014" i="8" s="1"/>
  <c r="F1077" i="8"/>
  <c r="C1147" i="8"/>
  <c r="D1147" i="8" s="1"/>
  <c r="C1158" i="8"/>
  <c r="D1158" i="8" s="1"/>
  <c r="F1239" i="8"/>
  <c r="F1316" i="8"/>
  <c r="E1310" i="8"/>
  <c r="F1310" i="8" s="1"/>
  <c r="E1328" i="8"/>
  <c r="F1328" i="8" s="1"/>
  <c r="C1351" i="8"/>
  <c r="D1351" i="8" s="1"/>
  <c r="F1424" i="8"/>
  <c r="E1396" i="8"/>
  <c r="F1461" i="8"/>
  <c r="C1410" i="8"/>
  <c r="D1410" i="8" s="1"/>
  <c r="E1422" i="8"/>
  <c r="F1422" i="8" s="1"/>
  <c r="C1423" i="8"/>
  <c r="D1423" i="8" s="1"/>
  <c r="E1425" i="8"/>
  <c r="F1425" i="8" s="1"/>
  <c r="F1484" i="8"/>
  <c r="E1453" i="8"/>
  <c r="F1453" i="8" s="1"/>
  <c r="C1451" i="8"/>
  <c r="D1451" i="8" s="1"/>
  <c r="E1456" i="8"/>
  <c r="F1456" i="8" s="1"/>
  <c r="C1454" i="8"/>
  <c r="D1454" i="8" s="1"/>
  <c r="F1587" i="8"/>
  <c r="C1536" i="8"/>
  <c r="D1536" i="8" s="1"/>
  <c r="E1582" i="8"/>
  <c r="F1582" i="8" s="1"/>
  <c r="E1581" i="8"/>
  <c r="F1581" i="8" s="1"/>
  <c r="E1597" i="8"/>
  <c r="F1597" i="8" s="1"/>
  <c r="C1595" i="8"/>
  <c r="D1595" i="8" s="1"/>
  <c r="E1596" i="8"/>
  <c r="F1596" i="8" s="1"/>
  <c r="E1600" i="8"/>
  <c r="F1600" i="8" s="1"/>
  <c r="C1598" i="8"/>
  <c r="D1598" i="8" s="1"/>
  <c r="F1677" i="8"/>
  <c r="C1626" i="8"/>
  <c r="D1626" i="8" s="1"/>
  <c r="C1625" i="8"/>
  <c r="D1625" i="8" s="1"/>
  <c r="E1726" i="8"/>
  <c r="F1726" i="8" s="1"/>
  <c r="F1782" i="8"/>
  <c r="F1785" i="8"/>
  <c r="C1734" i="8"/>
  <c r="D1734" i="8" s="1"/>
  <c r="C1733" i="8"/>
  <c r="D1733" i="8" s="1"/>
  <c r="C1822" i="8"/>
  <c r="D1822" i="8" s="1"/>
  <c r="E1838" i="8"/>
  <c r="F1838" i="8" s="1"/>
  <c r="E1842" i="8"/>
  <c r="E1853" i="8"/>
  <c r="E1873" i="8"/>
  <c r="C1871" i="8"/>
  <c r="D1871" i="8" s="1"/>
  <c r="C1874" i="8"/>
  <c r="D1874" i="8" s="1"/>
  <c r="C1896" i="8"/>
  <c r="D1896" i="8" s="1"/>
  <c r="E1898" i="8"/>
  <c r="F1898" i="8" s="1"/>
  <c r="C1914" i="8"/>
  <c r="D1914" i="8" s="1"/>
  <c r="C1913" i="8"/>
  <c r="D1913" i="8" s="1"/>
  <c r="F1979" i="8"/>
  <c r="C1998" i="8"/>
  <c r="D1998" i="8" s="1"/>
  <c r="C2005" i="8"/>
  <c r="D2005" i="8" s="1"/>
  <c r="F2057" i="8"/>
  <c r="E2008" i="8"/>
  <c r="F2008" i="8" s="1"/>
  <c r="D2050" i="8"/>
  <c r="C2048" i="8"/>
  <c r="C2075" i="8"/>
  <c r="F2084" i="8"/>
  <c r="E2096" i="8"/>
  <c r="D2096" i="8"/>
  <c r="D2122" i="8"/>
  <c r="C2140" i="8"/>
  <c r="D2142" i="8"/>
  <c r="D2139" i="8"/>
  <c r="E2142" i="8"/>
  <c r="F2142" i="8" s="1"/>
  <c r="E2161" i="8"/>
  <c r="F2161" i="8" s="1"/>
  <c r="D2161" i="8"/>
  <c r="E2180" i="8"/>
  <c r="C2212" i="8"/>
  <c r="D2214" i="8"/>
  <c r="E2229" i="8"/>
  <c r="F2229" i="8" s="1"/>
  <c r="C2227" i="8"/>
  <c r="E2228" i="8"/>
  <c r="F2228" i="8" s="1"/>
  <c r="C2226" i="8"/>
  <c r="D2256" i="8"/>
  <c r="E2255" i="8"/>
  <c r="F2255" i="8" s="1"/>
  <c r="E2256" i="8"/>
  <c r="F2256" i="8" s="1"/>
  <c r="F2320" i="8"/>
  <c r="E2279" i="8"/>
  <c r="E2301" i="8"/>
  <c r="F2301" i="8" s="1"/>
  <c r="C2299" i="8"/>
  <c r="D2298" i="8"/>
  <c r="D2301" i="8"/>
  <c r="F2350" i="8"/>
  <c r="C9" i="9"/>
  <c r="D9" i="9" s="1"/>
  <c r="C8" i="9"/>
  <c r="D8" i="9" s="1"/>
  <c r="C133" i="9"/>
  <c r="D133" i="9" s="1"/>
  <c r="C297" i="9"/>
  <c r="D297" i="9" s="1"/>
  <c r="C303" i="9"/>
  <c r="D303" i="9" s="1"/>
  <c r="C453" i="9"/>
  <c r="D453" i="9" s="1"/>
  <c r="C761" i="9"/>
  <c r="D761" i="9" s="1"/>
  <c r="S32" i="11"/>
  <c r="G32" i="11"/>
  <c r="Z32" i="11"/>
  <c r="M32" i="11"/>
  <c r="O32" i="11"/>
  <c r="R32" i="11"/>
  <c r="C32" i="11"/>
  <c r="L32" i="11"/>
  <c r="X32" i="11"/>
  <c r="F32" i="11"/>
  <c r="J32" i="11"/>
  <c r="I32" i="11"/>
  <c r="W32" i="11"/>
  <c r="D32" i="11"/>
  <c r="T32" i="11"/>
  <c r="Q32" i="11"/>
  <c r="P32" i="11"/>
  <c r="S50" i="11"/>
  <c r="G50" i="11"/>
  <c r="P50" i="11"/>
  <c r="C50" i="11"/>
  <c r="O50" i="11"/>
  <c r="AA50" i="11"/>
  <c r="L50" i="11"/>
  <c r="Y50" i="11"/>
  <c r="I50" i="11"/>
  <c r="U50" i="11"/>
  <c r="D50" i="11"/>
  <c r="J50" i="11"/>
  <c r="N50" i="11"/>
  <c r="M50" i="11"/>
  <c r="F50" i="11"/>
  <c r="K50" i="11"/>
  <c r="H50" i="11"/>
  <c r="E50" i="11"/>
  <c r="Q57" i="11"/>
  <c r="X57" i="11"/>
  <c r="K57" i="11"/>
  <c r="S57" i="11"/>
  <c r="Z57" i="11"/>
  <c r="N57" i="11"/>
  <c r="V57" i="11"/>
  <c r="F57" i="11"/>
  <c r="P57" i="11"/>
  <c r="C94" i="11"/>
  <c r="Q94" i="11"/>
  <c r="N94" i="11"/>
  <c r="Z94" i="11"/>
  <c r="X94" i="11"/>
  <c r="V94" i="11"/>
  <c r="H94" i="11"/>
  <c r="K94" i="11"/>
  <c r="F94" i="11"/>
  <c r="P94" i="11"/>
  <c r="S94" i="11"/>
  <c r="C53" i="13"/>
  <c r="D41" i="13"/>
  <c r="D42" i="13"/>
  <c r="D179" i="13"/>
  <c r="C191" i="13"/>
  <c r="D180" i="13"/>
  <c r="D401" i="13"/>
  <c r="C401" i="13"/>
  <c r="C413" i="13"/>
  <c r="D402" i="13"/>
  <c r="D408" i="13"/>
  <c r="C420" i="13"/>
  <c r="D512" i="13"/>
  <c r="D513" i="13"/>
  <c r="C524" i="13"/>
  <c r="D528" i="13"/>
  <c r="D529" i="13"/>
  <c r="C528" i="13"/>
  <c r="C540" i="13"/>
  <c r="D536" i="13"/>
  <c r="C548" i="13"/>
  <c r="E27" i="8"/>
  <c r="E221" i="8"/>
  <c r="F221" i="8" s="1"/>
  <c r="C219" i="8"/>
  <c r="D219" i="8" s="1"/>
  <c r="E254" i="8"/>
  <c r="F254" i="8" s="1"/>
  <c r="C252" i="8"/>
  <c r="D252" i="8" s="1"/>
  <c r="C296" i="8"/>
  <c r="D296" i="8" s="1"/>
  <c r="F405" i="8"/>
  <c r="E386" i="8"/>
  <c r="F386" i="8" s="1"/>
  <c r="C384" i="8"/>
  <c r="D384" i="8" s="1"/>
  <c r="E388" i="8"/>
  <c r="F460" i="8"/>
  <c r="E455" i="8"/>
  <c r="F455" i="8" s="1"/>
  <c r="E465" i="8"/>
  <c r="F465" i="8" s="1"/>
  <c r="F537" i="8"/>
  <c r="C530" i="8"/>
  <c r="D530" i="8" s="1"/>
  <c r="E576" i="8"/>
  <c r="F576" i="8" s="1"/>
  <c r="E590" i="8"/>
  <c r="F590" i="8" s="1"/>
  <c r="C588" i="8"/>
  <c r="D588" i="8" s="1"/>
  <c r="F658" i="8"/>
  <c r="C607" i="8"/>
  <c r="D607" i="8" s="1"/>
  <c r="F669" i="8"/>
  <c r="E653" i="8"/>
  <c r="F653" i="8" s="1"/>
  <c r="C651" i="8"/>
  <c r="D651" i="8" s="1"/>
  <c r="E686" i="8"/>
  <c r="F686" i="8" s="1"/>
  <c r="C684" i="8"/>
  <c r="D684" i="8" s="1"/>
  <c r="C728" i="8"/>
  <c r="D728" i="8" s="1"/>
  <c r="F837" i="8"/>
  <c r="E818" i="8"/>
  <c r="F818" i="8" s="1"/>
  <c r="C816" i="8"/>
  <c r="D816" i="8" s="1"/>
  <c r="E820" i="8"/>
  <c r="F892" i="8"/>
  <c r="E887" i="8"/>
  <c r="F887" i="8" s="1"/>
  <c r="E897" i="8"/>
  <c r="F897" i="8" s="1"/>
  <c r="C962" i="8"/>
  <c r="D962" i="8" s="1"/>
  <c r="C1002" i="8"/>
  <c r="D1002" i="8" s="1"/>
  <c r="E1008" i="8"/>
  <c r="F1008" i="8" s="1"/>
  <c r="C1006" i="8"/>
  <c r="D1006" i="8" s="1"/>
  <c r="E1010" i="8"/>
  <c r="F1010" i="8" s="1"/>
  <c r="E1016" i="8"/>
  <c r="F1016" i="8" s="1"/>
  <c r="E1028" i="8"/>
  <c r="F1028" i="8" s="1"/>
  <c r="C1043" i="8"/>
  <c r="D1043" i="8" s="1"/>
  <c r="E1049" i="8"/>
  <c r="F1049" i="8" s="1"/>
  <c r="E1048" i="8"/>
  <c r="F1048" i="8" s="1"/>
  <c r="F1057" i="8"/>
  <c r="C1088" i="8"/>
  <c r="D1088" i="8" s="1"/>
  <c r="C1097" i="8"/>
  <c r="D1097" i="8" s="1"/>
  <c r="C1100" i="8"/>
  <c r="D1100" i="8" s="1"/>
  <c r="E1108" i="8"/>
  <c r="F1108" i="8" s="1"/>
  <c r="C1106" i="8"/>
  <c r="D1106" i="8" s="1"/>
  <c r="E1113" i="8"/>
  <c r="F1113" i="8" s="1"/>
  <c r="C1134" i="8"/>
  <c r="D1134" i="8" s="1"/>
  <c r="E1152" i="8"/>
  <c r="F1152" i="8" s="1"/>
  <c r="C1150" i="8"/>
  <c r="D1150" i="8" s="1"/>
  <c r="E1154" i="8"/>
  <c r="E1160" i="8"/>
  <c r="F1160" i="8" s="1"/>
  <c r="E1172" i="8"/>
  <c r="F1172" i="8" s="1"/>
  <c r="C1187" i="8"/>
  <c r="D1187" i="8" s="1"/>
  <c r="E1193" i="8"/>
  <c r="E1192" i="8"/>
  <c r="F1192" i="8" s="1"/>
  <c r="F1201" i="8"/>
  <c r="C1232" i="8"/>
  <c r="D1232" i="8" s="1"/>
  <c r="F1292" i="8"/>
  <c r="C1241" i="8"/>
  <c r="D1241" i="8" s="1"/>
  <c r="C1244" i="8"/>
  <c r="D1244" i="8" s="1"/>
  <c r="E1252" i="8"/>
  <c r="F1252" i="8" s="1"/>
  <c r="C1250" i="8"/>
  <c r="D1250" i="8" s="1"/>
  <c r="E1258" i="8"/>
  <c r="F1258" i="8" s="1"/>
  <c r="F1307" i="8"/>
  <c r="F1313" i="8"/>
  <c r="C1290" i="8"/>
  <c r="D1290" i="8" s="1"/>
  <c r="F1301" i="8"/>
  <c r="E1304" i="8"/>
  <c r="F1304" i="8" s="1"/>
  <c r="F1369" i="8"/>
  <c r="C1320" i="8"/>
  <c r="D1320" i="8" s="1"/>
  <c r="C1326" i="8"/>
  <c r="D1326" i="8" s="1"/>
  <c r="C1333" i="8"/>
  <c r="D1333" i="8" s="1"/>
  <c r="C1350" i="8"/>
  <c r="D1350" i="8" s="1"/>
  <c r="C1406" i="8"/>
  <c r="D1406" i="8" s="1"/>
  <c r="C1409" i="8"/>
  <c r="D1409" i="8" s="1"/>
  <c r="E1412" i="8"/>
  <c r="F1412" i="8" s="1"/>
  <c r="E1419" i="8"/>
  <c r="F1419" i="8" s="1"/>
  <c r="E1429" i="8"/>
  <c r="F1429" i="8" s="1"/>
  <c r="C1427" i="8"/>
  <c r="D1427" i="8" s="1"/>
  <c r="C1429" i="8"/>
  <c r="D1429" i="8" s="1"/>
  <c r="E1441" i="8"/>
  <c r="C1439" i="8"/>
  <c r="D1439" i="8" s="1"/>
  <c r="C1450" i="8"/>
  <c r="D1450" i="8" s="1"/>
  <c r="C1453" i="8"/>
  <c r="D1453" i="8" s="1"/>
  <c r="F1468" i="8"/>
  <c r="F1474" i="8"/>
  <c r="F1502" i="8"/>
  <c r="E1522" i="8"/>
  <c r="F1522" i="8" s="1"/>
  <c r="E1525" i="8"/>
  <c r="F1525" i="8" s="1"/>
  <c r="C1523" i="8"/>
  <c r="D1523" i="8" s="1"/>
  <c r="F1574" i="8"/>
  <c r="C1522" i="8"/>
  <c r="D1522" i="8" s="1"/>
  <c r="E1538" i="8"/>
  <c r="F1538" i="8" s="1"/>
  <c r="F1593" i="8"/>
  <c r="F1615" i="8"/>
  <c r="E1566" i="8"/>
  <c r="F1566" i="8" s="1"/>
  <c r="C1567" i="8"/>
  <c r="D1567" i="8" s="1"/>
  <c r="E1569" i="8"/>
  <c r="F1569" i="8" s="1"/>
  <c r="E1573" i="8"/>
  <c r="F1573" i="8" s="1"/>
  <c r="C1571" i="8"/>
  <c r="D1571" i="8" s="1"/>
  <c r="F1628" i="8"/>
  <c r="C1579" i="8"/>
  <c r="D1579" i="8" s="1"/>
  <c r="F1640" i="8"/>
  <c r="C1594" i="8"/>
  <c r="D1594" i="8" s="1"/>
  <c r="C1597" i="8"/>
  <c r="D1597" i="8" s="1"/>
  <c r="F1618" i="8"/>
  <c r="E1634" i="8"/>
  <c r="C1675" i="8"/>
  <c r="D1675" i="8" s="1"/>
  <c r="F1755" i="8"/>
  <c r="E1706" i="8"/>
  <c r="F1706" i="8" s="1"/>
  <c r="E1742" i="8"/>
  <c r="F1742" i="8" s="1"/>
  <c r="C1740" i="8"/>
  <c r="D1740" i="8" s="1"/>
  <c r="C1744" i="8"/>
  <c r="D1744" i="8" s="1"/>
  <c r="E1746" i="8"/>
  <c r="E1749" i="8"/>
  <c r="F1839" i="8"/>
  <c r="E1790" i="8"/>
  <c r="F1790" i="8" s="1"/>
  <c r="E1828" i="8"/>
  <c r="F1828" i="8" s="1"/>
  <c r="C1839" i="8"/>
  <c r="D1839" i="8" s="1"/>
  <c r="C1861" i="8"/>
  <c r="D1861" i="8" s="1"/>
  <c r="C1870" i="8"/>
  <c r="D1870" i="8" s="1"/>
  <c r="F1873" i="8"/>
  <c r="F1940" i="8"/>
  <c r="E1895" i="8"/>
  <c r="F1895" i="8" s="1"/>
  <c r="F1962" i="8"/>
  <c r="E1944" i="8"/>
  <c r="F1944" i="8" s="1"/>
  <c r="C1948" i="8"/>
  <c r="D1948" i="8" s="1"/>
  <c r="E1955" i="8"/>
  <c r="F1955" i="8" s="1"/>
  <c r="C1953" i="8"/>
  <c r="D1953" i="8" s="1"/>
  <c r="E1973" i="8"/>
  <c r="F2022" i="8"/>
  <c r="F2030" i="8"/>
  <c r="F2034" i="8"/>
  <c r="C1983" i="8"/>
  <c r="D1983" i="8" s="1"/>
  <c r="E1985" i="8"/>
  <c r="F1985" i="8" s="1"/>
  <c r="D2047" i="8"/>
  <c r="D2059" i="8"/>
  <c r="D2066" i="8"/>
  <c r="C2064" i="8"/>
  <c r="D2074" i="8"/>
  <c r="E2080" i="8"/>
  <c r="F2080" i="8" s="1"/>
  <c r="D2088" i="8"/>
  <c r="C2086" i="8"/>
  <c r="F2137" i="8"/>
  <c r="C2085" i="8"/>
  <c r="C2102" i="8"/>
  <c r="E2104" i="8"/>
  <c r="D2118" i="8"/>
  <c r="E2117" i="8"/>
  <c r="F2117" i="8" s="1"/>
  <c r="D2119" i="8"/>
  <c r="C2123" i="8"/>
  <c r="F2130" i="8"/>
  <c r="D2138" i="8"/>
  <c r="C2136" i="8"/>
  <c r="C2139" i="8"/>
  <c r="F2195" i="8"/>
  <c r="E2146" i="8"/>
  <c r="F2146" i="8" s="1"/>
  <c r="D2150" i="8"/>
  <c r="E2150" i="8"/>
  <c r="F2150" i="8" s="1"/>
  <c r="C2148" i="8"/>
  <c r="C2158" i="8"/>
  <c r="F2214" i="8"/>
  <c r="C2163" i="8"/>
  <c r="E2165" i="8"/>
  <c r="F2165" i="8" s="1"/>
  <c r="C2174" i="8"/>
  <c r="E2176" i="8"/>
  <c r="E2175" i="8"/>
  <c r="F2175" i="8" s="1"/>
  <c r="C2181" i="8"/>
  <c r="D2184" i="8"/>
  <c r="E2195" i="8"/>
  <c r="F2199" i="8"/>
  <c r="E2214" i="8"/>
  <c r="D2222" i="8"/>
  <c r="E2222" i="8"/>
  <c r="F2222" i="8" s="1"/>
  <c r="D2219" i="8"/>
  <c r="F2271" i="8"/>
  <c r="C2224" i="8"/>
  <c r="C2223" i="8"/>
  <c r="D2226" i="8"/>
  <c r="E2234" i="8"/>
  <c r="E2253" i="8"/>
  <c r="C2251" i="8"/>
  <c r="D2253" i="8"/>
  <c r="E2252" i="8"/>
  <c r="C2253" i="8"/>
  <c r="E2263" i="8"/>
  <c r="F2263" i="8" s="1"/>
  <c r="F2313" i="8"/>
  <c r="F2332" i="8"/>
  <c r="F2305" i="8"/>
  <c r="D2343" i="8"/>
  <c r="D2346" i="8"/>
  <c r="D2354" i="8"/>
  <c r="C2376" i="8"/>
  <c r="F2395" i="8"/>
  <c r="E2403" i="8"/>
  <c r="F2403" i="8" s="1"/>
  <c r="C132" i="9"/>
  <c r="D132" i="9" s="1"/>
  <c r="C302" i="9"/>
  <c r="D302" i="9" s="1"/>
  <c r="C317" i="9"/>
  <c r="D317" i="9" s="1"/>
  <c r="C452" i="9"/>
  <c r="D452" i="9" s="1"/>
  <c r="C507" i="9"/>
  <c r="D507" i="9" s="1"/>
  <c r="C553" i="9"/>
  <c r="D553" i="9" s="1"/>
  <c r="C580" i="9"/>
  <c r="D580" i="9" s="1"/>
  <c r="C601" i="9"/>
  <c r="D601" i="9" s="1"/>
  <c r="E32" i="11"/>
  <c r="S38" i="11"/>
  <c r="G38" i="11"/>
  <c r="AA38" i="11"/>
  <c r="N38" i="11"/>
  <c r="U38" i="11"/>
  <c r="F38" i="11"/>
  <c r="R38" i="11"/>
  <c r="C38" i="11"/>
  <c r="V38" i="11"/>
  <c r="D38" i="11"/>
  <c r="O38" i="11"/>
  <c r="T38" i="11"/>
  <c r="M38" i="11"/>
  <c r="L38" i="11"/>
  <c r="I38" i="11"/>
  <c r="Z38" i="11"/>
  <c r="Y38" i="11"/>
  <c r="Q50" i="11"/>
  <c r="C57" i="11"/>
  <c r="S92" i="11"/>
  <c r="G92" i="11"/>
  <c r="N92" i="11"/>
  <c r="Z92" i="11"/>
  <c r="V92" i="11"/>
  <c r="H92" i="11"/>
  <c r="F92" i="11"/>
  <c r="Q92" i="11"/>
  <c r="K92" i="11"/>
  <c r="P92" i="11"/>
  <c r="D94" i="11"/>
  <c r="D488" i="13"/>
  <c r="C500" i="13"/>
  <c r="D489" i="13"/>
  <c r="C488" i="13"/>
  <c r="C512" i="13"/>
  <c r="C484" i="13"/>
  <c r="D472" i="13"/>
  <c r="C472" i="13"/>
  <c r="D619" i="13"/>
  <c r="C631" i="13"/>
  <c r="D627" i="13"/>
  <c r="C639" i="13"/>
  <c r="C688" i="13"/>
  <c r="D676" i="13"/>
  <c r="C676" i="13"/>
  <c r="C728" i="13"/>
  <c r="D716" i="13"/>
  <c r="D717" i="13"/>
  <c r="C716" i="13"/>
  <c r="C70" i="9"/>
  <c r="D70" i="9" s="1"/>
  <c r="C543" i="9"/>
  <c r="D543" i="9" s="1"/>
  <c r="C633" i="9"/>
  <c r="D633" i="9" s="1"/>
  <c r="C639" i="9"/>
  <c r="D639" i="9" s="1"/>
  <c r="W26" i="11"/>
  <c r="AA34" i="11"/>
  <c r="O34" i="11"/>
  <c r="C34" i="11"/>
  <c r="Z34" i="11"/>
  <c r="M34" i="11"/>
  <c r="T34" i="11"/>
  <c r="F34" i="11"/>
  <c r="L34" i="11"/>
  <c r="W34" i="11"/>
  <c r="H34" i="11"/>
  <c r="I34" i="11"/>
  <c r="Q34" i="11"/>
  <c r="P34" i="11"/>
  <c r="J34" i="11"/>
  <c r="AA40" i="11"/>
  <c r="O40" i="11"/>
  <c r="C40" i="11"/>
  <c r="N40" i="11"/>
  <c r="Y40" i="11"/>
  <c r="K40" i="11"/>
  <c r="M40" i="11"/>
  <c r="T40" i="11"/>
  <c r="D40" i="11"/>
  <c r="P40" i="11"/>
  <c r="H40" i="11"/>
  <c r="G40" i="11"/>
  <c r="Z40" i="11"/>
  <c r="F40" i="11"/>
  <c r="V40" i="11"/>
  <c r="K66" i="11"/>
  <c r="G66" i="11"/>
  <c r="V66" i="11"/>
  <c r="X66" i="11"/>
  <c r="Z66" i="11"/>
  <c r="F66" i="11"/>
  <c r="Q66" i="11"/>
  <c r="K72" i="11"/>
  <c r="Z72" i="11"/>
  <c r="N72" i="11"/>
  <c r="G72" i="11"/>
  <c r="S72" i="11"/>
  <c r="D72" i="11"/>
  <c r="C72" i="11"/>
  <c r="V72" i="11"/>
  <c r="F72" i="11"/>
  <c r="Q72" i="11"/>
  <c r="H64" i="12"/>
  <c r="S64" i="12"/>
  <c r="G64" i="12"/>
  <c r="Q64" i="12"/>
  <c r="C64" i="12"/>
  <c r="Z64" i="12"/>
  <c r="K64" i="12"/>
  <c r="X64" i="12"/>
  <c r="N64" i="12"/>
  <c r="F64" i="12"/>
  <c r="P64" i="12"/>
  <c r="V64" i="12"/>
  <c r="D18" i="13"/>
  <c r="C30" i="13"/>
  <c r="C36" i="13"/>
  <c r="C312" i="13"/>
  <c r="D300" i="13"/>
  <c r="D325" i="13"/>
  <c r="C325" i="13"/>
  <c r="D395" i="13"/>
  <c r="C407" i="13"/>
  <c r="C395" i="13"/>
  <c r="D564" i="13"/>
  <c r="C563" i="13"/>
  <c r="C575" i="13"/>
  <c r="E1020" i="8"/>
  <c r="F1020" i="8" s="1"/>
  <c r="C1018" i="8"/>
  <c r="D1018" i="8" s="1"/>
  <c r="E1056" i="8"/>
  <c r="C1054" i="8"/>
  <c r="D1054" i="8" s="1"/>
  <c r="E1092" i="8"/>
  <c r="C1090" i="8"/>
  <c r="D1090" i="8" s="1"/>
  <c r="E1128" i="8"/>
  <c r="C1126" i="8"/>
  <c r="D1126" i="8" s="1"/>
  <c r="E1164" i="8"/>
  <c r="C1162" i="8"/>
  <c r="D1162" i="8" s="1"/>
  <c r="E1200" i="8"/>
  <c r="F1200" i="8" s="1"/>
  <c r="C1198" i="8"/>
  <c r="D1198" i="8" s="1"/>
  <c r="F1274" i="8"/>
  <c r="E1236" i="8"/>
  <c r="F1236" i="8" s="1"/>
  <c r="C1234" i="8"/>
  <c r="D1234" i="8" s="1"/>
  <c r="E1273" i="8"/>
  <c r="F1273" i="8" s="1"/>
  <c r="C1271" i="8"/>
  <c r="D1271" i="8" s="1"/>
  <c r="E1285" i="8"/>
  <c r="F1285" i="8" s="1"/>
  <c r="C1283" i="8"/>
  <c r="D1283" i="8" s="1"/>
  <c r="C1338" i="8"/>
  <c r="D1338" i="8" s="1"/>
  <c r="E1340" i="8"/>
  <c r="F1340" i="8" s="1"/>
  <c r="E1343" i="8"/>
  <c r="F1343" i="8" s="1"/>
  <c r="F1407" i="8"/>
  <c r="E1384" i="8"/>
  <c r="F1384" i="8" s="1"/>
  <c r="C1382" i="8"/>
  <c r="D1382" i="8" s="1"/>
  <c r="E1393" i="8"/>
  <c r="F1393" i="8" s="1"/>
  <c r="C1391" i="8"/>
  <c r="D1391" i="8" s="1"/>
  <c r="F1448" i="8"/>
  <c r="E1402" i="8"/>
  <c r="F1402" i="8" s="1"/>
  <c r="F1527" i="8"/>
  <c r="E1487" i="8"/>
  <c r="F1487" i="8" s="1"/>
  <c r="E1549" i="8"/>
  <c r="C1547" i="8"/>
  <c r="D1547" i="8" s="1"/>
  <c r="F1554" i="8"/>
  <c r="C1585" i="8"/>
  <c r="D1585" i="8" s="1"/>
  <c r="F1648" i="8"/>
  <c r="E1631" i="8"/>
  <c r="F1631" i="8" s="1"/>
  <c r="C1635" i="8"/>
  <c r="D1635" i="8" s="1"/>
  <c r="E1640" i="8"/>
  <c r="E1643" i="8"/>
  <c r="F1695" i="8"/>
  <c r="E1651" i="8"/>
  <c r="F1651" i="8" s="1"/>
  <c r="C1801" i="8"/>
  <c r="D1801" i="8" s="1"/>
  <c r="C1843" i="8"/>
  <c r="D1843" i="8" s="1"/>
  <c r="E1845" i="8"/>
  <c r="F1894" i="8"/>
  <c r="E1849" i="8"/>
  <c r="F1849" i="8" s="1"/>
  <c r="C1847" i="8"/>
  <c r="D1847" i="8" s="1"/>
  <c r="E1848" i="8"/>
  <c r="F1848" i="8" s="1"/>
  <c r="E1863" i="8"/>
  <c r="F1863" i="8" s="1"/>
  <c r="E1885" i="8"/>
  <c r="F1885" i="8" s="1"/>
  <c r="C1883" i="8"/>
  <c r="D1883" i="8" s="1"/>
  <c r="C1927" i="8"/>
  <c r="D1927" i="8" s="1"/>
  <c r="C1985" i="8"/>
  <c r="D1985" i="8" s="1"/>
  <c r="E2038" i="8"/>
  <c r="F2038" i="8" s="1"/>
  <c r="D2038" i="8"/>
  <c r="F2094" i="8"/>
  <c r="E2049" i="8"/>
  <c r="F2049" i="8" s="1"/>
  <c r="C2047" i="8"/>
  <c r="D2049" i="8"/>
  <c r="E2085" i="8"/>
  <c r="C2083" i="8"/>
  <c r="C2089" i="8"/>
  <c r="C2090" i="8"/>
  <c r="E2092" i="8"/>
  <c r="C2105" i="8"/>
  <c r="F2156" i="8"/>
  <c r="E2132" i="8"/>
  <c r="F2132" i="8" s="1"/>
  <c r="C2130" i="8"/>
  <c r="D2158" i="8"/>
  <c r="E2158" i="8"/>
  <c r="F2158" i="8" s="1"/>
  <c r="E2189" i="8"/>
  <c r="C2187" i="8"/>
  <c r="D2197" i="8"/>
  <c r="E2204" i="8"/>
  <c r="F2253" i="8"/>
  <c r="C2202" i="8"/>
  <c r="E2207" i="8"/>
  <c r="F2207" i="8" s="1"/>
  <c r="D2207" i="8"/>
  <c r="C2213" i="8"/>
  <c r="D2215" i="8"/>
  <c r="D2266" i="8"/>
  <c r="F2315" i="8"/>
  <c r="D2270" i="8"/>
  <c r="C2268" i="8"/>
  <c r="E2270" i="8"/>
  <c r="F2337" i="8"/>
  <c r="D2288" i="8"/>
  <c r="F2354" i="8"/>
  <c r="C2303" i="8"/>
  <c r="E2305" i="8"/>
  <c r="C2318" i="8"/>
  <c r="F2369" i="8"/>
  <c r="D2320" i="8"/>
  <c r="C2331" i="8"/>
  <c r="E2348" i="8"/>
  <c r="D2348" i="8"/>
  <c r="F2382" i="8"/>
  <c r="E2404" i="8"/>
  <c r="F2404" i="8" s="1"/>
  <c r="C34" i="9"/>
  <c r="D34" i="9" s="1"/>
  <c r="C69" i="9"/>
  <c r="D69" i="9" s="1"/>
  <c r="C212" i="9"/>
  <c r="D212" i="9" s="1"/>
  <c r="C261" i="9"/>
  <c r="D261" i="9" s="1"/>
  <c r="C438" i="9"/>
  <c r="D438" i="9" s="1"/>
  <c r="C467" i="9"/>
  <c r="D467" i="9" s="1"/>
  <c r="C542" i="9"/>
  <c r="D542" i="9" s="1"/>
  <c r="C585" i="9"/>
  <c r="D585" i="9" s="1"/>
  <c r="C646" i="9"/>
  <c r="D646" i="9" s="1"/>
  <c r="C759" i="9"/>
  <c r="D759" i="9" s="1"/>
  <c r="W24" i="11"/>
  <c r="K24" i="11"/>
  <c r="Y24" i="11"/>
  <c r="L24" i="11"/>
  <c r="V24" i="11"/>
  <c r="H24" i="11"/>
  <c r="Z24" i="11"/>
  <c r="I24" i="11"/>
  <c r="T24" i="11"/>
  <c r="D24" i="11"/>
  <c r="N24" i="11"/>
  <c r="M24" i="11"/>
  <c r="AA24" i="11"/>
  <c r="F24" i="11"/>
  <c r="U25" i="11"/>
  <c r="I25" i="11"/>
  <c r="Y25" i="11"/>
  <c r="L25" i="11"/>
  <c r="Z25" i="11"/>
  <c r="K25" i="11"/>
  <c r="O25" i="11"/>
  <c r="M25" i="11"/>
  <c r="W25" i="11"/>
  <c r="E25" i="11"/>
  <c r="V25" i="11"/>
  <c r="D25" i="11"/>
  <c r="R25" i="11"/>
  <c r="AA25" i="11"/>
  <c r="AA28" i="11"/>
  <c r="O28" i="11"/>
  <c r="C28" i="11"/>
  <c r="Y28" i="11"/>
  <c r="L28" i="11"/>
  <c r="S28" i="11"/>
  <c r="E28" i="11"/>
  <c r="M28" i="11"/>
  <c r="W28" i="11"/>
  <c r="H28" i="11"/>
  <c r="Q28" i="11"/>
  <c r="N28" i="11"/>
  <c r="K28" i="11"/>
  <c r="G28" i="11"/>
  <c r="D34" i="11"/>
  <c r="E40" i="11"/>
  <c r="C66" i="11"/>
  <c r="Q69" i="11"/>
  <c r="V69" i="11"/>
  <c r="S69" i="11"/>
  <c r="F69" i="11"/>
  <c r="Z69" i="11"/>
  <c r="K69" i="11"/>
  <c r="X69" i="11"/>
  <c r="H69" i="11"/>
  <c r="C69" i="11"/>
  <c r="X72" i="11"/>
  <c r="Q83" i="11"/>
  <c r="P83" i="11"/>
  <c r="D83" i="11"/>
  <c r="V83" i="11"/>
  <c r="H83" i="11"/>
  <c r="G83" i="11"/>
  <c r="F83" i="11"/>
  <c r="N83" i="11"/>
  <c r="X83" i="11"/>
  <c r="D10" i="13"/>
  <c r="D24" i="13"/>
  <c r="D92" i="13"/>
  <c r="C103" i="13"/>
  <c r="C91" i="13"/>
  <c r="C329" i="13"/>
  <c r="D317" i="13"/>
  <c r="C317" i="13"/>
  <c r="C364" i="13"/>
  <c r="D352" i="13"/>
  <c r="D514" i="13"/>
  <c r="D563" i="13"/>
  <c r="D572" i="13"/>
  <c r="C584" i="13"/>
  <c r="C572" i="13"/>
  <c r="C77" i="9"/>
  <c r="D77" i="9" s="1"/>
  <c r="C107" i="9"/>
  <c r="D107" i="9" s="1"/>
  <c r="C225" i="9"/>
  <c r="D225" i="9" s="1"/>
  <c r="C237" i="9"/>
  <c r="D237" i="9" s="1"/>
  <c r="C456" i="9"/>
  <c r="D456" i="9" s="1"/>
  <c r="C603" i="9"/>
  <c r="D603" i="9" s="1"/>
  <c r="C754" i="9"/>
  <c r="D754" i="9" s="1"/>
  <c r="S26" i="11"/>
  <c r="G26" i="11"/>
  <c r="Y26" i="11"/>
  <c r="L26" i="11"/>
  <c r="N26" i="11"/>
  <c r="T26" i="11"/>
  <c r="D26" i="11"/>
  <c r="U26" i="11"/>
  <c r="C26" i="11"/>
  <c r="P26" i="11"/>
  <c r="O26" i="11"/>
  <c r="J26" i="11"/>
  <c r="J3" i="11" s="1"/>
  <c r="Z26" i="11"/>
  <c r="Q39" i="11"/>
  <c r="E39" i="11"/>
  <c r="AA39" i="11"/>
  <c r="N39" i="11"/>
  <c r="W39" i="11"/>
  <c r="I39" i="11"/>
  <c r="X39" i="11"/>
  <c r="H39" i="11"/>
  <c r="L39" i="11"/>
  <c r="V39" i="11"/>
  <c r="F39" i="11"/>
  <c r="O39" i="11"/>
  <c r="K39" i="11"/>
  <c r="J39" i="11"/>
  <c r="Z39" i="11"/>
  <c r="C39" i="11"/>
  <c r="D66" i="11"/>
  <c r="S66" i="11"/>
  <c r="H72" i="11"/>
  <c r="K78" i="11"/>
  <c r="S78" i="11"/>
  <c r="F78" i="11"/>
  <c r="Z78" i="11"/>
  <c r="X78" i="11"/>
  <c r="V78" i="11"/>
  <c r="H78" i="11"/>
  <c r="Q78" i="11"/>
  <c r="C78" i="11"/>
  <c r="G78" i="11"/>
  <c r="D78" i="11"/>
  <c r="R35" i="12"/>
  <c r="F35" i="12"/>
  <c r="Q35" i="12"/>
  <c r="E35" i="12"/>
  <c r="U35" i="12"/>
  <c r="G35" i="12"/>
  <c r="O35" i="12"/>
  <c r="X35" i="12"/>
  <c r="H35" i="12"/>
  <c r="W35" i="12"/>
  <c r="D35" i="12"/>
  <c r="L35" i="12"/>
  <c r="K35" i="12"/>
  <c r="J35" i="12"/>
  <c r="S35" i="12"/>
  <c r="I35" i="12"/>
  <c r="V35" i="12"/>
  <c r="T35" i="12"/>
  <c r="P35" i="12"/>
  <c r="Z35" i="12"/>
  <c r="D32" i="13"/>
  <c r="C32" i="13"/>
  <c r="C44" i="13"/>
  <c r="D33" i="13"/>
  <c r="D91" i="13"/>
  <c r="C270" i="13"/>
  <c r="C349" i="13"/>
  <c r="D337" i="13"/>
  <c r="C356" i="13"/>
  <c r="D345" i="13"/>
  <c r="D344" i="13"/>
  <c r="E1739" i="8"/>
  <c r="F1739" i="8" s="1"/>
  <c r="E1753" i="8"/>
  <c r="F1753" i="8" s="1"/>
  <c r="C1751" i="8"/>
  <c r="D1751" i="8" s="1"/>
  <c r="C1770" i="8"/>
  <c r="D1770" i="8" s="1"/>
  <c r="E1816" i="8"/>
  <c r="F1816" i="8" s="1"/>
  <c r="C1814" i="8"/>
  <c r="D1814" i="8" s="1"/>
  <c r="C1878" i="8"/>
  <c r="D1878" i="8" s="1"/>
  <c r="E1942" i="8"/>
  <c r="F1942" i="8" s="1"/>
  <c r="E1991" i="8"/>
  <c r="F1991" i="8"/>
  <c r="F2047" i="8"/>
  <c r="C1996" i="8"/>
  <c r="D1996" i="8" s="1"/>
  <c r="D2089" i="8"/>
  <c r="D2117" i="8"/>
  <c r="D2127" i="8"/>
  <c r="D2130" i="8"/>
  <c r="C2141" i="8"/>
  <c r="E2143" i="8"/>
  <c r="D2162" i="8"/>
  <c r="E2168" i="8"/>
  <c r="F2168" i="8" s="1"/>
  <c r="F2179" i="8"/>
  <c r="D2186" i="8"/>
  <c r="E2186" i="8"/>
  <c r="F2186" i="8" s="1"/>
  <c r="E2192" i="8"/>
  <c r="F2192" i="8" s="1"/>
  <c r="D2192" i="8"/>
  <c r="F2211" i="8"/>
  <c r="E2240" i="8"/>
  <c r="E2243" i="8"/>
  <c r="D2243" i="8"/>
  <c r="E2281" i="8"/>
  <c r="F2281" i="8" s="1"/>
  <c r="C2279" i="8"/>
  <c r="C2282" i="8"/>
  <c r="D2284" i="8"/>
  <c r="C2281" i="8"/>
  <c r="E2284" i="8"/>
  <c r="F2284" i="8" s="1"/>
  <c r="F2371" i="8"/>
  <c r="C2320" i="8"/>
  <c r="E2328" i="8"/>
  <c r="F2328" i="8" s="1"/>
  <c r="E2363" i="8"/>
  <c r="C56" i="9"/>
  <c r="D56" i="9" s="1"/>
  <c r="C73" i="9"/>
  <c r="D73" i="9" s="1"/>
  <c r="C119" i="9"/>
  <c r="D119" i="9" s="1"/>
  <c r="C202" i="9"/>
  <c r="D202" i="9" s="1"/>
  <c r="C218" i="9"/>
  <c r="D218" i="9" s="1"/>
  <c r="C395" i="9"/>
  <c r="D395" i="9" s="1"/>
  <c r="C400" i="9"/>
  <c r="D400" i="9" s="1"/>
  <c r="C420" i="9"/>
  <c r="D420" i="9" s="1"/>
  <c r="C515" i="9"/>
  <c r="D515" i="9" s="1"/>
  <c r="C572" i="9"/>
  <c r="D572" i="9" s="1"/>
  <c r="C598" i="9"/>
  <c r="D598" i="9" s="1"/>
  <c r="C624" i="9"/>
  <c r="D624" i="9" s="1"/>
  <c r="C635" i="9"/>
  <c r="D635" i="9" s="1"/>
  <c r="C718" i="9"/>
  <c r="D718" i="9" s="1"/>
  <c r="C735" i="9"/>
  <c r="D735" i="9" s="1"/>
  <c r="AA22" i="11"/>
  <c r="O22" i="11"/>
  <c r="C22" i="11"/>
  <c r="X22" i="11"/>
  <c r="K22" i="11"/>
  <c r="R22" i="11"/>
  <c r="D22" i="11"/>
  <c r="N22" i="11"/>
  <c r="V22" i="11"/>
  <c r="F22" i="11"/>
  <c r="U22" i="11"/>
  <c r="Y29" i="11"/>
  <c r="M29" i="11"/>
  <c r="Z29" i="11"/>
  <c r="L29" i="11"/>
  <c r="U29" i="11"/>
  <c r="G29" i="11"/>
  <c r="R29" i="11"/>
  <c r="C29" i="11"/>
  <c r="N29" i="11"/>
  <c r="I29" i="11"/>
  <c r="V29" i="11"/>
  <c r="Q51" i="11"/>
  <c r="E51" i="11"/>
  <c r="P51" i="11"/>
  <c r="C51" i="11"/>
  <c r="S51" i="11"/>
  <c r="D51" i="11"/>
  <c r="R51" i="11"/>
  <c r="O51" i="11"/>
  <c r="AA51" i="11"/>
  <c r="K51" i="11"/>
  <c r="X51" i="11"/>
  <c r="F51" i="11"/>
  <c r="Y51" i="11"/>
  <c r="S55" i="11"/>
  <c r="G55" i="11"/>
  <c r="X55" i="11"/>
  <c r="K55" i="11"/>
  <c r="N55" i="11"/>
  <c r="Q55" i="11"/>
  <c r="C64" i="11"/>
  <c r="P64" i="11"/>
  <c r="D64" i="11"/>
  <c r="H64" i="11"/>
  <c r="V64" i="11"/>
  <c r="X64" i="11"/>
  <c r="X38" i="12"/>
  <c r="L38" i="12"/>
  <c r="W38" i="12"/>
  <c r="K38" i="12"/>
  <c r="Z38" i="12"/>
  <c r="J38" i="12"/>
  <c r="T38" i="12"/>
  <c r="F38" i="12"/>
  <c r="V38" i="12"/>
  <c r="E38" i="12"/>
  <c r="U38" i="12"/>
  <c r="D38" i="12"/>
  <c r="S38" i="12"/>
  <c r="R38" i="12"/>
  <c r="Q38" i="12"/>
  <c r="P38" i="12"/>
  <c r="I38" i="12"/>
  <c r="AA38" i="12"/>
  <c r="X71" i="12"/>
  <c r="K71" i="12"/>
  <c r="V71" i="12"/>
  <c r="G71" i="12"/>
  <c r="P71" i="12"/>
  <c r="C71" i="12"/>
  <c r="Z71" i="12"/>
  <c r="H71" i="12"/>
  <c r="F71" i="12"/>
  <c r="D78" i="13"/>
  <c r="C90" i="13"/>
  <c r="D98" i="13"/>
  <c r="C110" i="13"/>
  <c r="C98" i="13"/>
  <c r="D99" i="13"/>
  <c r="C172" i="13"/>
  <c r="D160" i="13"/>
  <c r="D189" i="13"/>
  <c r="D188" i="13"/>
  <c r="D331" i="13"/>
  <c r="C343" i="13"/>
  <c r="D332" i="13"/>
  <c r="C423" i="13"/>
  <c r="C435" i="13"/>
  <c r="C454" i="13"/>
  <c r="D442" i="13"/>
  <c r="D443" i="13"/>
  <c r="D452" i="13"/>
  <c r="C463" i="13"/>
  <c r="C582" i="13"/>
  <c r="D570" i="13"/>
  <c r="D667" i="13"/>
  <c r="C679" i="13"/>
  <c r="E2361" i="8"/>
  <c r="F2361" i="8" s="1"/>
  <c r="C2359" i="8"/>
  <c r="D2361" i="8"/>
  <c r="D2364" i="8"/>
  <c r="D2410" i="8"/>
  <c r="E2410" i="8"/>
  <c r="C17" i="9"/>
  <c r="D17" i="9" s="1"/>
  <c r="C153" i="9"/>
  <c r="D153" i="9" s="1"/>
  <c r="C193" i="9"/>
  <c r="D193" i="9" s="1"/>
  <c r="C275" i="9"/>
  <c r="D275" i="9" s="1"/>
  <c r="C285" i="9"/>
  <c r="D285" i="9" s="1"/>
  <c r="C294" i="9"/>
  <c r="D294" i="9" s="1"/>
  <c r="C295" i="9"/>
  <c r="D295" i="9" s="1"/>
  <c r="C371" i="9"/>
  <c r="D371" i="9" s="1"/>
  <c r="C381" i="9"/>
  <c r="D381" i="9" s="1"/>
  <c r="C563" i="9"/>
  <c r="D563" i="9" s="1"/>
  <c r="C626" i="9"/>
  <c r="D626" i="9" s="1"/>
  <c r="C658" i="9"/>
  <c r="D658" i="9" s="1"/>
  <c r="C737" i="9"/>
  <c r="D737" i="9" s="1"/>
  <c r="C758" i="9"/>
  <c r="D758" i="9" s="1"/>
  <c r="W36" i="11"/>
  <c r="K36" i="11"/>
  <c r="AA36" i="11"/>
  <c r="N36" i="11"/>
  <c r="Y36" i="11"/>
  <c r="J36" i="11"/>
  <c r="V36" i="11"/>
  <c r="G36" i="11"/>
  <c r="R36" i="11"/>
  <c r="C36" i="11"/>
  <c r="M36" i="11"/>
  <c r="U36" i="11"/>
  <c r="P53" i="11"/>
  <c r="D53" i="11"/>
  <c r="V53" i="11"/>
  <c r="K53" i="11"/>
  <c r="N53" i="11"/>
  <c r="X53" i="11"/>
  <c r="K60" i="11"/>
  <c r="G60" i="11"/>
  <c r="D60" i="11"/>
  <c r="Z60" i="11"/>
  <c r="N60" i="11"/>
  <c r="F60" i="11"/>
  <c r="S60" i="11"/>
  <c r="Q79" i="11"/>
  <c r="Z79" i="11"/>
  <c r="X79" i="11"/>
  <c r="K79" i="11"/>
  <c r="F79" i="11"/>
  <c r="N79" i="11"/>
  <c r="H38" i="12"/>
  <c r="D79" i="13"/>
  <c r="D379" i="13"/>
  <c r="C391" i="13"/>
  <c r="D380" i="13"/>
  <c r="D387" i="13"/>
  <c r="D386" i="13"/>
  <c r="C421" i="13"/>
  <c r="D409" i="13"/>
  <c r="C409" i="13"/>
  <c r="D425" i="13"/>
  <c r="C437" i="13"/>
  <c r="D460" i="13"/>
  <c r="C460" i="13"/>
  <c r="C518" i="13"/>
  <c r="D506" i="13"/>
  <c r="E1032" i="8"/>
  <c r="F1032" i="8" s="1"/>
  <c r="C1030" i="8"/>
  <c r="D1030" i="8" s="1"/>
  <c r="F1099" i="8"/>
  <c r="E1068" i="8"/>
  <c r="F1068" i="8" s="1"/>
  <c r="C1066" i="8"/>
  <c r="D1066" i="8" s="1"/>
  <c r="F1135" i="8"/>
  <c r="E1104" i="8"/>
  <c r="F1104" i="8" s="1"/>
  <c r="C1102" i="8"/>
  <c r="D1102" i="8" s="1"/>
  <c r="F1171" i="8"/>
  <c r="E1140" i="8"/>
  <c r="F1140" i="8" s="1"/>
  <c r="C1138" i="8"/>
  <c r="D1138" i="8" s="1"/>
  <c r="E1176" i="8"/>
  <c r="F1176" i="8" s="1"/>
  <c r="C1174" i="8"/>
  <c r="D1174" i="8" s="1"/>
  <c r="F1243" i="8"/>
  <c r="E1212" i="8"/>
  <c r="C1210" i="8"/>
  <c r="D1210" i="8" s="1"/>
  <c r="E1248" i="8"/>
  <c r="F1248" i="8" s="1"/>
  <c r="C1246" i="8"/>
  <c r="D1246" i="8" s="1"/>
  <c r="E1261" i="8"/>
  <c r="F1261" i="8" s="1"/>
  <c r="C1259" i="8"/>
  <c r="D1259" i="8" s="1"/>
  <c r="F1335" i="8"/>
  <c r="E1330" i="8"/>
  <c r="F1330" i="8" s="1"/>
  <c r="C1405" i="8"/>
  <c r="D1405" i="8" s="1"/>
  <c r="E1451" i="8"/>
  <c r="F1451" i="8" s="1"/>
  <c r="E1465" i="8"/>
  <c r="F1465" i="8" s="1"/>
  <c r="C1463" i="8"/>
  <c r="D1463" i="8" s="1"/>
  <c r="F1533" i="8"/>
  <c r="C1482" i="8"/>
  <c r="D1482" i="8" s="1"/>
  <c r="F1544" i="8"/>
  <c r="E1528" i="8"/>
  <c r="F1528" i="8" s="1"/>
  <c r="C1526" i="8"/>
  <c r="D1526" i="8" s="1"/>
  <c r="E1561" i="8"/>
  <c r="F1561" i="8" s="1"/>
  <c r="C1559" i="8"/>
  <c r="D1559" i="8" s="1"/>
  <c r="C1603" i="8"/>
  <c r="D1603" i="8" s="1"/>
  <c r="F1712" i="8"/>
  <c r="E1693" i="8"/>
  <c r="F1693" i="8" s="1"/>
  <c r="C1691" i="8"/>
  <c r="D1691" i="8" s="1"/>
  <c r="F1767" i="8"/>
  <c r="E1762" i="8"/>
  <c r="E1772" i="8"/>
  <c r="F1772" i="8" s="1"/>
  <c r="F1844" i="8"/>
  <c r="E1834" i="8"/>
  <c r="C1873" i="8"/>
  <c r="D1873" i="8" s="1"/>
  <c r="E1880" i="8"/>
  <c r="F1880" i="8" s="1"/>
  <c r="F1883" i="8"/>
  <c r="C1920" i="8"/>
  <c r="D1920" i="8" s="1"/>
  <c r="F1980" i="8"/>
  <c r="F1998" i="8"/>
  <c r="E1970" i="8"/>
  <c r="F1970" i="8" s="1"/>
  <c r="E1976" i="8"/>
  <c r="F1976" i="8" s="1"/>
  <c r="E2024" i="8"/>
  <c r="F2024" i="8" s="1"/>
  <c r="E2027" i="8"/>
  <c r="F2027" i="8" s="1"/>
  <c r="D2027" i="8"/>
  <c r="E2065" i="8"/>
  <c r="F2065" i="8" s="1"/>
  <c r="C2063" i="8"/>
  <c r="C2066" i="8"/>
  <c r="D2068" i="8"/>
  <c r="C2065" i="8"/>
  <c r="E2068" i="8"/>
  <c r="F2155" i="8"/>
  <c r="C2104" i="8"/>
  <c r="E2112" i="8"/>
  <c r="F2112" i="8" s="1"/>
  <c r="D2168" i="8"/>
  <c r="C2190" i="8"/>
  <c r="C2200" i="8"/>
  <c r="C2204" i="8"/>
  <c r="D2206" i="8"/>
  <c r="D2216" i="8"/>
  <c r="C2241" i="8"/>
  <c r="C2266" i="8"/>
  <c r="E2276" i="8"/>
  <c r="F2276" i="8" s="1"/>
  <c r="D2282" i="8"/>
  <c r="E2282" i="8"/>
  <c r="F2282" i="8" s="1"/>
  <c r="F2356" i="8"/>
  <c r="C2321" i="8"/>
  <c r="D2323" i="8"/>
  <c r="C2326" i="8"/>
  <c r="C2329" i="8"/>
  <c r="E2331" i="8"/>
  <c r="F2331" i="8" s="1"/>
  <c r="C2343" i="8"/>
  <c r="D2345" i="8"/>
  <c r="F2407" i="8"/>
  <c r="C2356" i="8"/>
  <c r="D2358" i="8"/>
  <c r="D2355" i="8"/>
  <c r="E2364" i="8"/>
  <c r="D2407" i="8"/>
  <c r="F2410" i="8"/>
  <c r="C22" i="9"/>
  <c r="D22" i="9" s="1"/>
  <c r="C110" i="9"/>
  <c r="D110" i="9" s="1"/>
  <c r="C174" i="9"/>
  <c r="D174" i="9" s="1"/>
  <c r="C188" i="9"/>
  <c r="D188" i="9" s="1"/>
  <c r="C214" i="9"/>
  <c r="D214" i="9" s="1"/>
  <c r="C476" i="9"/>
  <c r="D476" i="9" s="1"/>
  <c r="C482" i="9"/>
  <c r="D482" i="9" s="1"/>
  <c r="C537" i="9"/>
  <c r="D537" i="9" s="1"/>
  <c r="C600" i="9"/>
  <c r="D600" i="9" s="1"/>
  <c r="C757" i="9"/>
  <c r="D757" i="9" s="1"/>
  <c r="I22" i="11"/>
  <c r="Y23" i="11"/>
  <c r="M23" i="11"/>
  <c r="X23" i="11"/>
  <c r="K23" i="11"/>
  <c r="T23" i="11"/>
  <c r="F23" i="11"/>
  <c r="S23" i="11"/>
  <c r="D23" i="11"/>
  <c r="N23" i="11"/>
  <c r="U23" i="11"/>
  <c r="H29" i="11"/>
  <c r="D36" i="11"/>
  <c r="X36" i="11"/>
  <c r="J51" i="11"/>
  <c r="C53" i="11"/>
  <c r="S53" i="11"/>
  <c r="F55" i="11"/>
  <c r="V55" i="11"/>
  <c r="C60" i="11"/>
  <c r="C79" i="11"/>
  <c r="S79" i="11"/>
  <c r="M38" i="12"/>
  <c r="X56" i="12"/>
  <c r="K56" i="12"/>
  <c r="P56" i="12"/>
  <c r="C56" i="12"/>
  <c r="G56" i="12"/>
  <c r="F56" i="12"/>
  <c r="Q56" i="12"/>
  <c r="N56" i="12"/>
  <c r="S56" i="12"/>
  <c r="V56" i="12"/>
  <c r="F65" i="12"/>
  <c r="Q65" i="12"/>
  <c r="D65" i="12"/>
  <c r="Z65" i="12"/>
  <c r="N65" i="12"/>
  <c r="G65" i="12"/>
  <c r="S65" i="12"/>
  <c r="C65" i="12"/>
  <c r="K65" i="12"/>
  <c r="X65" i="12"/>
  <c r="V65" i="12"/>
  <c r="F68" i="12"/>
  <c r="X68" i="12"/>
  <c r="N68" i="12"/>
  <c r="G68" i="12"/>
  <c r="S68" i="12"/>
  <c r="Z68" i="12"/>
  <c r="K68" i="12"/>
  <c r="V68" i="12"/>
  <c r="H68" i="12"/>
  <c r="D68" i="12"/>
  <c r="C68" i="12"/>
  <c r="D30" i="13"/>
  <c r="D72" i="13"/>
  <c r="C376" i="13"/>
  <c r="D364" i="13"/>
  <c r="D365" i="13"/>
  <c r="C379" i="13"/>
  <c r="C422" i="13"/>
  <c r="D410" i="13"/>
  <c r="D411" i="13"/>
  <c r="C425" i="13"/>
  <c r="C431" i="13"/>
  <c r="C445" i="13"/>
  <c r="C552" i="13"/>
  <c r="D540" i="13"/>
  <c r="Q87" i="11"/>
  <c r="H87" i="11"/>
  <c r="G87" i="11"/>
  <c r="N87" i="11"/>
  <c r="Z87" i="11"/>
  <c r="V87" i="11"/>
  <c r="F87" i="11"/>
  <c r="S87" i="11"/>
  <c r="X26" i="12"/>
  <c r="L26" i="12"/>
  <c r="AA26" i="12"/>
  <c r="N26" i="12"/>
  <c r="V26" i="12"/>
  <c r="I26" i="12"/>
  <c r="U26" i="12"/>
  <c r="F26" i="12"/>
  <c r="T26" i="12"/>
  <c r="E26" i="12"/>
  <c r="K26" i="12"/>
  <c r="J26" i="12"/>
  <c r="H26" i="12"/>
  <c r="W26" i="12"/>
  <c r="P26" i="12"/>
  <c r="V45" i="12"/>
  <c r="J45" i="12"/>
  <c r="U45" i="12"/>
  <c r="I45" i="12"/>
  <c r="AA45" i="12"/>
  <c r="M45" i="12"/>
  <c r="W45" i="12"/>
  <c r="G45" i="12"/>
  <c r="P45" i="12"/>
  <c r="O45" i="12"/>
  <c r="N45" i="12"/>
  <c r="L45" i="12"/>
  <c r="K45" i="12"/>
  <c r="H45" i="12"/>
  <c r="C45" i="12"/>
  <c r="H91" i="12"/>
  <c r="S91" i="12"/>
  <c r="F91" i="12"/>
  <c r="X91" i="12"/>
  <c r="K91" i="12"/>
  <c r="D91" i="12"/>
  <c r="Z91" i="12"/>
  <c r="N91" i="12"/>
  <c r="C61" i="13"/>
  <c r="D49" i="13"/>
  <c r="C107" i="13"/>
  <c r="D95" i="13"/>
  <c r="D133" i="13"/>
  <c r="C144" i="13"/>
  <c r="C132" i="13"/>
  <c r="D176" i="13"/>
  <c r="C176" i="13"/>
  <c r="D177" i="13"/>
  <c r="D290" i="13"/>
  <c r="C302" i="13"/>
  <c r="D323" i="13"/>
  <c r="C334" i="13"/>
  <c r="C408" i="13"/>
  <c r="D396" i="13"/>
  <c r="D580" i="13"/>
  <c r="C592" i="13"/>
  <c r="D581" i="13"/>
  <c r="D651" i="13"/>
  <c r="C663" i="13"/>
  <c r="D652" i="13"/>
  <c r="D660" i="13"/>
  <c r="D661" i="13"/>
  <c r="C680" i="13"/>
  <c r="D668" i="13"/>
  <c r="D669" i="13"/>
  <c r="C668" i="13"/>
  <c r="C1855" i="8"/>
  <c r="D1855" i="8" s="1"/>
  <c r="E1945" i="8"/>
  <c r="F1945" i="8" s="1"/>
  <c r="C1943" i="8"/>
  <c r="D1943" i="8" s="1"/>
  <c r="F2011" i="8"/>
  <c r="C1960" i="8"/>
  <c r="D1960" i="8" s="1"/>
  <c r="E1965" i="8"/>
  <c r="C1963" i="8"/>
  <c r="D1963" i="8" s="1"/>
  <c r="F2070" i="8"/>
  <c r="C2019" i="8"/>
  <c r="D2019" i="8" s="1"/>
  <c r="F2085" i="8"/>
  <c r="D2042" i="8"/>
  <c r="E2042" i="8"/>
  <c r="F2042" i="8" s="1"/>
  <c r="D2086" i="8"/>
  <c r="E2101" i="8"/>
  <c r="F2101" i="8" s="1"/>
  <c r="C2099" i="8"/>
  <c r="E2157" i="8"/>
  <c r="C2155" i="8"/>
  <c r="F2212" i="8"/>
  <c r="F2224" i="8"/>
  <c r="F2227" i="8"/>
  <c r="C2176" i="8"/>
  <c r="E2181" i="8"/>
  <c r="F2181" i="8" s="1"/>
  <c r="C2179" i="8"/>
  <c r="D2181" i="8"/>
  <c r="F2286" i="8"/>
  <c r="C2235" i="8"/>
  <c r="D2258" i="8"/>
  <c r="E2258" i="8"/>
  <c r="F2258" i="8" s="1"/>
  <c r="D2302" i="8"/>
  <c r="E2317" i="8"/>
  <c r="F2317" i="8" s="1"/>
  <c r="C2315" i="8"/>
  <c r="E2373" i="8"/>
  <c r="F2373" i="8" s="1"/>
  <c r="C2371" i="8"/>
  <c r="C2392" i="8"/>
  <c r="E2397" i="8"/>
  <c r="F2397" i="8" s="1"/>
  <c r="C2395" i="8"/>
  <c r="D2397" i="8"/>
  <c r="C82" i="9"/>
  <c r="D82" i="9" s="1"/>
  <c r="C151" i="9"/>
  <c r="D151" i="9" s="1"/>
  <c r="C156" i="9"/>
  <c r="D156" i="9" s="1"/>
  <c r="C620" i="9"/>
  <c r="D620" i="9" s="1"/>
  <c r="C670" i="9"/>
  <c r="D670" i="9" s="1"/>
  <c r="C685" i="9"/>
  <c r="D685" i="9" s="1"/>
  <c r="C710" i="9"/>
  <c r="D710" i="9" s="1"/>
  <c r="H25" i="10"/>
  <c r="W30" i="11"/>
  <c r="K30" i="11"/>
  <c r="Z30" i="11"/>
  <c r="M30" i="11"/>
  <c r="X30" i="11"/>
  <c r="I30" i="11"/>
  <c r="V30" i="11"/>
  <c r="G30" i="11"/>
  <c r="R30" i="11"/>
  <c r="C30" i="11"/>
  <c r="T30" i="11"/>
  <c r="Y35" i="11"/>
  <c r="M35" i="11"/>
  <c r="AA35" i="11"/>
  <c r="N35" i="11"/>
  <c r="V35" i="11"/>
  <c r="H35" i="11"/>
  <c r="R35" i="11"/>
  <c r="C35" i="11"/>
  <c r="L35" i="11"/>
  <c r="T35" i="11"/>
  <c r="S56" i="11"/>
  <c r="G56" i="11"/>
  <c r="X56" i="11"/>
  <c r="K56" i="11"/>
  <c r="Q56" i="11"/>
  <c r="C56" i="11"/>
  <c r="S68" i="11"/>
  <c r="G68" i="11"/>
  <c r="F68" i="11"/>
  <c r="X68" i="11"/>
  <c r="K68" i="11"/>
  <c r="D68" i="11"/>
  <c r="P73" i="11"/>
  <c r="D73" i="11"/>
  <c r="X73" i="11"/>
  <c r="V73" i="11"/>
  <c r="G73" i="11"/>
  <c r="S73" i="11"/>
  <c r="F73" i="11"/>
  <c r="H73" i="11"/>
  <c r="S80" i="11"/>
  <c r="G80" i="11"/>
  <c r="H80" i="11"/>
  <c r="P80" i="11"/>
  <c r="C80" i="11"/>
  <c r="N80" i="11"/>
  <c r="Q80" i="11"/>
  <c r="K80" i="11"/>
  <c r="V80" i="11"/>
  <c r="C87" i="11"/>
  <c r="Q99" i="11"/>
  <c r="F99" i="11"/>
  <c r="G99" i="11"/>
  <c r="H99" i="11"/>
  <c r="N99" i="11"/>
  <c r="C26" i="12"/>
  <c r="V39" i="12"/>
  <c r="J39" i="12"/>
  <c r="U39" i="12"/>
  <c r="I39" i="12"/>
  <c r="N39" i="12"/>
  <c r="X39" i="12"/>
  <c r="H39" i="12"/>
  <c r="O39" i="12"/>
  <c r="M39" i="12"/>
  <c r="Q39" i="12"/>
  <c r="P39" i="12"/>
  <c r="L39" i="12"/>
  <c r="T39" i="12"/>
  <c r="G39" i="12"/>
  <c r="D45" i="12"/>
  <c r="X89" i="12"/>
  <c r="S89" i="12"/>
  <c r="G89" i="12"/>
  <c r="Q89" i="12"/>
  <c r="D89" i="12"/>
  <c r="N89" i="12"/>
  <c r="K89" i="12"/>
  <c r="Z89" i="12"/>
  <c r="H89" i="12"/>
  <c r="C91" i="12"/>
  <c r="D14" i="13"/>
  <c r="D15" i="13"/>
  <c r="C55" i="13"/>
  <c r="D43" i="13"/>
  <c r="C76" i="13"/>
  <c r="C95" i="13"/>
  <c r="D124" i="13"/>
  <c r="D125" i="13"/>
  <c r="D132" i="13"/>
  <c r="C159" i="13"/>
  <c r="D148" i="13"/>
  <c r="D147" i="13"/>
  <c r="C287" i="13"/>
  <c r="D275" i="13"/>
  <c r="C275" i="13"/>
  <c r="C295" i="13"/>
  <c r="D283" i="13"/>
  <c r="D284" i="13"/>
  <c r="D291" i="13"/>
  <c r="C322" i="13"/>
  <c r="C330" i="13"/>
  <c r="D338" i="13"/>
  <c r="C521" i="13"/>
  <c r="D509" i="13"/>
  <c r="D556" i="13"/>
  <c r="C568" i="13"/>
  <c r="D557" i="13"/>
  <c r="C585" i="13"/>
  <c r="D573" i="13"/>
  <c r="C573" i="13"/>
  <c r="D574" i="13"/>
  <c r="C704" i="13"/>
  <c r="D692" i="13"/>
  <c r="D693" i="13"/>
  <c r="C692" i="13"/>
  <c r="Q63" i="11"/>
  <c r="P63" i="11"/>
  <c r="D63" i="11"/>
  <c r="F63" i="11"/>
  <c r="G63" i="11"/>
  <c r="X63" i="11"/>
  <c r="C63" i="11"/>
  <c r="C70" i="11"/>
  <c r="Q70" i="11"/>
  <c r="G70" i="11"/>
  <c r="N70" i="11"/>
  <c r="D87" i="11"/>
  <c r="P30" i="12"/>
  <c r="D30" i="12"/>
  <c r="AA30" i="12"/>
  <c r="N30" i="12"/>
  <c r="W30" i="12"/>
  <c r="J30" i="12"/>
  <c r="L30" i="12"/>
  <c r="Z30" i="12"/>
  <c r="K30" i="12"/>
  <c r="S30" i="12"/>
  <c r="R30" i="12"/>
  <c r="Q30" i="12"/>
  <c r="H30" i="12"/>
  <c r="Y30" i="12"/>
  <c r="C30" i="12"/>
  <c r="F59" i="12"/>
  <c r="Q59" i="12"/>
  <c r="P59" i="12"/>
  <c r="C59" i="12"/>
  <c r="N59" i="12"/>
  <c r="Z59" i="12"/>
  <c r="K59" i="12"/>
  <c r="X59" i="12"/>
  <c r="H59" i="12"/>
  <c r="C69" i="13"/>
  <c r="D57" i="13"/>
  <c r="D70" i="13"/>
  <c r="C82" i="13"/>
  <c r="D96" i="13"/>
  <c r="C108" i="13"/>
  <c r="D185" i="13"/>
  <c r="D184" i="13"/>
  <c r="C196" i="13"/>
  <c r="D198" i="13"/>
  <c r="D199" i="13"/>
  <c r="C198" i="13"/>
  <c r="C210" i="13"/>
  <c r="D220" i="13"/>
  <c r="C232" i="13"/>
  <c r="D221" i="13"/>
  <c r="C248" i="13"/>
  <c r="D237" i="13"/>
  <c r="D236" i="13"/>
  <c r="C236" i="13"/>
  <c r="C268" i="13"/>
  <c r="D256" i="13"/>
  <c r="D277" i="13"/>
  <c r="C288" i="13"/>
  <c r="C276" i="13"/>
  <c r="C319" i="13"/>
  <c r="D307" i="13"/>
  <c r="C307" i="13"/>
  <c r="D322" i="13"/>
  <c r="D330" i="13"/>
  <c r="D339" i="13"/>
  <c r="C351" i="13"/>
  <c r="C386" i="13"/>
  <c r="D374" i="13"/>
  <c r="C410" i="13"/>
  <c r="D399" i="13"/>
  <c r="D398" i="13"/>
  <c r="D486" i="13"/>
  <c r="D501" i="13"/>
  <c r="C513" i="13"/>
  <c r="C501" i="13"/>
  <c r="D534" i="13"/>
  <c r="C618" i="13"/>
  <c r="D606" i="13"/>
  <c r="C665" i="13"/>
  <c r="D653" i="13"/>
  <c r="Q33" i="11"/>
  <c r="E33" i="11"/>
  <c r="Z33" i="11"/>
  <c r="M33" i="11"/>
  <c r="R33" i="11"/>
  <c r="C33" i="11"/>
  <c r="S33" i="11"/>
  <c r="X77" i="11"/>
  <c r="H77" i="11"/>
  <c r="K77" i="11"/>
  <c r="P77" i="11"/>
  <c r="S86" i="11"/>
  <c r="G86" i="11"/>
  <c r="Z86" i="11"/>
  <c r="V86" i="11"/>
  <c r="K86" i="11"/>
  <c r="X86" i="11"/>
  <c r="P86" i="11"/>
  <c r="Q93" i="11"/>
  <c r="Z93" i="11"/>
  <c r="V93" i="11"/>
  <c r="H93" i="11"/>
  <c r="G93" i="11"/>
  <c r="P93" i="11"/>
  <c r="R23" i="12"/>
  <c r="F23" i="12"/>
  <c r="F4" i="12" s="1"/>
  <c r="AA23" i="12"/>
  <c r="N23" i="12"/>
  <c r="W23" i="12"/>
  <c r="J23" i="12"/>
  <c r="L23" i="12"/>
  <c r="Z23" i="12"/>
  <c r="K23" i="12"/>
  <c r="H23" i="12"/>
  <c r="Y23" i="12"/>
  <c r="G23" i="12"/>
  <c r="X23" i="12"/>
  <c r="E23" i="12"/>
  <c r="X44" i="12"/>
  <c r="L44" i="12"/>
  <c r="W44" i="12"/>
  <c r="K44" i="12"/>
  <c r="Y44" i="12"/>
  <c r="I44" i="12"/>
  <c r="S44" i="12"/>
  <c r="E44" i="12"/>
  <c r="Z44" i="12"/>
  <c r="G44" i="12"/>
  <c r="V44" i="12"/>
  <c r="F44" i="12"/>
  <c r="R44" i="12"/>
  <c r="Q44" i="12"/>
  <c r="P44" i="12"/>
  <c r="T46" i="12"/>
  <c r="H46" i="12"/>
  <c r="S46" i="12"/>
  <c r="G46" i="12"/>
  <c r="O46" i="12"/>
  <c r="Y46" i="12"/>
  <c r="K46" i="12"/>
  <c r="X46" i="12"/>
  <c r="F46" i="12"/>
  <c r="W46" i="12"/>
  <c r="E46" i="12"/>
  <c r="J46" i="12"/>
  <c r="I46" i="12"/>
  <c r="AA46" i="12"/>
  <c r="D46" i="12"/>
  <c r="P48" i="12"/>
  <c r="D48" i="12"/>
  <c r="AA48" i="12"/>
  <c r="O48" i="12"/>
  <c r="C48" i="12"/>
  <c r="U48" i="12"/>
  <c r="G48" i="12"/>
  <c r="Q48" i="12"/>
  <c r="X48" i="12"/>
  <c r="H48" i="12"/>
  <c r="W48" i="12"/>
  <c r="F48" i="12"/>
  <c r="S48" i="12"/>
  <c r="R48" i="12"/>
  <c r="N48" i="12"/>
  <c r="V51" i="12"/>
  <c r="J51" i="12"/>
  <c r="U51" i="12"/>
  <c r="I51" i="12"/>
  <c r="Z51" i="12"/>
  <c r="L51" i="12"/>
  <c r="T51" i="12"/>
  <c r="F51" i="12"/>
  <c r="X51" i="12"/>
  <c r="E51" i="12"/>
  <c r="W51" i="12"/>
  <c r="D51" i="12"/>
  <c r="H51" i="12"/>
  <c r="G51" i="12"/>
  <c r="AA51" i="12"/>
  <c r="C51" i="12"/>
  <c r="X83" i="12"/>
  <c r="K83" i="12"/>
  <c r="S83" i="12"/>
  <c r="F83" i="12"/>
  <c r="V83" i="12"/>
  <c r="H83" i="12"/>
  <c r="Q83" i="12"/>
  <c r="C83" i="12"/>
  <c r="P83" i="12"/>
  <c r="F98" i="12"/>
  <c r="X98" i="12"/>
  <c r="K98" i="12"/>
  <c r="H98" i="12"/>
  <c r="G98" i="12"/>
  <c r="C18" i="13"/>
  <c r="C92" i="13"/>
  <c r="D80" i="13"/>
  <c r="D81" i="13"/>
  <c r="D146" i="13"/>
  <c r="C158" i="13"/>
  <c r="C179" i="13"/>
  <c r="D167" i="13"/>
  <c r="D168" i="13"/>
  <c r="C167" i="13"/>
  <c r="C220" i="13"/>
  <c r="D209" i="13"/>
  <c r="D208" i="13"/>
  <c r="C280" i="13"/>
  <c r="C314" i="13"/>
  <c r="D302" i="13"/>
  <c r="D419" i="13"/>
  <c r="D420" i="13"/>
  <c r="C419" i="13"/>
  <c r="C562" i="13"/>
  <c r="D551" i="13"/>
  <c r="C625" i="13"/>
  <c r="D613" i="13"/>
  <c r="C712" i="13"/>
  <c r="D700" i="13"/>
  <c r="D701" i="13"/>
  <c r="P75" i="12"/>
  <c r="D75" i="12"/>
  <c r="H75" i="12"/>
  <c r="G75" i="12"/>
  <c r="S75" i="12"/>
  <c r="C75" i="12"/>
  <c r="Z75" i="12"/>
  <c r="N75" i="12"/>
  <c r="H79" i="12"/>
  <c r="Z79" i="12"/>
  <c r="N79" i="12"/>
  <c r="F79" i="12"/>
  <c r="S79" i="12"/>
  <c r="D79" i="12"/>
  <c r="C79" i="12"/>
  <c r="K79" i="12"/>
  <c r="X79" i="12"/>
  <c r="F92" i="12"/>
  <c r="Q92" i="12"/>
  <c r="D92" i="12"/>
  <c r="G92" i="12"/>
  <c r="S92" i="12"/>
  <c r="K92" i="12"/>
  <c r="X92" i="12"/>
  <c r="P92" i="12"/>
  <c r="N92" i="12"/>
  <c r="V92" i="12"/>
  <c r="C41" i="13"/>
  <c r="C60" i="13"/>
  <c r="D48" i="13"/>
  <c r="D140" i="13"/>
  <c r="D141" i="13"/>
  <c r="C256" i="13"/>
  <c r="C308" i="13"/>
  <c r="D296" i="13"/>
  <c r="D297" i="13"/>
  <c r="C335" i="13"/>
  <c r="C347" i="13"/>
  <c r="D349" i="13"/>
  <c r="C361" i="13"/>
  <c r="D362" i="13"/>
  <c r="C374" i="13"/>
  <c r="D377" i="13"/>
  <c r="D456" i="13"/>
  <c r="C468" i="13"/>
  <c r="C489" i="13"/>
  <c r="D478" i="13"/>
  <c r="D477" i="13"/>
  <c r="D545" i="13"/>
  <c r="C545" i="13"/>
  <c r="D592" i="13"/>
  <c r="C604" i="13"/>
  <c r="D631" i="13"/>
  <c r="D632" i="13"/>
  <c r="C730" i="13"/>
  <c r="D718" i="13"/>
  <c r="C1973" i="8"/>
  <c r="D1973" i="8" s="1"/>
  <c r="C2009" i="8"/>
  <c r="D2009" i="8" s="1"/>
  <c r="F2088" i="8"/>
  <c r="C2045" i="8"/>
  <c r="F2060" i="8"/>
  <c r="F2124" i="8"/>
  <c r="C2081" i="8"/>
  <c r="F2096" i="8"/>
  <c r="F2160" i="8"/>
  <c r="C2117" i="8"/>
  <c r="C2153" i="8"/>
  <c r="C2189" i="8"/>
  <c r="F2204" i="8"/>
  <c r="F2268" i="8"/>
  <c r="C2225" i="8"/>
  <c r="F2240" i="8"/>
  <c r="F2304" i="8"/>
  <c r="C2261" i="8"/>
  <c r="F2340" i="8"/>
  <c r="C2297" i="8"/>
  <c r="C2333" i="8"/>
  <c r="F2348" i="8"/>
  <c r="C2369" i="8"/>
  <c r="F2384" i="8"/>
  <c r="C2405" i="8"/>
  <c r="C323" i="9"/>
  <c r="D323" i="9" s="1"/>
  <c r="C332" i="9"/>
  <c r="D332" i="9" s="1"/>
  <c r="C406" i="9"/>
  <c r="D406" i="9" s="1"/>
  <c r="C489" i="9"/>
  <c r="D489" i="9" s="1"/>
  <c r="C746" i="9"/>
  <c r="D746" i="9" s="1"/>
  <c r="C770" i="9"/>
  <c r="D770" i="9" s="1"/>
  <c r="H33" i="11"/>
  <c r="W33" i="11"/>
  <c r="F61" i="11"/>
  <c r="Q61" i="11"/>
  <c r="D61" i="11"/>
  <c r="N61" i="11"/>
  <c r="K67" i="11"/>
  <c r="S67" i="11"/>
  <c r="F67" i="11"/>
  <c r="X67" i="11"/>
  <c r="P67" i="11"/>
  <c r="C76" i="11"/>
  <c r="Z76" i="11"/>
  <c r="N76" i="11"/>
  <c r="V76" i="11"/>
  <c r="X76" i="11"/>
  <c r="H76" i="11"/>
  <c r="Q76" i="11"/>
  <c r="F77" i="11"/>
  <c r="F86" i="11"/>
  <c r="F93" i="11"/>
  <c r="C95" i="11"/>
  <c r="K95" i="11"/>
  <c r="Z95" i="11"/>
  <c r="N95" i="11"/>
  <c r="X95" i="11"/>
  <c r="Q95" i="11"/>
  <c r="M23" i="12"/>
  <c r="J44" i="12"/>
  <c r="N46" i="12"/>
  <c r="K48" i="12"/>
  <c r="O51" i="12"/>
  <c r="V75" i="12"/>
  <c r="V79" i="12"/>
  <c r="C92" i="12"/>
  <c r="C29" i="13"/>
  <c r="D29" i="13"/>
  <c r="D35" i="13"/>
  <c r="C74" i="13"/>
  <c r="D62" i="13"/>
  <c r="C114" i="13"/>
  <c r="C296" i="13"/>
  <c r="C340" i="13"/>
  <c r="D329" i="13"/>
  <c r="D335" i="13"/>
  <c r="C362" i="13"/>
  <c r="D350" i="13"/>
  <c r="C453" i="13"/>
  <c r="C441" i="13"/>
  <c r="C482" i="13"/>
  <c r="D470" i="13"/>
  <c r="D471" i="13"/>
  <c r="C477" i="13"/>
  <c r="D492" i="13"/>
  <c r="C542" i="13"/>
  <c r="D530" i="13"/>
  <c r="D531" i="13"/>
  <c r="C565" i="13"/>
  <c r="D553" i="13"/>
  <c r="D554" i="13"/>
  <c r="D568" i="13"/>
  <c r="C580" i="13"/>
  <c r="D584" i="13"/>
  <c r="C596" i="13"/>
  <c r="V27" i="12"/>
  <c r="J27" i="12"/>
  <c r="AA27" i="12"/>
  <c r="N27" i="12"/>
  <c r="W27" i="12"/>
  <c r="I27" i="12"/>
  <c r="L27" i="12"/>
  <c r="Z27" i="12"/>
  <c r="K27" i="12"/>
  <c r="S27" i="12"/>
  <c r="P36" i="12"/>
  <c r="D36" i="12"/>
  <c r="AA36" i="12"/>
  <c r="O36" i="12"/>
  <c r="C36" i="12"/>
  <c r="W36" i="12"/>
  <c r="I36" i="12"/>
  <c r="S36" i="12"/>
  <c r="E36" i="12"/>
  <c r="N36" i="12"/>
  <c r="M36" i="12"/>
  <c r="X36" i="12"/>
  <c r="V57" i="12"/>
  <c r="C57" i="12"/>
  <c r="X57" i="12"/>
  <c r="K57" i="12"/>
  <c r="H57" i="12"/>
  <c r="Q57" i="12"/>
  <c r="X77" i="12"/>
  <c r="S77" i="12"/>
  <c r="G77" i="12"/>
  <c r="F77" i="12"/>
  <c r="K77" i="12"/>
  <c r="P77" i="12"/>
  <c r="P81" i="12"/>
  <c r="D81" i="12"/>
  <c r="G81" i="12"/>
  <c r="S81" i="12"/>
  <c r="F81" i="12"/>
  <c r="Z81" i="12"/>
  <c r="C33" i="13"/>
  <c r="D21" i="13"/>
  <c r="D87" i="13"/>
  <c r="C99" i="13"/>
  <c r="D135" i="13"/>
  <c r="D136" i="13"/>
  <c r="D155" i="13"/>
  <c r="D154" i="13"/>
  <c r="C204" i="13"/>
  <c r="C192" i="13"/>
  <c r="C291" i="13"/>
  <c r="C358" i="13"/>
  <c r="D346" i="13"/>
  <c r="C346" i="13"/>
  <c r="D475" i="13"/>
  <c r="C487" i="13"/>
  <c r="C494" i="13"/>
  <c r="D482" i="13"/>
  <c r="D496" i="13"/>
  <c r="C496" i="13"/>
  <c r="D524" i="13"/>
  <c r="C536" i="13"/>
  <c r="C570" i="13"/>
  <c r="C600" i="13"/>
  <c r="C588" i="13"/>
  <c r="D595" i="13"/>
  <c r="D596" i="13"/>
  <c r="C614" i="13"/>
  <c r="D602" i="13"/>
  <c r="D603" i="13"/>
  <c r="D648" i="13"/>
  <c r="C660" i="13"/>
  <c r="D719" i="13"/>
  <c r="C731" i="13"/>
  <c r="D737" i="13"/>
  <c r="C737" i="13"/>
  <c r="D745" i="13"/>
  <c r="D746" i="13"/>
  <c r="V89" i="11"/>
  <c r="F89" i="11"/>
  <c r="K90" i="11"/>
  <c r="H90" i="11"/>
  <c r="Q90" i="11"/>
  <c r="D90" i="11"/>
  <c r="X90" i="11"/>
  <c r="C27" i="12"/>
  <c r="T27" i="12"/>
  <c r="F36" i="12"/>
  <c r="Y36" i="12"/>
  <c r="R47" i="12"/>
  <c r="F47" i="12"/>
  <c r="Q47" i="12"/>
  <c r="E47" i="12"/>
  <c r="S47" i="12"/>
  <c r="C47" i="12"/>
  <c r="AA47" i="12"/>
  <c r="M47" i="12"/>
  <c r="O47" i="12"/>
  <c r="N47" i="12"/>
  <c r="W47" i="12"/>
  <c r="T52" i="12"/>
  <c r="H52" i="12"/>
  <c r="S52" i="12"/>
  <c r="G52" i="12"/>
  <c r="N52" i="12"/>
  <c r="X52" i="12"/>
  <c r="J52" i="12"/>
  <c r="O52" i="12"/>
  <c r="M52" i="12"/>
  <c r="V52" i="12"/>
  <c r="D57" i="12"/>
  <c r="X62" i="12"/>
  <c r="K62" i="12"/>
  <c r="Q62" i="12"/>
  <c r="D62" i="12"/>
  <c r="Z62" i="12"/>
  <c r="S62" i="12"/>
  <c r="C62" i="12"/>
  <c r="P69" i="12"/>
  <c r="D69" i="12"/>
  <c r="X69" i="12"/>
  <c r="K69" i="12"/>
  <c r="F69" i="12"/>
  <c r="V69" i="12"/>
  <c r="H69" i="12"/>
  <c r="S69" i="12"/>
  <c r="H73" i="12"/>
  <c r="V73" i="12"/>
  <c r="G73" i="12"/>
  <c r="P73" i="12"/>
  <c r="C73" i="12"/>
  <c r="S73" i="12"/>
  <c r="D73" i="12"/>
  <c r="C77" i="12"/>
  <c r="C81" i="12"/>
  <c r="V84" i="12"/>
  <c r="F84" i="12"/>
  <c r="Q84" i="12"/>
  <c r="X84" i="12"/>
  <c r="S84" i="12"/>
  <c r="H84" i="12"/>
  <c r="G84" i="12"/>
  <c r="V90" i="12"/>
  <c r="F90" i="12"/>
  <c r="S90" i="12"/>
  <c r="G90" i="12"/>
  <c r="Q90" i="12"/>
  <c r="C90" i="12"/>
  <c r="P90" i="12"/>
  <c r="H97" i="12"/>
  <c r="Z97" i="12"/>
  <c r="N97" i="12"/>
  <c r="G97" i="12"/>
  <c r="C97" i="12"/>
  <c r="X97" i="12"/>
  <c r="K97" i="12"/>
  <c r="S97" i="12"/>
  <c r="D63" i="13"/>
  <c r="C75" i="13"/>
  <c r="C94" i="13"/>
  <c r="D82" i="13"/>
  <c r="C87" i="13"/>
  <c r="C123" i="13"/>
  <c r="C142" i="13"/>
  <c r="D131" i="13"/>
  <c r="C135" i="13"/>
  <c r="C154" i="13"/>
  <c r="C174" i="13"/>
  <c r="D192" i="13"/>
  <c r="C231" i="13"/>
  <c r="C279" i="13"/>
  <c r="C305" i="13"/>
  <c r="C324" i="13"/>
  <c r="D312" i="13"/>
  <c r="D366" i="13"/>
  <c r="D367" i="13"/>
  <c r="C366" i="13"/>
  <c r="C378" i="13"/>
  <c r="D447" i="13"/>
  <c r="D448" i="13"/>
  <c r="C459" i="13"/>
  <c r="C466" i="13"/>
  <c r="D454" i="13"/>
  <c r="D468" i="13"/>
  <c r="C480" i="13"/>
  <c r="C495" i="13"/>
  <c r="D483" i="13"/>
  <c r="C509" i="13"/>
  <c r="C522" i="13"/>
  <c r="D510" i="13"/>
  <c r="D558" i="13"/>
  <c r="D588" i="13"/>
  <c r="C595" i="13"/>
  <c r="D611" i="13"/>
  <c r="C611" i="13"/>
  <c r="D625" i="13"/>
  <c r="C637" i="13"/>
  <c r="D626" i="13"/>
  <c r="D657" i="13"/>
  <c r="C657" i="13"/>
  <c r="C669" i="13"/>
  <c r="D665" i="13"/>
  <c r="C677" i="13"/>
  <c r="D666" i="13"/>
  <c r="D703" i="13"/>
  <c r="C703" i="13"/>
  <c r="C719" i="13"/>
  <c r="D728" i="13"/>
  <c r="D738" i="13"/>
  <c r="E1989" i="8"/>
  <c r="F1989" i="8" s="1"/>
  <c r="C1987" i="8"/>
  <c r="D1987" i="8" s="1"/>
  <c r="F2056" i="8"/>
  <c r="E2025" i="8"/>
  <c r="F2025" i="8" s="1"/>
  <c r="C2023" i="8"/>
  <c r="D2023" i="8" s="1"/>
  <c r="F2092" i="8"/>
  <c r="E2061" i="8"/>
  <c r="F2061" i="8" s="1"/>
  <c r="C2059" i="8"/>
  <c r="F2128" i="8"/>
  <c r="E2097" i="8"/>
  <c r="C2095" i="8"/>
  <c r="F2164" i="8"/>
  <c r="E2133" i="8"/>
  <c r="C2131" i="8"/>
  <c r="F2200" i="8"/>
  <c r="E2169" i="8"/>
  <c r="F2169" i="8" s="1"/>
  <c r="C2167" i="8"/>
  <c r="F2236" i="8"/>
  <c r="E2205" i="8"/>
  <c r="F2205" i="8" s="1"/>
  <c r="C2203" i="8"/>
  <c r="F2272" i="8"/>
  <c r="E2241" i="8"/>
  <c r="F2241" i="8" s="1"/>
  <c r="C2239" i="8"/>
  <c r="E2277" i="8"/>
  <c r="F2277" i="8" s="1"/>
  <c r="C2275" i="8"/>
  <c r="E2313" i="8"/>
  <c r="C2311" i="8"/>
  <c r="F2380" i="8"/>
  <c r="E2349" i="8"/>
  <c r="F2349" i="8" s="1"/>
  <c r="C2347" i="8"/>
  <c r="E2385" i="8"/>
  <c r="F2385" i="8" s="1"/>
  <c r="C2383" i="8"/>
  <c r="C674" i="9"/>
  <c r="D674" i="9" s="1"/>
  <c r="C706" i="9"/>
  <c r="D706" i="9" s="1"/>
  <c r="C720" i="9"/>
  <c r="D720" i="9" s="1"/>
  <c r="C766" i="9"/>
  <c r="D766" i="9" s="1"/>
  <c r="Q27" i="11"/>
  <c r="E27" i="11"/>
  <c r="Y27" i="11"/>
  <c r="L27" i="11"/>
  <c r="P27" i="11"/>
  <c r="W48" i="11"/>
  <c r="K48" i="11"/>
  <c r="P48" i="11"/>
  <c r="C48" i="11"/>
  <c r="Y48" i="11"/>
  <c r="J48" i="11"/>
  <c r="R48" i="11"/>
  <c r="S62" i="11"/>
  <c r="G62" i="11"/>
  <c r="Q62" i="11"/>
  <c r="D62" i="11"/>
  <c r="C62" i="11"/>
  <c r="S71" i="11"/>
  <c r="G71" i="11"/>
  <c r="C71" i="11"/>
  <c r="H71" i="11"/>
  <c r="Q71" i="11"/>
  <c r="C88" i="11"/>
  <c r="X88" i="11"/>
  <c r="H88" i="11"/>
  <c r="P88" i="11"/>
  <c r="C89" i="11"/>
  <c r="P89" i="11"/>
  <c r="C90" i="11"/>
  <c r="S90" i="11"/>
  <c r="D27" i="12"/>
  <c r="U27" i="12"/>
  <c r="V33" i="12"/>
  <c r="J33" i="12"/>
  <c r="U33" i="12"/>
  <c r="I33" i="12"/>
  <c r="O33" i="12"/>
  <c r="Y33" i="12"/>
  <c r="K33" i="12"/>
  <c r="X33" i="12"/>
  <c r="F33" i="12"/>
  <c r="W33" i="12"/>
  <c r="E33" i="12"/>
  <c r="T33" i="12"/>
  <c r="G36" i="12"/>
  <c r="Z36" i="12"/>
  <c r="D47" i="12"/>
  <c r="X47" i="12"/>
  <c r="C52" i="12"/>
  <c r="W52" i="12"/>
  <c r="S57" i="12"/>
  <c r="C69" i="12"/>
  <c r="D77" i="12"/>
  <c r="C84" i="12"/>
  <c r="P87" i="12"/>
  <c r="D87" i="12"/>
  <c r="H87" i="12"/>
  <c r="S87" i="12"/>
  <c r="C87" i="12"/>
  <c r="Q87" i="12"/>
  <c r="Z87" i="12"/>
  <c r="V87" i="12"/>
  <c r="F87" i="12"/>
  <c r="D90" i="12"/>
  <c r="D97" i="12"/>
  <c r="D40" i="13"/>
  <c r="C63" i="13"/>
  <c r="D76" i="13"/>
  <c r="C88" i="13"/>
  <c r="D77" i="13"/>
  <c r="D101" i="13"/>
  <c r="D100" i="13"/>
  <c r="C118" i="13"/>
  <c r="C199" i="13"/>
  <c r="C187" i="13"/>
  <c r="C212" i="13"/>
  <c r="D201" i="13"/>
  <c r="C218" i="13"/>
  <c r="D231" i="13"/>
  <c r="D255" i="13"/>
  <c r="C267" i="13"/>
  <c r="C274" i="13"/>
  <c r="C298" i="13"/>
  <c r="C338" i="13"/>
  <c r="D326" i="13"/>
  <c r="C326" i="13"/>
  <c r="C381" i="13"/>
  <c r="C447" i="13"/>
  <c r="C467" i="13"/>
  <c r="D455" i="13"/>
  <c r="C455" i="13"/>
  <c r="C475" i="13"/>
  <c r="D463" i="13"/>
  <c r="C483" i="13"/>
  <c r="D525" i="13"/>
  <c r="D539" i="13"/>
  <c r="C558" i="13"/>
  <c r="D546" i="13"/>
  <c r="D559" i="13"/>
  <c r="C571" i="13"/>
  <c r="C559" i="13"/>
  <c r="D560" i="13"/>
  <c r="D590" i="13"/>
  <c r="D589" i="13"/>
  <c r="D604" i="13"/>
  <c r="C616" i="13"/>
  <c r="D618" i="13"/>
  <c r="C646" i="13"/>
  <c r="D634" i="13"/>
  <c r="D687" i="13"/>
  <c r="C699" i="13"/>
  <c r="D688" i="13"/>
  <c r="D711" i="13"/>
  <c r="C723" i="13"/>
  <c r="D712" i="13"/>
  <c r="D720" i="13"/>
  <c r="C732" i="13"/>
  <c r="Q81" i="11"/>
  <c r="G81" i="11"/>
  <c r="C81" i="11"/>
  <c r="P81" i="11"/>
  <c r="X97" i="11"/>
  <c r="H97" i="11"/>
  <c r="S98" i="11"/>
  <c r="G98" i="11"/>
  <c r="X98" i="11"/>
  <c r="K98" i="11"/>
  <c r="F98" i="11"/>
  <c r="Q98" i="11"/>
  <c r="D233" i="13"/>
  <c r="C244" i="13"/>
  <c r="C320" i="13"/>
  <c r="D321" i="13"/>
  <c r="C382" i="13"/>
  <c r="D371" i="13"/>
  <c r="C370" i="13"/>
  <c r="C426" i="13"/>
  <c r="D493" i="13"/>
  <c r="C505" i="13"/>
  <c r="C527" i="13"/>
  <c r="D515" i="13"/>
  <c r="D541" i="13"/>
  <c r="D542" i="13"/>
  <c r="C541" i="13"/>
  <c r="D639" i="13"/>
  <c r="C651" i="13"/>
  <c r="C658" i="13"/>
  <c r="D646" i="13"/>
  <c r="D697" i="13"/>
  <c r="C697" i="13"/>
  <c r="D713" i="13"/>
  <c r="C713" i="13"/>
  <c r="C725" i="13"/>
  <c r="C734" i="13"/>
  <c r="C742" i="13"/>
  <c r="V21" i="12"/>
  <c r="J21" i="12"/>
  <c r="AA21" i="12"/>
  <c r="N21" i="12"/>
  <c r="W21" i="12"/>
  <c r="I21" i="12"/>
  <c r="Q21" i="12"/>
  <c r="Q5" i="12" s="1"/>
  <c r="P24" i="12"/>
  <c r="P3" i="12" s="1"/>
  <c r="D24" i="12"/>
  <c r="AA24" i="12"/>
  <c r="N24" i="12"/>
  <c r="W24" i="12"/>
  <c r="J24" i="12"/>
  <c r="R24" i="12"/>
  <c r="T28" i="12"/>
  <c r="H28" i="12"/>
  <c r="AA28" i="12"/>
  <c r="N28" i="12"/>
  <c r="W28" i="12"/>
  <c r="J28" i="12"/>
  <c r="Q28" i="12"/>
  <c r="X32" i="12"/>
  <c r="L32" i="12"/>
  <c r="AA32" i="12"/>
  <c r="N32" i="12"/>
  <c r="V32" i="12"/>
  <c r="I32" i="12"/>
  <c r="Q32" i="12"/>
  <c r="P60" i="12"/>
  <c r="D60" i="12"/>
  <c r="C60" i="12"/>
  <c r="Z60" i="12"/>
  <c r="Q60" i="12"/>
  <c r="P66" i="12"/>
  <c r="D66" i="12"/>
  <c r="C66" i="12"/>
  <c r="S66" i="12"/>
  <c r="F66" i="12"/>
  <c r="N66" i="12"/>
  <c r="V72" i="12"/>
  <c r="H72" i="12"/>
  <c r="P72" i="12"/>
  <c r="D72" i="12"/>
  <c r="Q72" i="12"/>
  <c r="F86" i="12"/>
  <c r="Q86" i="12"/>
  <c r="D86" i="12"/>
  <c r="N86" i="12"/>
  <c r="D16" i="13"/>
  <c r="D27" i="13"/>
  <c r="D50" i="13"/>
  <c r="C146" i="13"/>
  <c r="D163" i="13"/>
  <c r="C175" i="13"/>
  <c r="C255" i="13"/>
  <c r="D243" i="13"/>
  <c r="C254" i="13"/>
  <c r="D272" i="13"/>
  <c r="C272" i="13"/>
  <c r="D273" i="13"/>
  <c r="D301" i="13"/>
  <c r="D308" i="13"/>
  <c r="C321" i="13"/>
  <c r="D327" i="13"/>
  <c r="C339" i="13"/>
  <c r="C333" i="13"/>
  <c r="D370" i="13"/>
  <c r="C390" i="13"/>
  <c r="D414" i="13"/>
  <c r="C506" i="13"/>
  <c r="C515" i="13"/>
  <c r="C534" i="13"/>
  <c r="D522" i="13"/>
  <c r="D562" i="13"/>
  <c r="D569" i="13"/>
  <c r="C581" i="13"/>
  <c r="C569" i="13"/>
  <c r="D598" i="13"/>
  <c r="D605" i="13"/>
  <c r="C617" i="13"/>
  <c r="D647" i="13"/>
  <c r="C659" i="13"/>
  <c r="C674" i="13"/>
  <c r="C702" i="13"/>
  <c r="D690" i="13"/>
  <c r="C710" i="13"/>
  <c r="D698" i="13"/>
  <c r="D722" i="13"/>
  <c r="D730" i="13"/>
  <c r="P42" i="12"/>
  <c r="D42" i="12"/>
  <c r="AA42" i="12"/>
  <c r="O42" i="12"/>
  <c r="C42" i="12"/>
  <c r="R42" i="12"/>
  <c r="X95" i="12"/>
  <c r="C95" i="12"/>
  <c r="H95" i="12"/>
  <c r="P95" i="12"/>
  <c r="C24" i="13"/>
  <c r="D115" i="13"/>
  <c r="D116" i="13"/>
  <c r="C160" i="13"/>
  <c r="D223" i="13"/>
  <c r="D229" i="13"/>
  <c r="D228" i="13"/>
  <c r="C228" i="13"/>
  <c r="C328" i="13"/>
  <c r="C345" i="13"/>
  <c r="D333" i="13"/>
  <c r="D334" i="13"/>
  <c r="C446" i="13"/>
  <c r="D434" i="13"/>
  <c r="C587" i="13"/>
  <c r="D576" i="13"/>
  <c r="C606" i="13"/>
  <c r="D594" i="13"/>
  <c r="C613" i="13"/>
  <c r="C620" i="13"/>
  <c r="D608" i="13"/>
  <c r="D609" i="13"/>
  <c r="C640" i="13"/>
  <c r="D628" i="13"/>
  <c r="D641" i="13"/>
  <c r="C641" i="13"/>
  <c r="D721" i="13"/>
  <c r="C733" i="13"/>
  <c r="D729" i="13"/>
  <c r="C729" i="13"/>
  <c r="C682" i="9"/>
  <c r="D682" i="9" s="1"/>
  <c r="C730" i="9"/>
  <c r="D730" i="9" s="1"/>
  <c r="Y41" i="11"/>
  <c r="M41" i="11"/>
  <c r="O41" i="11"/>
  <c r="W42" i="11"/>
  <c r="K42" i="11"/>
  <c r="O42" i="11"/>
  <c r="U43" i="11"/>
  <c r="I43" i="11"/>
  <c r="O43" i="11"/>
  <c r="S44" i="11"/>
  <c r="G44" i="11"/>
  <c r="O44" i="11"/>
  <c r="Q45" i="11"/>
  <c r="E45" i="11"/>
  <c r="O45" i="11"/>
  <c r="AA46" i="11"/>
  <c r="O46" i="11"/>
  <c r="C46" i="11"/>
  <c r="P46" i="11"/>
  <c r="N65" i="11"/>
  <c r="S74" i="11"/>
  <c r="G74" i="11"/>
  <c r="N75" i="11"/>
  <c r="G82" i="11"/>
  <c r="S82" i="11"/>
  <c r="N85" i="11"/>
  <c r="T40" i="12"/>
  <c r="H40" i="12"/>
  <c r="S40" i="12"/>
  <c r="G40" i="12"/>
  <c r="P40" i="12"/>
  <c r="H42" i="12"/>
  <c r="V42" i="12"/>
  <c r="F53" i="12"/>
  <c r="Q53" i="12"/>
  <c r="P54" i="12"/>
  <c r="D54" i="12"/>
  <c r="C54" i="12"/>
  <c r="Q54" i="12"/>
  <c r="H58" i="12"/>
  <c r="S58" i="12"/>
  <c r="G58" i="12"/>
  <c r="P58" i="12"/>
  <c r="F80" i="12"/>
  <c r="H80" i="12"/>
  <c r="S80" i="12"/>
  <c r="G80" i="12"/>
  <c r="Q80" i="12"/>
  <c r="G95" i="12"/>
  <c r="C57" i="13"/>
  <c r="C66" i="13"/>
  <c r="D128" i="13"/>
  <c r="C140" i="13"/>
  <c r="D149" i="13"/>
  <c r="C235" i="13"/>
  <c r="D246" i="13"/>
  <c r="C258" i="13"/>
  <c r="D267" i="13"/>
  <c r="D347" i="13"/>
  <c r="C377" i="13"/>
  <c r="D382" i="13"/>
  <c r="C417" i="13"/>
  <c r="D406" i="13"/>
  <c r="C504" i="13"/>
  <c r="C530" i="13"/>
  <c r="D623" i="13"/>
  <c r="C635" i="13"/>
  <c r="D629" i="13"/>
  <c r="C656" i="13"/>
  <c r="D644" i="13"/>
  <c r="C644" i="13"/>
  <c r="D673" i="13"/>
  <c r="C673" i="13"/>
  <c r="C698" i="13"/>
  <c r="D715" i="13"/>
  <c r="C727" i="13"/>
  <c r="D733" i="13"/>
  <c r="D732" i="13"/>
  <c r="C25" i="13"/>
  <c r="C72" i="13"/>
  <c r="D111" i="13"/>
  <c r="D318" i="13"/>
  <c r="C400" i="13"/>
  <c r="D388" i="13"/>
  <c r="D415" i="13"/>
  <c r="D427" i="13"/>
  <c r="D432" i="13"/>
  <c r="C432" i="13"/>
  <c r="C444" i="13"/>
  <c r="D461" i="13"/>
  <c r="C473" i="13"/>
  <c r="C502" i="13"/>
  <c r="D507" i="13"/>
  <c r="C537" i="13"/>
  <c r="D526" i="13"/>
  <c r="C543" i="13"/>
  <c r="D532" i="13"/>
  <c r="D649" i="13"/>
  <c r="C649" i="13"/>
  <c r="D663" i="13"/>
  <c r="C675" i="13"/>
  <c r="D739" i="13"/>
  <c r="N25" i="12"/>
  <c r="N31" i="12"/>
  <c r="N37" i="12"/>
  <c r="N43" i="12"/>
  <c r="N49" i="12"/>
  <c r="N55" i="12"/>
  <c r="N61" i="12"/>
  <c r="N67" i="12"/>
  <c r="D13" i="13"/>
  <c r="D28" i="13"/>
  <c r="C49" i="13"/>
  <c r="D37" i="13"/>
  <c r="C124" i="13"/>
  <c r="C207" i="13"/>
  <c r="D224" i="13"/>
  <c r="C290" i="13"/>
  <c r="D313" i="13"/>
  <c r="C318" i="13"/>
  <c r="C352" i="13"/>
  <c r="D340" i="13"/>
  <c r="C384" i="13"/>
  <c r="D372" i="13"/>
  <c r="C427" i="13"/>
  <c r="D433" i="13"/>
  <c r="C439" i="13"/>
  <c r="D450" i="13"/>
  <c r="D473" i="13"/>
  <c r="G2" i="13" s="1"/>
  <c r="D490" i="13"/>
  <c r="C519" i="13"/>
  <c r="C525" i="13"/>
  <c r="C634" i="13"/>
  <c r="D622" i="13"/>
  <c r="C648" i="13"/>
  <c r="C654" i="13"/>
  <c r="D642" i="13"/>
  <c r="C662" i="13"/>
  <c r="D671" i="13"/>
  <c r="C683" i="13"/>
  <c r="C671" i="13"/>
  <c r="D691" i="13"/>
  <c r="C722" i="13"/>
  <c r="C316" i="13"/>
  <c r="D353" i="13"/>
  <c r="C375" i="13"/>
  <c r="C434" i="13"/>
  <c r="C470" i="13"/>
  <c r="C491" i="13"/>
  <c r="D479" i="13"/>
  <c r="D484" i="13"/>
  <c r="D495" i="13"/>
  <c r="C507" i="13"/>
  <c r="D521" i="13"/>
  <c r="C533" i="13"/>
  <c r="D543" i="13"/>
  <c r="C555" i="13"/>
  <c r="C650" i="13"/>
  <c r="C739" i="13"/>
  <c r="N78" i="12"/>
  <c r="N96" i="12"/>
  <c r="C21" i="13"/>
  <c r="C45" i="13"/>
  <c r="D304" i="13"/>
  <c r="D314" i="13"/>
  <c r="C360" i="13"/>
  <c r="C353" i="13"/>
  <c r="C404" i="13"/>
  <c r="D397" i="13"/>
  <c r="D412" i="13"/>
  <c r="C424" i="13"/>
  <c r="D422" i="13"/>
  <c r="D458" i="13"/>
  <c r="C486" i="13"/>
  <c r="D511" i="13"/>
  <c r="C539" i="13"/>
  <c r="D527" i="13"/>
  <c r="C550" i="13"/>
  <c r="D571" i="13"/>
  <c r="C594" i="13"/>
  <c r="C632" i="13"/>
  <c r="D620" i="13"/>
  <c r="D638" i="13"/>
  <c r="C652" i="13"/>
  <c r="C682" i="13"/>
  <c r="D670" i="13"/>
  <c r="D677" i="13"/>
  <c r="C689" i="13"/>
  <c r="D740" i="13"/>
  <c r="C348" i="13"/>
  <c r="C396" i="13"/>
  <c r="C418" i="13"/>
  <c r="C450" i="13"/>
  <c r="C510" i="13"/>
  <c r="C578" i="13"/>
  <c r="C622" i="13"/>
  <c r="C627" i="13"/>
  <c r="C706" i="13"/>
  <c r="D694" i="13"/>
  <c r="C718" i="13"/>
  <c r="N70" i="12"/>
  <c r="N76" i="12"/>
  <c r="N82" i="12"/>
  <c r="N88" i="12"/>
  <c r="N94" i="12"/>
  <c r="C344" i="13"/>
  <c r="D336" i="13"/>
  <c r="C392" i="13"/>
  <c r="D384" i="13"/>
  <c r="C414" i="13"/>
  <c r="D438" i="13"/>
  <c r="C469" i="13"/>
  <c r="D498" i="13"/>
  <c r="D508" i="13"/>
  <c r="C520" i="13"/>
  <c r="D537" i="13"/>
  <c r="D566" i="13"/>
  <c r="C598" i="13"/>
  <c r="D591" i="13"/>
  <c r="C603" i="13"/>
  <c r="D610" i="13"/>
  <c r="C638" i="13"/>
  <c r="D643" i="13"/>
  <c r="D695" i="13"/>
  <c r="C707" i="13"/>
  <c r="D706" i="13"/>
  <c r="C724" i="13"/>
  <c r="D735" i="13"/>
  <c r="C747" i="13"/>
  <c r="D635" i="13"/>
  <c r="C666" i="13"/>
  <c r="D659" i="13"/>
  <c r="C690" i="13"/>
  <c r="D683" i="13"/>
  <c r="C714" i="13"/>
  <c r="D707" i="13"/>
  <c r="C738" i="13"/>
  <c r="D731" i="13"/>
  <c r="C554" i="13"/>
  <c r="C602" i="13"/>
  <c r="D630" i="13"/>
  <c r="D654" i="13"/>
  <c r="D678" i="13"/>
  <c r="D702" i="13"/>
  <c r="D726" i="13"/>
  <c r="C442" i="13"/>
  <c r="C490" i="13"/>
  <c r="C538" i="13"/>
  <c r="C586" i="13"/>
  <c r="H4" i="12" l="1"/>
  <c r="H3" i="12"/>
  <c r="H5" i="12"/>
  <c r="Q5" i="11"/>
  <c r="Q3" i="11"/>
  <c r="Q4" i="11"/>
  <c r="F3" i="9"/>
  <c r="F4" i="9"/>
  <c r="G4" i="11"/>
  <c r="G3" i="11"/>
  <c r="G5" i="11"/>
  <c r="G3" i="12"/>
  <c r="G4" i="12"/>
  <c r="G5" i="12"/>
  <c r="S3" i="11"/>
  <c r="S4" i="11"/>
  <c r="S5" i="11"/>
  <c r="F3" i="12"/>
  <c r="E4" i="11"/>
  <c r="E3" i="11"/>
  <c r="E5" i="11"/>
  <c r="T3" i="12"/>
  <c r="T5" i="12"/>
  <c r="T4" i="12"/>
  <c r="Z5" i="12"/>
  <c r="Z4" i="12"/>
  <c r="Z3" i="12"/>
  <c r="Y5" i="11"/>
  <c r="Y4" i="11"/>
  <c r="Y3" i="11"/>
  <c r="F5" i="12"/>
  <c r="D3" i="12"/>
  <c r="D5" i="12"/>
  <c r="D4" i="12"/>
  <c r="K3" i="12"/>
  <c r="K4" i="12"/>
  <c r="K5" i="12"/>
  <c r="F4" i="11"/>
  <c r="F5" i="11"/>
  <c r="F3" i="11"/>
  <c r="E5" i="12"/>
  <c r="E4" i="12"/>
  <c r="E3" i="12"/>
  <c r="I5" i="12"/>
  <c r="I3" i="12"/>
  <c r="I4" i="12"/>
  <c r="Z5" i="11"/>
  <c r="Z4" i="11"/>
  <c r="Z3" i="11"/>
  <c r="W4" i="11"/>
  <c r="W5" i="11"/>
  <c r="W3" i="11"/>
  <c r="X3" i="12"/>
  <c r="X4" i="12"/>
  <c r="X5" i="12"/>
  <c r="N5" i="11"/>
  <c r="N3" i="11"/>
  <c r="N4" i="11"/>
  <c r="K4" i="11"/>
  <c r="K5" i="11"/>
  <c r="K3" i="11"/>
  <c r="X3" i="11"/>
  <c r="X4" i="11"/>
  <c r="X5" i="11"/>
  <c r="C3" i="11"/>
  <c r="C5" i="11"/>
  <c r="C4" i="11"/>
  <c r="O4" i="12"/>
  <c r="O3" i="12"/>
  <c r="O5" i="12"/>
  <c r="J3" i="12"/>
  <c r="J4" i="12"/>
  <c r="J5" i="12"/>
  <c r="O3" i="11"/>
  <c r="O4" i="11"/>
  <c r="O5" i="11"/>
  <c r="V5" i="12"/>
  <c r="V3" i="12"/>
  <c r="V4" i="12"/>
  <c r="Q3" i="12"/>
  <c r="D3" i="11"/>
  <c r="D5" i="11"/>
  <c r="D4" i="11"/>
  <c r="W3" i="12"/>
  <c r="W4" i="12"/>
  <c r="W5" i="12"/>
  <c r="Q4" i="12"/>
  <c r="I3" i="11"/>
  <c r="I4" i="11"/>
  <c r="I5" i="11"/>
  <c r="T5" i="11"/>
  <c r="T4" i="11"/>
  <c r="T3" i="11"/>
  <c r="S5" i="12"/>
  <c r="S4" i="12"/>
  <c r="S3" i="12"/>
  <c r="AA4" i="12"/>
  <c r="AA5" i="12"/>
  <c r="AA3" i="12"/>
  <c r="J4" i="11"/>
  <c r="P5" i="12"/>
  <c r="P5" i="11"/>
  <c r="P3" i="11"/>
  <c r="P4" i="11"/>
  <c r="M5" i="11"/>
  <c r="M3" i="11"/>
  <c r="M4" i="11"/>
  <c r="Y4" i="12"/>
  <c r="Y3" i="12"/>
  <c r="Y5" i="12"/>
  <c r="U4" i="11"/>
  <c r="U3" i="11"/>
  <c r="U5" i="11"/>
  <c r="M5" i="12"/>
  <c r="M3" i="12"/>
  <c r="M4" i="12"/>
  <c r="L4" i="11"/>
  <c r="V5" i="11"/>
  <c r="V3" i="11"/>
  <c r="V4" i="11"/>
  <c r="G4" i="13"/>
  <c r="R5" i="12"/>
  <c r="R4" i="12"/>
  <c r="R3" i="12"/>
  <c r="U4" i="12"/>
  <c r="U5" i="12"/>
  <c r="U3" i="12"/>
  <c r="H3" i="11"/>
  <c r="H5" i="11"/>
  <c r="H4" i="11"/>
  <c r="N5" i="12"/>
  <c r="N4" i="12"/>
  <c r="N3" i="12"/>
  <c r="G3" i="13"/>
  <c r="C4" i="12"/>
  <c r="C3" i="12"/>
  <c r="C5" i="12"/>
  <c r="L4" i="12"/>
  <c r="L3" i="12"/>
  <c r="L5" i="12"/>
  <c r="L3" i="11"/>
  <c r="R3" i="11"/>
  <c r="R4" i="11"/>
  <c r="R5" i="11"/>
  <c r="AA3" i="11"/>
  <c r="AA5" i="11"/>
  <c r="AA4" i="11"/>
</calcChain>
</file>

<file path=xl/sharedStrings.xml><?xml version="1.0" encoding="utf-8"?>
<sst xmlns="http://schemas.openxmlformats.org/spreadsheetml/2006/main" count="314" uniqueCount="176">
  <si>
    <t>Money Supply</t>
  </si>
  <si>
    <t>Definition</t>
  </si>
  <si>
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</si>
  <si>
    <t>Process / TO DO LIST</t>
  </si>
  <si>
    <t>TO DO LIST</t>
  </si>
  <si>
    <t>Comments</t>
  </si>
  <si>
    <t>https://fred.stlouisfed.org/series/M2REAL</t>
  </si>
  <si>
    <t>U.S.</t>
  </si>
  <si>
    <t>https://fred.stlouisfed.org/series/M1REAL</t>
  </si>
  <si>
    <t>https://fred.stlouisfed.org/series/M1</t>
  </si>
  <si>
    <t xml:space="preserve">U.S. </t>
  </si>
  <si>
    <t>DGORDER</t>
  </si>
  <si>
    <t>Durable Goods New Orders</t>
  </si>
  <si>
    <t>https://fred.stlouisfed.org/series/M2</t>
  </si>
  <si>
    <t>U.S. discontinued</t>
  </si>
  <si>
    <t>ADXTNO</t>
  </si>
  <si>
    <t>New Orders ex Transport</t>
  </si>
  <si>
    <t>https://fred.stlouisfed.org/series/M2SL</t>
  </si>
  <si>
    <t>NEWORDER</t>
  </si>
  <si>
    <t>New Orders Nondefense Ex Aircraft &amp; Parts = Core</t>
  </si>
  <si>
    <t>https://tradingeconomics.com/country-list/money-supply-m2?continent=g20</t>
  </si>
  <si>
    <t>Quick Country View</t>
  </si>
  <si>
    <t>AMTUNO</t>
  </si>
  <si>
    <t>New Orders - Manufacturing</t>
  </si>
  <si>
    <t>https://data.oecd.org/money/broad-money-m3.htm</t>
  </si>
  <si>
    <t>Table</t>
  </si>
  <si>
    <t>A36SNO</t>
  </si>
  <si>
    <t>New Orders - Transportation Equipment</t>
  </si>
  <si>
    <t>Monthly</t>
  </si>
  <si>
    <t>A32SNO</t>
  </si>
  <si>
    <t>New Orders - Fabricated Metal Products</t>
  </si>
  <si>
    <t>from beginning</t>
  </si>
  <si>
    <t>A33SNO</t>
  </si>
  <si>
    <t>New Orders - Machinery</t>
  </si>
  <si>
    <t>download Select data only</t>
  </si>
  <si>
    <t>A34SNO</t>
  </si>
  <si>
    <t>New Orders - Computers</t>
  </si>
  <si>
    <t>Data</t>
  </si>
  <si>
    <t>A31SNO</t>
  </si>
  <si>
    <t>New Orders - Primary Metals</t>
  </si>
  <si>
    <t>A35SNO</t>
  </si>
  <si>
    <t>New Orders - Electrical Equipment</t>
  </si>
  <si>
    <t>DATE</t>
  </si>
  <si>
    <t>M1REAL</t>
  </si>
  <si>
    <t>M2REAL</t>
  </si>
  <si>
    <t>M1</t>
  </si>
  <si>
    <t>M2SL</t>
  </si>
  <si>
    <t>M2V</t>
  </si>
  <si>
    <t>AUS</t>
  </si>
  <si>
    <t>BRA</t>
  </si>
  <si>
    <t>CAN</t>
  </si>
  <si>
    <t>CHE</t>
  </si>
  <si>
    <t>CHL</t>
  </si>
  <si>
    <t>CHN</t>
  </si>
  <si>
    <t>COL</t>
  </si>
  <si>
    <t>CRI</t>
  </si>
  <si>
    <t>CZE</t>
  </si>
  <si>
    <t>DNK</t>
  </si>
  <si>
    <t>EA19</t>
  </si>
  <si>
    <t>GBR</t>
  </si>
  <si>
    <t>HUN</t>
  </si>
  <si>
    <t>IDN</t>
  </si>
  <si>
    <t>IND</t>
  </si>
  <si>
    <t>ISL</t>
  </si>
  <si>
    <t>ISR</t>
  </si>
  <si>
    <t>JPN</t>
  </si>
  <si>
    <t>KOR</t>
  </si>
  <si>
    <t>MEX</t>
  </si>
  <si>
    <t>NOR</t>
  </si>
  <si>
    <t>NZL</t>
  </si>
  <si>
    <t>OECD</t>
  </si>
  <si>
    <t>OECDE</t>
  </si>
  <si>
    <t>POL</t>
  </si>
  <si>
    <t>RUS</t>
  </si>
  <si>
    <t>SWE</t>
  </si>
  <si>
    <t>TUR</t>
  </si>
  <si>
    <t>USA</t>
  </si>
  <si>
    <t>ZAF</t>
  </si>
  <si>
    <t>Country</t>
  </si>
  <si>
    <t>Last</t>
  </si>
  <si>
    <t>Month</t>
  </si>
  <si>
    <t>Previous</t>
  </si>
  <si>
    <t>Currency</t>
  </si>
  <si>
    <t>Argentina</t>
  </si>
  <si>
    <t>ARS Million</t>
  </si>
  <si>
    <t>Brazil</t>
  </si>
  <si>
    <t>BRL Million</t>
  </si>
  <si>
    <t>Canada</t>
  </si>
  <si>
    <t>CAD Million</t>
  </si>
  <si>
    <t>China</t>
  </si>
  <si>
    <t>CNY Billion</t>
  </si>
  <si>
    <t>Euro Area</t>
  </si>
  <si>
    <t>EUR Million</t>
  </si>
  <si>
    <t>France</t>
  </si>
  <si>
    <t>Germany</t>
  </si>
  <si>
    <t>EUR Billion</t>
  </si>
  <si>
    <t>India</t>
  </si>
  <si>
    <t>INR Billion</t>
  </si>
  <si>
    <t>Indonesia</t>
  </si>
  <si>
    <t>IDR Billion</t>
  </si>
  <si>
    <t>Italy</t>
  </si>
  <si>
    <t>Japan</t>
  </si>
  <si>
    <t>JPY Billion</t>
  </si>
  <si>
    <t>Mexico</t>
  </si>
  <si>
    <t>MXN Thousand</t>
  </si>
  <si>
    <t>Netherlands</t>
  </si>
  <si>
    <t>Russia</t>
  </si>
  <si>
    <t>RUB Billion</t>
  </si>
  <si>
    <t>Saudi Arabia</t>
  </si>
  <si>
    <t>SAR Million</t>
  </si>
  <si>
    <t>Singapore</t>
  </si>
  <si>
    <t>SGD Million</t>
  </si>
  <si>
    <t>South Africa</t>
  </si>
  <si>
    <t>ZAR Million</t>
  </si>
  <si>
    <t>South Korea</t>
  </si>
  <si>
    <t>KRW Billion</t>
  </si>
  <si>
    <t>Spain</t>
  </si>
  <si>
    <t>Switzerland</t>
  </si>
  <si>
    <t>CHF Million</t>
  </si>
  <si>
    <t>Turkey</t>
  </si>
  <si>
    <t>TRY Thousand</t>
  </si>
  <si>
    <t>United Kingdom</t>
  </si>
  <si>
    <t>GBP Million</t>
  </si>
  <si>
    <t>United States</t>
  </si>
  <si>
    <t>USD Billion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</si>
  <si>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</si>
  <si>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</si>
  <si>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</si>
  <si>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</si>
  <si>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</si>
  <si>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</si>
  <si>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Velocity of M2 Money Stock, Ratio, Quarterly, Seasonally Adjusted</t>
  </si>
  <si>
    <t>Frequency: Quarterly</t>
  </si>
  <si>
    <t>Date</t>
  </si>
  <si>
    <t>Real M1 Money Stock</t>
  </si>
  <si>
    <t>yoy %</t>
  </si>
  <si>
    <t>Billions of 1982-84 Dollars, Seasonally Adjusted</t>
  </si>
  <si>
    <t>Real M2 Money Stock</t>
  </si>
  <si>
    <t>M2 Money Stock % yoy</t>
  </si>
  <si>
    <t>M1 Money Stock, Billions of Dollars, Weekly, Seasonally Adjusted</t>
  </si>
  <si>
    <t>Weekly change</t>
  </si>
  <si>
    <t>Annualized Change</t>
  </si>
  <si>
    <t>4 weeks average</t>
  </si>
  <si>
    <t>% YoY change</t>
  </si>
  <si>
    <t>https://tradingeconomics.com/united-states/money-supply-m2</t>
  </si>
  <si>
    <t>Average</t>
  </si>
  <si>
    <t>M2 Money Stock, Billions of Dollars, Monthly, Seasonally Adjusted</t>
  </si>
  <si>
    <t>Monthly change</t>
  </si>
  <si>
    <t>M2 Monthly Change Annualized %</t>
  </si>
  <si>
    <t>mom annualized</t>
  </si>
  <si>
    <t>modify max/min/avg</t>
  </si>
  <si>
    <t>Global OECD</t>
  </si>
  <si>
    <t>US</t>
  </si>
  <si>
    <t xml:space="preserve">China </t>
  </si>
  <si>
    <t>Eurozone</t>
  </si>
  <si>
    <t xml:space="preserve">Japan </t>
  </si>
  <si>
    <t>UK</t>
  </si>
  <si>
    <t>Sweden</t>
  </si>
  <si>
    <t>Norway</t>
  </si>
  <si>
    <t>Australia</t>
  </si>
  <si>
    <t xml:space="preserve">S Korea </t>
  </si>
  <si>
    <t>Chile</t>
  </si>
  <si>
    <t>Danemark</t>
  </si>
  <si>
    <t>Israel</t>
  </si>
  <si>
    <t>New Zealand</t>
  </si>
  <si>
    <t xml:space="preserve">Czech </t>
  </si>
  <si>
    <t>Poland</t>
  </si>
  <si>
    <t>max 12m</t>
  </si>
  <si>
    <t>min 12m</t>
  </si>
  <si>
    <t>12m avg</t>
  </si>
  <si>
    <t>Monthly Change Annualized</t>
  </si>
  <si>
    <t>*Country to modify</t>
  </si>
  <si>
    <t>Average last 20 years</t>
  </si>
  <si>
    <t>Minimum last 20 years</t>
  </si>
  <si>
    <t>Maximum last 20 years</t>
  </si>
  <si>
    <t>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</si>
</sst>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yyyy\-mm\-dd\ h:mm:ss"/>
  </numFmts>
  <fonts count="16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88">
    <xf numFmtId="0" fontId="0" fillId="0" borderId="0" xfId="0"/>
    <xf numFmtId="0" fontId="1" fillId="0" borderId="0" xfId="1"/>
    <xf numFmtId="0" fontId="3" fillId="0" borderId="1" xfId="0" applyFont="1" applyBorder="1"/>
    <xf numFmtId="0" fontId="4" fillId="3" borderId="1" xfId="0" applyFont="1" applyFill="1" applyBorder="1" applyAlignment="1">
      <alignment horizontal="center" textRotation="90"/>
    </xf>
    <xf numFmtId="0" fontId="4" fillId="4" borderId="1" xfId="0" applyFont="1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4" fillId="7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left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7" fontId="2" fillId="8" borderId="1" xfId="0" applyNumberFormat="1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9" borderId="0" xfId="0" applyFill="1"/>
    <xf numFmtId="10" fontId="0" fillId="9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166" fontId="7" fillId="2" borderId="1" xfId="3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7" fillId="2" borderId="1" xfId="3" applyNumberFormat="1" applyFont="1" applyFill="1" applyBorder="1" applyAlignment="1">
      <alignment horizontal="center"/>
    </xf>
    <xf numFmtId="166" fontId="7" fillId="2" borderId="1" xfId="3" applyNumberFormat="1" applyFont="1" applyFill="1" applyBorder="1"/>
    <xf numFmtId="164" fontId="7" fillId="2" borderId="1" xfId="3" applyNumberFormat="1" applyFont="1" applyFill="1" applyBorder="1"/>
    <xf numFmtId="165" fontId="0" fillId="2" borderId="12" xfId="2" applyNumberFormat="1" applyFont="1" applyFill="1" applyBorder="1" applyAlignment="1">
      <alignment horizontal="center"/>
    </xf>
    <xf numFmtId="166" fontId="7" fillId="2" borderId="12" xfId="3" applyNumberFormat="1" applyFont="1" applyFill="1" applyBorder="1" applyAlignment="1">
      <alignment horizontal="center"/>
    </xf>
    <xf numFmtId="0" fontId="7" fillId="2" borderId="1" xfId="3" applyFont="1" applyFill="1" applyBorder="1" applyAlignment="1">
      <alignment horizontal="center"/>
    </xf>
    <xf numFmtId="10" fontId="7" fillId="2" borderId="1" xfId="2" applyNumberFormat="1" applyFont="1" applyFill="1" applyBorder="1" applyAlignment="1">
      <alignment horizontal="center"/>
    </xf>
    <xf numFmtId="10" fontId="7" fillId="2" borderId="1" xfId="3" applyNumberFormat="1" applyFont="1" applyFill="1" applyBorder="1" applyAlignment="1">
      <alignment horizontal="center"/>
    </xf>
    <xf numFmtId="165" fontId="7" fillId="2" borderId="1" xfId="2" applyNumberFormat="1" applyFont="1" applyFill="1" applyBorder="1" applyAlignment="1">
      <alignment horizontal="center"/>
    </xf>
    <xf numFmtId="14" fontId="7" fillId="2" borderId="1" xfId="3" applyNumberFormat="1" applyFont="1" applyFill="1" applyBorder="1" applyAlignment="1">
      <alignment horizontal="center"/>
    </xf>
    <xf numFmtId="9" fontId="7" fillId="2" borderId="1" xfId="2" applyFont="1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10" fontId="0" fillId="2" borderId="0" xfId="2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9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/>
    </xf>
    <xf numFmtId="0" fontId="13" fillId="11" borderId="9" xfId="0" applyFont="1" applyFill="1" applyBorder="1" applyAlignment="1">
      <alignment horizontal="center" wrapText="1"/>
    </xf>
    <xf numFmtId="0" fontId="13" fillId="11" borderId="10" xfId="0" applyFont="1" applyFill="1" applyBorder="1" applyAlignment="1">
      <alignment horizontal="center" wrapText="1"/>
    </xf>
    <xf numFmtId="0" fontId="13" fillId="11" borderId="11" xfId="0" applyFont="1" applyFill="1" applyBorder="1" applyAlignment="1">
      <alignment horizontal="center" wrapText="1"/>
    </xf>
    <xf numFmtId="0" fontId="13" fillId="11" borderId="3" xfId="0" applyFont="1" applyFill="1" applyBorder="1" applyAlignment="1">
      <alignment horizontal="center" wrapText="1"/>
    </xf>
    <xf numFmtId="0" fontId="13" fillId="11" borderId="0" xfId="0" applyFont="1" applyFill="1" applyAlignment="1">
      <alignment horizontal="center" wrapText="1"/>
    </xf>
    <xf numFmtId="0" fontId="13" fillId="11" borderId="4" xfId="0" applyFont="1" applyFill="1" applyBorder="1" applyAlignment="1">
      <alignment horizontal="center" wrapText="1"/>
    </xf>
    <xf numFmtId="0" fontId="14" fillId="11" borderId="10" xfId="3" applyFont="1" applyFill="1" applyBorder="1" applyAlignment="1">
      <alignment horizontal="center" wrapText="1"/>
    </xf>
    <xf numFmtId="14" fontId="7" fillId="2" borderId="2" xfId="3" applyNumberFormat="1" applyFont="1" applyFill="1" applyBorder="1" applyAlignment="1">
      <alignment horizontal="center"/>
    </xf>
    <xf numFmtId="0" fontId="7" fillId="2" borderId="2" xfId="3" applyFont="1" applyFill="1" applyBorder="1" applyAlignment="1">
      <alignment horizontal="center"/>
    </xf>
    <xf numFmtId="164" fontId="7" fillId="2" borderId="2" xfId="3" applyNumberFormat="1" applyFont="1" applyFill="1" applyBorder="1" applyAlignment="1">
      <alignment horizontal="center"/>
    </xf>
    <xf numFmtId="0" fontId="13" fillId="11" borderId="6" xfId="0" applyFont="1" applyFill="1" applyBorder="1" applyAlignment="1">
      <alignment horizontal="center" wrapText="1"/>
    </xf>
    <xf numFmtId="0" fontId="14" fillId="11" borderId="7" xfId="3" applyFont="1" applyFill="1" applyBorder="1" applyAlignment="1">
      <alignment horizontal="center" wrapText="1"/>
    </xf>
    <xf numFmtId="0" fontId="13" fillId="11" borderId="7" xfId="0" applyFont="1" applyFill="1" applyBorder="1" applyAlignment="1">
      <alignment horizontal="center" wrapText="1"/>
    </xf>
    <xf numFmtId="0" fontId="13" fillId="11" borderId="9" xfId="0" applyFont="1" applyFill="1" applyBorder="1" applyAlignment="1">
      <alignment wrapText="1"/>
    </xf>
    <xf numFmtId="0" fontId="13" fillId="11" borderId="10" xfId="0" applyFont="1" applyFill="1" applyBorder="1" applyAlignment="1">
      <alignment wrapText="1"/>
    </xf>
    <xf numFmtId="165" fontId="0" fillId="2" borderId="1" xfId="2" applyNumberFormat="1" applyFont="1" applyFill="1" applyBorder="1" applyAlignment="1">
      <alignment horizontal="center"/>
    </xf>
    <xf numFmtId="0" fontId="15" fillId="0" borderId="0" xfId="4"/>
    <xf numFmtId="167" fontId="15" fillId="0" borderId="0" xfId="4" applyNumberFormat="1"/>
    <xf numFmtId="0" fontId="7" fillId="0" borderId="0" xfId="4" applyFont="1"/>
    <xf numFmtId="168" fontId="15" fillId="0" borderId="0" xfId="4" applyNumberFormat="1"/>
    <xf numFmtId="14" fontId="0" fillId="2" borderId="1" xfId="0" applyNumberFormat="1" applyFill="1" applyBorder="1" applyAlignment="1">
      <alignment horizontal="center"/>
    </xf>
    <xf numFmtId="0" fontId="15" fillId="0" borderId="0" xfId="4" applyAlignment="1">
      <alignment wrapText="1"/>
    </xf>
    <xf numFmtId="0" fontId="0" fillId="2" borderId="0" xfId="0" applyFill="1"/>
    <xf numFmtId="0" fontId="1" fillId="2" borderId="0" xfId="1" applyFill="1"/>
    <xf numFmtId="0" fontId="9" fillId="10" borderId="1" xfId="0" applyFont="1" applyFill="1" applyBorder="1" applyAlignment="1">
      <alignment horizontal="center"/>
    </xf>
    <xf numFmtId="168" fontId="0" fillId="0" borderId="0" xfId="0" applyNumberFormat="1"/>
    <xf numFmtId="169" fontId="0" fillId="0" borderId="0" xfId="0" applyNumberFormat="1"/>
    <xf numFmtId="0" fontId="9" fillId="10" borderId="1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9" fillId="2" borderId="5" xfId="0" applyFont="1" applyFill="1" applyBorder="1" applyAlignment="1">
      <alignment horizontal="center" vertical="center"/>
    </xf>
    <xf numFmtId="0" fontId="0" fillId="2" borderId="0" xfId="0" applyFill="1"/>
    <xf numFmtId="0" fontId="0" fillId="0" borderId="5" xfId="0" applyBorder="1"/>
    <xf numFmtId="0" fontId="8" fillId="11" borderId="18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2" borderId="0" xfId="0" applyFill="1" applyAlignment="1">
      <alignment vertical="center" wrapText="1"/>
    </xf>
    <xf numFmtId="0" fontId="1" fillId="2" borderId="0" xfId="1" applyFill="1"/>
    <xf numFmtId="0" fontId="0" fillId="2" borderId="0" xfId="0" applyFill="1" applyAlignment="1">
      <alignment wrapText="1"/>
    </xf>
    <xf numFmtId="0" fontId="12" fillId="2" borderId="0" xfId="0" applyFont="1" applyFill="1" applyAlignment="1">
      <alignment wrapText="1"/>
    </xf>
  </cellXfs>
  <cellStyles count="5">
    <cellStyle name="Hyperlink" xfId="1" builtinId="8"/>
    <cellStyle name="Normal" xfId="0" builtinId="0"/>
    <cellStyle name="Normal 2" xfId="3" xr:uid="{00000000-0005-0000-0000-000003000000}"/>
    <cellStyle name="Normal 3" xfId="4" xr:uid="{00000000-0005-0000-0000-000004000000}"/>
    <cellStyle name="Percent" xfId="2" builtinId="5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Velocity!$B$8</c:f>
          <c:strCache>
            <c:ptCount val="1"/>
            <c:pt idx="0">
              <c:v>Velocity of M2 Money Stock, Ratio, Quarterly, Seasonally Adjusted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Velocity!$B$11</c:f>
              <c:strCache>
                <c:ptCount val="1"/>
                <c:pt idx="0">
                  <c:v>Velocity of M2 Money Stock, Ratio, Quarterly,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Velocity!$A$12:$A$266</c:f>
              <c:numCache>
                <c:formatCode>dd\-mm\-yyyy</c:formatCode>
                <c:ptCount val="255"/>
                <c:pt idx="0">
                  <c:v>21551</c:v>
                </c:pt>
                <c:pt idx="1">
                  <c:v>21641</c:v>
                </c:pt>
                <c:pt idx="2">
                  <c:v>21732</c:v>
                </c:pt>
                <c:pt idx="3">
                  <c:v>21824</c:v>
                </c:pt>
                <c:pt idx="4">
                  <c:v>21916</c:v>
                </c:pt>
                <c:pt idx="5">
                  <c:v>22007</c:v>
                </c:pt>
                <c:pt idx="6">
                  <c:v>22098</c:v>
                </c:pt>
                <c:pt idx="7">
                  <c:v>22190</c:v>
                </c:pt>
                <c:pt idx="8">
                  <c:v>22282</c:v>
                </c:pt>
                <c:pt idx="9">
                  <c:v>22372</c:v>
                </c:pt>
                <c:pt idx="10">
                  <c:v>22463</c:v>
                </c:pt>
                <c:pt idx="11">
                  <c:v>22555</c:v>
                </c:pt>
                <c:pt idx="12">
                  <c:v>22647</c:v>
                </c:pt>
                <c:pt idx="13">
                  <c:v>22737</c:v>
                </c:pt>
                <c:pt idx="14">
                  <c:v>22828</c:v>
                </c:pt>
                <c:pt idx="15">
                  <c:v>22920</c:v>
                </c:pt>
                <c:pt idx="16">
                  <c:v>23012</c:v>
                </c:pt>
                <c:pt idx="17">
                  <c:v>23102</c:v>
                </c:pt>
                <c:pt idx="18">
                  <c:v>23193</c:v>
                </c:pt>
                <c:pt idx="19">
                  <c:v>23285</c:v>
                </c:pt>
                <c:pt idx="20">
                  <c:v>23377</c:v>
                </c:pt>
                <c:pt idx="21">
                  <c:v>23468</c:v>
                </c:pt>
                <c:pt idx="22">
                  <c:v>23559</c:v>
                </c:pt>
                <c:pt idx="23">
                  <c:v>23651</c:v>
                </c:pt>
                <c:pt idx="24">
                  <c:v>23743</c:v>
                </c:pt>
                <c:pt idx="25">
                  <c:v>23833</c:v>
                </c:pt>
                <c:pt idx="26">
                  <c:v>23924</c:v>
                </c:pt>
                <c:pt idx="27">
                  <c:v>24016</c:v>
                </c:pt>
                <c:pt idx="28">
                  <c:v>24108</c:v>
                </c:pt>
                <c:pt idx="29">
                  <c:v>24198</c:v>
                </c:pt>
                <c:pt idx="30">
                  <c:v>24289</c:v>
                </c:pt>
                <c:pt idx="31">
                  <c:v>24381</c:v>
                </c:pt>
                <c:pt idx="32">
                  <c:v>24473</c:v>
                </c:pt>
                <c:pt idx="33">
                  <c:v>24563</c:v>
                </c:pt>
                <c:pt idx="34">
                  <c:v>24654</c:v>
                </c:pt>
                <c:pt idx="35">
                  <c:v>24746</c:v>
                </c:pt>
                <c:pt idx="36">
                  <c:v>24838</c:v>
                </c:pt>
                <c:pt idx="37">
                  <c:v>24929</c:v>
                </c:pt>
                <c:pt idx="38">
                  <c:v>25020</c:v>
                </c:pt>
                <c:pt idx="39">
                  <c:v>25112</c:v>
                </c:pt>
                <c:pt idx="40">
                  <c:v>25204</c:v>
                </c:pt>
                <c:pt idx="41">
                  <c:v>25294</c:v>
                </c:pt>
                <c:pt idx="42">
                  <c:v>25385</c:v>
                </c:pt>
                <c:pt idx="43">
                  <c:v>25477</c:v>
                </c:pt>
                <c:pt idx="44">
                  <c:v>25569</c:v>
                </c:pt>
                <c:pt idx="45">
                  <c:v>25659</c:v>
                </c:pt>
                <c:pt idx="46">
                  <c:v>25750</c:v>
                </c:pt>
                <c:pt idx="47">
                  <c:v>25842</c:v>
                </c:pt>
                <c:pt idx="48">
                  <c:v>25934</c:v>
                </c:pt>
                <c:pt idx="49">
                  <c:v>26024</c:v>
                </c:pt>
                <c:pt idx="50">
                  <c:v>26115</c:v>
                </c:pt>
                <c:pt idx="51">
                  <c:v>26207</c:v>
                </c:pt>
                <c:pt idx="52">
                  <c:v>26299</c:v>
                </c:pt>
                <c:pt idx="53">
                  <c:v>26390</c:v>
                </c:pt>
                <c:pt idx="54">
                  <c:v>26481</c:v>
                </c:pt>
                <c:pt idx="55">
                  <c:v>26573</c:v>
                </c:pt>
                <c:pt idx="56">
                  <c:v>26665</c:v>
                </c:pt>
                <c:pt idx="57">
                  <c:v>26755</c:v>
                </c:pt>
                <c:pt idx="58">
                  <c:v>26846</c:v>
                </c:pt>
                <c:pt idx="59">
                  <c:v>26938</c:v>
                </c:pt>
                <c:pt idx="60">
                  <c:v>27030</c:v>
                </c:pt>
                <c:pt idx="61">
                  <c:v>27120</c:v>
                </c:pt>
                <c:pt idx="62">
                  <c:v>27211</c:v>
                </c:pt>
                <c:pt idx="63">
                  <c:v>27303</c:v>
                </c:pt>
                <c:pt idx="64">
                  <c:v>27395</c:v>
                </c:pt>
                <c:pt idx="65">
                  <c:v>27485</c:v>
                </c:pt>
                <c:pt idx="66">
                  <c:v>27576</c:v>
                </c:pt>
                <c:pt idx="67">
                  <c:v>27668</c:v>
                </c:pt>
                <c:pt idx="68">
                  <c:v>27760</c:v>
                </c:pt>
                <c:pt idx="69">
                  <c:v>27851</c:v>
                </c:pt>
                <c:pt idx="70">
                  <c:v>27942</c:v>
                </c:pt>
                <c:pt idx="71">
                  <c:v>28034</c:v>
                </c:pt>
                <c:pt idx="72">
                  <c:v>28126</c:v>
                </c:pt>
                <c:pt idx="73">
                  <c:v>28216</c:v>
                </c:pt>
                <c:pt idx="74">
                  <c:v>28307</c:v>
                </c:pt>
                <c:pt idx="75">
                  <c:v>28399</c:v>
                </c:pt>
                <c:pt idx="76">
                  <c:v>28491</c:v>
                </c:pt>
                <c:pt idx="77">
                  <c:v>28581</c:v>
                </c:pt>
                <c:pt idx="78">
                  <c:v>28672</c:v>
                </c:pt>
                <c:pt idx="79">
                  <c:v>28764</c:v>
                </c:pt>
                <c:pt idx="80">
                  <c:v>28856</c:v>
                </c:pt>
                <c:pt idx="81">
                  <c:v>28946</c:v>
                </c:pt>
                <c:pt idx="82">
                  <c:v>29037</c:v>
                </c:pt>
                <c:pt idx="83">
                  <c:v>29129</c:v>
                </c:pt>
                <c:pt idx="84">
                  <c:v>29221</c:v>
                </c:pt>
                <c:pt idx="85">
                  <c:v>29312</c:v>
                </c:pt>
                <c:pt idx="86">
                  <c:v>29403</c:v>
                </c:pt>
                <c:pt idx="87">
                  <c:v>29495</c:v>
                </c:pt>
                <c:pt idx="88">
                  <c:v>29587</c:v>
                </c:pt>
                <c:pt idx="89">
                  <c:v>29677</c:v>
                </c:pt>
                <c:pt idx="90">
                  <c:v>29768</c:v>
                </c:pt>
                <c:pt idx="91">
                  <c:v>29860</c:v>
                </c:pt>
                <c:pt idx="92">
                  <c:v>29952</c:v>
                </c:pt>
                <c:pt idx="93">
                  <c:v>30042</c:v>
                </c:pt>
                <c:pt idx="94">
                  <c:v>30133</c:v>
                </c:pt>
                <c:pt idx="95">
                  <c:v>30225</c:v>
                </c:pt>
                <c:pt idx="96">
                  <c:v>30317</c:v>
                </c:pt>
                <c:pt idx="97">
                  <c:v>30407</c:v>
                </c:pt>
                <c:pt idx="98">
                  <c:v>30498</c:v>
                </c:pt>
                <c:pt idx="99">
                  <c:v>30590</c:v>
                </c:pt>
                <c:pt idx="100">
                  <c:v>30682</c:v>
                </c:pt>
                <c:pt idx="101">
                  <c:v>30773</c:v>
                </c:pt>
                <c:pt idx="102">
                  <c:v>30864</c:v>
                </c:pt>
                <c:pt idx="103">
                  <c:v>30956</c:v>
                </c:pt>
                <c:pt idx="104">
                  <c:v>31048</c:v>
                </c:pt>
                <c:pt idx="105">
                  <c:v>31138</c:v>
                </c:pt>
                <c:pt idx="106">
                  <c:v>31229</c:v>
                </c:pt>
                <c:pt idx="107">
                  <c:v>31321</c:v>
                </c:pt>
                <c:pt idx="108">
                  <c:v>31413</c:v>
                </c:pt>
                <c:pt idx="109">
                  <c:v>31503</c:v>
                </c:pt>
                <c:pt idx="110">
                  <c:v>31594</c:v>
                </c:pt>
                <c:pt idx="111">
                  <c:v>31686</c:v>
                </c:pt>
                <c:pt idx="112">
                  <c:v>31778</c:v>
                </c:pt>
                <c:pt idx="113">
                  <c:v>31868</c:v>
                </c:pt>
                <c:pt idx="114">
                  <c:v>31959</c:v>
                </c:pt>
                <c:pt idx="115">
                  <c:v>32051</c:v>
                </c:pt>
                <c:pt idx="116">
                  <c:v>32143</c:v>
                </c:pt>
                <c:pt idx="117">
                  <c:v>32234</c:v>
                </c:pt>
                <c:pt idx="118">
                  <c:v>32325</c:v>
                </c:pt>
                <c:pt idx="119">
                  <c:v>32417</c:v>
                </c:pt>
                <c:pt idx="120">
                  <c:v>32509</c:v>
                </c:pt>
                <c:pt idx="121">
                  <c:v>32599</c:v>
                </c:pt>
                <c:pt idx="122">
                  <c:v>32690</c:v>
                </c:pt>
                <c:pt idx="123">
                  <c:v>32782</c:v>
                </c:pt>
                <c:pt idx="124">
                  <c:v>32874</c:v>
                </c:pt>
                <c:pt idx="125">
                  <c:v>32964</c:v>
                </c:pt>
                <c:pt idx="126">
                  <c:v>33055</c:v>
                </c:pt>
                <c:pt idx="127">
                  <c:v>33147</c:v>
                </c:pt>
                <c:pt idx="128">
                  <c:v>33239</c:v>
                </c:pt>
                <c:pt idx="129">
                  <c:v>33329</c:v>
                </c:pt>
                <c:pt idx="130">
                  <c:v>33420</c:v>
                </c:pt>
                <c:pt idx="131">
                  <c:v>33512</c:v>
                </c:pt>
                <c:pt idx="132">
                  <c:v>33604</c:v>
                </c:pt>
                <c:pt idx="133">
                  <c:v>33695</c:v>
                </c:pt>
                <c:pt idx="134">
                  <c:v>33786</c:v>
                </c:pt>
                <c:pt idx="135">
                  <c:v>33878</c:v>
                </c:pt>
                <c:pt idx="136">
                  <c:v>33970</c:v>
                </c:pt>
                <c:pt idx="137">
                  <c:v>34060</c:v>
                </c:pt>
                <c:pt idx="138">
                  <c:v>34151</c:v>
                </c:pt>
                <c:pt idx="139">
                  <c:v>34243</c:v>
                </c:pt>
                <c:pt idx="140">
                  <c:v>34335</c:v>
                </c:pt>
                <c:pt idx="141">
                  <c:v>34425</c:v>
                </c:pt>
                <c:pt idx="142">
                  <c:v>34516</c:v>
                </c:pt>
                <c:pt idx="143">
                  <c:v>34608</c:v>
                </c:pt>
                <c:pt idx="144">
                  <c:v>34700</c:v>
                </c:pt>
                <c:pt idx="145">
                  <c:v>34790</c:v>
                </c:pt>
                <c:pt idx="146">
                  <c:v>34881</c:v>
                </c:pt>
                <c:pt idx="147">
                  <c:v>34973</c:v>
                </c:pt>
                <c:pt idx="148">
                  <c:v>35065</c:v>
                </c:pt>
                <c:pt idx="149">
                  <c:v>35156</c:v>
                </c:pt>
                <c:pt idx="150">
                  <c:v>35247</c:v>
                </c:pt>
                <c:pt idx="151">
                  <c:v>35339</c:v>
                </c:pt>
                <c:pt idx="152">
                  <c:v>35431</c:v>
                </c:pt>
                <c:pt idx="153">
                  <c:v>35521</c:v>
                </c:pt>
                <c:pt idx="154">
                  <c:v>35612</c:v>
                </c:pt>
                <c:pt idx="155">
                  <c:v>35704</c:v>
                </c:pt>
                <c:pt idx="156">
                  <c:v>35796</c:v>
                </c:pt>
                <c:pt idx="157">
                  <c:v>35886</c:v>
                </c:pt>
                <c:pt idx="158">
                  <c:v>35977</c:v>
                </c:pt>
                <c:pt idx="159">
                  <c:v>36069</c:v>
                </c:pt>
                <c:pt idx="160">
                  <c:v>36161</c:v>
                </c:pt>
                <c:pt idx="161">
                  <c:v>36251</c:v>
                </c:pt>
                <c:pt idx="162">
                  <c:v>36342</c:v>
                </c:pt>
                <c:pt idx="163">
                  <c:v>36434</c:v>
                </c:pt>
                <c:pt idx="164">
                  <c:v>36526</c:v>
                </c:pt>
                <c:pt idx="165">
                  <c:v>36617</c:v>
                </c:pt>
                <c:pt idx="166">
                  <c:v>36708</c:v>
                </c:pt>
                <c:pt idx="167">
                  <c:v>36800</c:v>
                </c:pt>
                <c:pt idx="168">
                  <c:v>36892</c:v>
                </c:pt>
                <c:pt idx="169">
                  <c:v>36982</c:v>
                </c:pt>
                <c:pt idx="170">
                  <c:v>37073</c:v>
                </c:pt>
                <c:pt idx="171">
                  <c:v>37165</c:v>
                </c:pt>
                <c:pt idx="172">
                  <c:v>37257</c:v>
                </c:pt>
                <c:pt idx="173">
                  <c:v>37347</c:v>
                </c:pt>
                <c:pt idx="174">
                  <c:v>37438</c:v>
                </c:pt>
                <c:pt idx="175">
                  <c:v>37530</c:v>
                </c:pt>
                <c:pt idx="176">
                  <c:v>37622</c:v>
                </c:pt>
                <c:pt idx="177">
                  <c:v>37712</c:v>
                </c:pt>
                <c:pt idx="178">
                  <c:v>37803</c:v>
                </c:pt>
                <c:pt idx="179">
                  <c:v>37895</c:v>
                </c:pt>
                <c:pt idx="180">
                  <c:v>37987</c:v>
                </c:pt>
                <c:pt idx="181">
                  <c:v>38078</c:v>
                </c:pt>
                <c:pt idx="182">
                  <c:v>38169</c:v>
                </c:pt>
                <c:pt idx="183">
                  <c:v>38261</c:v>
                </c:pt>
                <c:pt idx="184">
                  <c:v>38353</c:v>
                </c:pt>
                <c:pt idx="185">
                  <c:v>38443</c:v>
                </c:pt>
                <c:pt idx="186">
                  <c:v>38534</c:v>
                </c:pt>
                <c:pt idx="187">
                  <c:v>38626</c:v>
                </c:pt>
                <c:pt idx="188">
                  <c:v>38718</c:v>
                </c:pt>
                <c:pt idx="189">
                  <c:v>38808</c:v>
                </c:pt>
                <c:pt idx="190">
                  <c:v>38899</c:v>
                </c:pt>
                <c:pt idx="191">
                  <c:v>38991</c:v>
                </c:pt>
                <c:pt idx="192">
                  <c:v>39083</c:v>
                </c:pt>
                <c:pt idx="193">
                  <c:v>39173</c:v>
                </c:pt>
                <c:pt idx="194">
                  <c:v>39264</c:v>
                </c:pt>
                <c:pt idx="195">
                  <c:v>39356</c:v>
                </c:pt>
                <c:pt idx="196">
                  <c:v>39448</c:v>
                </c:pt>
                <c:pt idx="197">
                  <c:v>39539</c:v>
                </c:pt>
                <c:pt idx="198">
                  <c:v>39630</c:v>
                </c:pt>
                <c:pt idx="199">
                  <c:v>39722</c:v>
                </c:pt>
                <c:pt idx="200">
                  <c:v>39814</c:v>
                </c:pt>
                <c:pt idx="201">
                  <c:v>39904</c:v>
                </c:pt>
                <c:pt idx="202">
                  <c:v>39995</c:v>
                </c:pt>
                <c:pt idx="203">
                  <c:v>40087</c:v>
                </c:pt>
                <c:pt idx="204">
                  <c:v>40179</c:v>
                </c:pt>
                <c:pt idx="205">
                  <c:v>40269</c:v>
                </c:pt>
                <c:pt idx="206">
                  <c:v>40360</c:v>
                </c:pt>
                <c:pt idx="207">
                  <c:v>40452</c:v>
                </c:pt>
                <c:pt idx="208">
                  <c:v>40544</c:v>
                </c:pt>
                <c:pt idx="209">
                  <c:v>40634</c:v>
                </c:pt>
                <c:pt idx="210">
                  <c:v>40725</c:v>
                </c:pt>
                <c:pt idx="211">
                  <c:v>40817</c:v>
                </c:pt>
                <c:pt idx="212">
                  <c:v>40909</c:v>
                </c:pt>
                <c:pt idx="213">
                  <c:v>41000</c:v>
                </c:pt>
                <c:pt idx="214">
                  <c:v>41091</c:v>
                </c:pt>
                <c:pt idx="215">
                  <c:v>41183</c:v>
                </c:pt>
                <c:pt idx="216">
                  <c:v>41275</c:v>
                </c:pt>
                <c:pt idx="217">
                  <c:v>41365</c:v>
                </c:pt>
                <c:pt idx="218">
                  <c:v>41456</c:v>
                </c:pt>
                <c:pt idx="219">
                  <c:v>41548</c:v>
                </c:pt>
                <c:pt idx="220">
                  <c:v>41640</c:v>
                </c:pt>
                <c:pt idx="221">
                  <c:v>41730</c:v>
                </c:pt>
                <c:pt idx="222">
                  <c:v>41821</c:v>
                </c:pt>
                <c:pt idx="223">
                  <c:v>41913</c:v>
                </c:pt>
                <c:pt idx="224">
                  <c:v>42005</c:v>
                </c:pt>
                <c:pt idx="225">
                  <c:v>42095</c:v>
                </c:pt>
                <c:pt idx="226">
                  <c:v>42186</c:v>
                </c:pt>
                <c:pt idx="227">
                  <c:v>42278</c:v>
                </c:pt>
                <c:pt idx="228">
                  <c:v>42370</c:v>
                </c:pt>
                <c:pt idx="229">
                  <c:v>42461</c:v>
                </c:pt>
                <c:pt idx="230">
                  <c:v>42552</c:v>
                </c:pt>
                <c:pt idx="231">
                  <c:v>42644</c:v>
                </c:pt>
                <c:pt idx="232">
                  <c:v>42736</c:v>
                </c:pt>
                <c:pt idx="233">
                  <c:v>42826</c:v>
                </c:pt>
                <c:pt idx="234">
                  <c:v>42917</c:v>
                </c:pt>
                <c:pt idx="235">
                  <c:v>43009</c:v>
                </c:pt>
                <c:pt idx="236">
                  <c:v>43101</c:v>
                </c:pt>
                <c:pt idx="237">
                  <c:v>43191</c:v>
                </c:pt>
                <c:pt idx="238">
                  <c:v>43282</c:v>
                </c:pt>
                <c:pt idx="239">
                  <c:v>43374</c:v>
                </c:pt>
                <c:pt idx="240">
                  <c:v>43466</c:v>
                </c:pt>
                <c:pt idx="241">
                  <c:v>43556</c:v>
                </c:pt>
                <c:pt idx="242">
                  <c:v>43647</c:v>
                </c:pt>
                <c:pt idx="243">
                  <c:v>43739</c:v>
                </c:pt>
                <c:pt idx="244">
                  <c:v>43831</c:v>
                </c:pt>
                <c:pt idx="245">
                  <c:v>43922</c:v>
                </c:pt>
                <c:pt idx="246">
                  <c:v>44013</c:v>
                </c:pt>
                <c:pt idx="247">
                  <c:v>44105</c:v>
                </c:pt>
                <c:pt idx="248">
                  <c:v>44197</c:v>
                </c:pt>
                <c:pt idx="249">
                  <c:v>44287</c:v>
                </c:pt>
                <c:pt idx="250">
                  <c:v>44378</c:v>
                </c:pt>
                <c:pt idx="251">
                  <c:v>44470</c:v>
                </c:pt>
                <c:pt idx="252">
                  <c:v>44562</c:v>
                </c:pt>
                <c:pt idx="253">
                  <c:v>44652</c:v>
                </c:pt>
                <c:pt idx="254">
                  <c:v>44743</c:v>
                </c:pt>
              </c:numCache>
            </c:numRef>
          </c:cat>
          <c:val>
            <c:numRef>
              <c:f>Velocity!$B$12:$B$266</c:f>
              <c:numCache>
                <c:formatCode>0.000</c:formatCode>
                <c:ptCount val="255"/>
                <c:pt idx="0">
                  <c:v>1.7729999999999999</c:v>
                </c:pt>
                <c:pt idx="1">
                  <c:v>1.7889999999999999</c:v>
                </c:pt>
                <c:pt idx="2">
                  <c:v>1.7729999999999999</c:v>
                </c:pt>
                <c:pt idx="3">
                  <c:v>1.7789999999999999</c:v>
                </c:pt>
                <c:pt idx="4">
                  <c:v>1.8169999999999999</c:v>
                </c:pt>
                <c:pt idx="5">
                  <c:v>1.7969999999999999</c:v>
                </c:pt>
                <c:pt idx="6">
                  <c:v>1.78</c:v>
                </c:pt>
                <c:pt idx="7">
                  <c:v>1.7370000000000001</c:v>
                </c:pt>
                <c:pt idx="8">
                  <c:v>1.7230000000000001</c:v>
                </c:pt>
                <c:pt idx="9">
                  <c:v>1.7250000000000001</c:v>
                </c:pt>
                <c:pt idx="10">
                  <c:v>1.7330000000000001</c:v>
                </c:pt>
                <c:pt idx="11">
                  <c:v>1.742</c:v>
                </c:pt>
                <c:pt idx="12">
                  <c:v>1.746</c:v>
                </c:pt>
                <c:pt idx="13">
                  <c:v>1.728</c:v>
                </c:pt>
                <c:pt idx="14">
                  <c:v>1.726</c:v>
                </c:pt>
                <c:pt idx="15">
                  <c:v>1.7010000000000001</c:v>
                </c:pt>
                <c:pt idx="16">
                  <c:v>1.69</c:v>
                </c:pt>
                <c:pt idx="17">
                  <c:v>1.675</c:v>
                </c:pt>
                <c:pt idx="18">
                  <c:v>1.68</c:v>
                </c:pt>
                <c:pt idx="19">
                  <c:v>1.6719999999999999</c:v>
                </c:pt>
                <c:pt idx="20">
                  <c:v>1.6850000000000001</c:v>
                </c:pt>
                <c:pt idx="21">
                  <c:v>1.679</c:v>
                </c:pt>
                <c:pt idx="22">
                  <c:v>1.6739999999999999</c:v>
                </c:pt>
                <c:pt idx="23">
                  <c:v>1.653</c:v>
                </c:pt>
                <c:pt idx="24">
                  <c:v>1.6679999999999999</c:v>
                </c:pt>
                <c:pt idx="25">
                  <c:v>1.669</c:v>
                </c:pt>
                <c:pt idx="26">
                  <c:v>1.68</c:v>
                </c:pt>
                <c:pt idx="27">
                  <c:v>1.6930000000000001</c:v>
                </c:pt>
                <c:pt idx="28">
                  <c:v>1.7130000000000001</c:v>
                </c:pt>
                <c:pt idx="29">
                  <c:v>1.712</c:v>
                </c:pt>
                <c:pt idx="30">
                  <c:v>1.7330000000000001</c:v>
                </c:pt>
                <c:pt idx="31">
                  <c:v>1.744</c:v>
                </c:pt>
                <c:pt idx="32">
                  <c:v>1.7390000000000001</c:v>
                </c:pt>
                <c:pt idx="33">
                  <c:v>1.708</c:v>
                </c:pt>
                <c:pt idx="34">
                  <c:v>1.6950000000000001</c:v>
                </c:pt>
                <c:pt idx="35">
                  <c:v>1.6910000000000001</c:v>
                </c:pt>
                <c:pt idx="36">
                  <c:v>1.7150000000000001</c:v>
                </c:pt>
                <c:pt idx="37">
                  <c:v>1.7330000000000001</c:v>
                </c:pt>
                <c:pt idx="38">
                  <c:v>1.73</c:v>
                </c:pt>
                <c:pt idx="39">
                  <c:v>1.722</c:v>
                </c:pt>
                <c:pt idx="40">
                  <c:v>1.7370000000000001</c:v>
                </c:pt>
                <c:pt idx="41">
                  <c:v>1.7490000000000001</c:v>
                </c:pt>
                <c:pt idx="42">
                  <c:v>1.774</c:v>
                </c:pt>
                <c:pt idx="43">
                  <c:v>1.7729999999999999</c:v>
                </c:pt>
                <c:pt idx="44">
                  <c:v>1.7889999999999999</c:v>
                </c:pt>
                <c:pt idx="45">
                  <c:v>1.804</c:v>
                </c:pt>
                <c:pt idx="46">
                  <c:v>1.7949999999999999</c:v>
                </c:pt>
                <c:pt idx="47">
                  <c:v>1.752</c:v>
                </c:pt>
                <c:pt idx="48">
                  <c:v>1.77</c:v>
                </c:pt>
                <c:pt idx="49">
                  <c:v>1.736</c:v>
                </c:pt>
                <c:pt idx="50">
                  <c:v>1.7170000000000001</c:v>
                </c:pt>
                <c:pt idx="51">
                  <c:v>1.69</c:v>
                </c:pt>
                <c:pt idx="52">
                  <c:v>1.696</c:v>
                </c:pt>
                <c:pt idx="53">
                  <c:v>1.7030000000000001</c:v>
                </c:pt>
                <c:pt idx="54">
                  <c:v>1.679</c:v>
                </c:pt>
                <c:pt idx="55">
                  <c:v>1.673</c:v>
                </c:pt>
                <c:pt idx="56">
                  <c:v>1.694</c:v>
                </c:pt>
                <c:pt idx="57">
                  <c:v>1.71</c:v>
                </c:pt>
                <c:pt idx="58">
                  <c:v>1.7110000000000001</c:v>
                </c:pt>
                <c:pt idx="59">
                  <c:v>1.7390000000000001</c:v>
                </c:pt>
                <c:pt idx="60">
                  <c:v>1.7250000000000001</c:v>
                </c:pt>
                <c:pt idx="61">
                  <c:v>1.748</c:v>
                </c:pt>
                <c:pt idx="62">
                  <c:v>1.764</c:v>
                </c:pt>
                <c:pt idx="63">
                  <c:v>1.7809999999999999</c:v>
                </c:pt>
                <c:pt idx="64">
                  <c:v>1.766</c:v>
                </c:pt>
                <c:pt idx="65">
                  <c:v>1.7410000000000001</c:v>
                </c:pt>
                <c:pt idx="66">
                  <c:v>1.7390000000000001</c:v>
                </c:pt>
                <c:pt idx="67">
                  <c:v>1.75</c:v>
                </c:pt>
                <c:pt idx="68">
                  <c:v>1.752</c:v>
                </c:pt>
                <c:pt idx="69">
                  <c:v>1.7310000000000001</c:v>
                </c:pt>
                <c:pt idx="70">
                  <c:v>1.7170000000000001</c:v>
                </c:pt>
                <c:pt idx="71">
                  <c:v>1.6990000000000001</c:v>
                </c:pt>
                <c:pt idx="72">
                  <c:v>1.6890000000000001</c:v>
                </c:pt>
                <c:pt idx="73">
                  <c:v>1.7010000000000001</c:v>
                </c:pt>
                <c:pt idx="74">
                  <c:v>1.7130000000000001</c:v>
                </c:pt>
                <c:pt idx="75">
                  <c:v>1.7150000000000001</c:v>
                </c:pt>
                <c:pt idx="76">
                  <c:v>1.7130000000000001</c:v>
                </c:pt>
                <c:pt idx="77">
                  <c:v>1.78</c:v>
                </c:pt>
                <c:pt idx="78">
                  <c:v>1.7949999999999999</c:v>
                </c:pt>
                <c:pt idx="79">
                  <c:v>1.8220000000000001</c:v>
                </c:pt>
                <c:pt idx="80">
                  <c:v>1.8320000000000001</c:v>
                </c:pt>
                <c:pt idx="81">
                  <c:v>1.835</c:v>
                </c:pt>
                <c:pt idx="82">
                  <c:v>1.8460000000000001</c:v>
                </c:pt>
                <c:pt idx="83">
                  <c:v>1.857</c:v>
                </c:pt>
                <c:pt idx="84">
                  <c:v>1.869</c:v>
                </c:pt>
                <c:pt idx="85">
                  <c:v>1.847</c:v>
                </c:pt>
                <c:pt idx="86">
                  <c:v>1.831</c:v>
                </c:pt>
                <c:pt idx="87">
                  <c:v>1.8740000000000001</c:v>
                </c:pt>
                <c:pt idx="88">
                  <c:v>1.9279999999999999</c:v>
                </c:pt>
                <c:pt idx="89">
                  <c:v>1.9</c:v>
                </c:pt>
                <c:pt idx="90">
                  <c:v>1.925</c:v>
                </c:pt>
                <c:pt idx="91">
                  <c:v>1.8879999999999999</c:v>
                </c:pt>
                <c:pt idx="92">
                  <c:v>1.8420000000000001</c:v>
                </c:pt>
                <c:pt idx="93">
                  <c:v>1.8360000000000001</c:v>
                </c:pt>
                <c:pt idx="94">
                  <c:v>1.825</c:v>
                </c:pt>
                <c:pt idx="95">
                  <c:v>1.804</c:v>
                </c:pt>
                <c:pt idx="96">
                  <c:v>1.7450000000000001</c:v>
                </c:pt>
                <c:pt idx="97">
                  <c:v>1.7529999999999999</c:v>
                </c:pt>
                <c:pt idx="98">
                  <c:v>1.7789999999999999</c:v>
                </c:pt>
                <c:pt idx="99">
                  <c:v>1.7969999999999999</c:v>
                </c:pt>
                <c:pt idx="100">
                  <c:v>1.8120000000000001</c:v>
                </c:pt>
                <c:pt idx="101">
                  <c:v>1.82</c:v>
                </c:pt>
                <c:pt idx="102">
                  <c:v>1.829</c:v>
                </c:pt>
                <c:pt idx="103">
                  <c:v>1.8180000000000001</c:v>
                </c:pt>
                <c:pt idx="104">
                  <c:v>1.7989999999999999</c:v>
                </c:pt>
                <c:pt idx="105">
                  <c:v>1.7949999999999999</c:v>
                </c:pt>
                <c:pt idx="106">
                  <c:v>1.7949999999999999</c:v>
                </c:pt>
                <c:pt idx="107">
                  <c:v>1.792</c:v>
                </c:pt>
                <c:pt idx="108">
                  <c:v>1.792</c:v>
                </c:pt>
                <c:pt idx="109">
                  <c:v>1.76</c:v>
                </c:pt>
                <c:pt idx="110">
                  <c:v>1.7410000000000001</c:v>
                </c:pt>
                <c:pt idx="111">
                  <c:v>1.7210000000000001</c:v>
                </c:pt>
                <c:pt idx="112">
                  <c:v>1.718</c:v>
                </c:pt>
                <c:pt idx="113">
                  <c:v>1.734</c:v>
                </c:pt>
                <c:pt idx="114">
                  <c:v>1.7509999999999999</c:v>
                </c:pt>
                <c:pt idx="115">
                  <c:v>1.776</c:v>
                </c:pt>
                <c:pt idx="116">
                  <c:v>1.768</c:v>
                </c:pt>
                <c:pt idx="117">
                  <c:v>1.774</c:v>
                </c:pt>
                <c:pt idx="118">
                  <c:v>1.79</c:v>
                </c:pt>
                <c:pt idx="119">
                  <c:v>1.8129999999999999</c:v>
                </c:pt>
                <c:pt idx="120">
                  <c:v>1.84</c:v>
                </c:pt>
                <c:pt idx="121">
                  <c:v>1.861</c:v>
                </c:pt>
                <c:pt idx="122">
                  <c:v>1.853</c:v>
                </c:pt>
                <c:pt idx="123">
                  <c:v>1.8340000000000001</c:v>
                </c:pt>
                <c:pt idx="124">
                  <c:v>1.8480000000000001</c:v>
                </c:pt>
                <c:pt idx="125">
                  <c:v>1.859</c:v>
                </c:pt>
                <c:pt idx="126">
                  <c:v>1.8560000000000001</c:v>
                </c:pt>
                <c:pt idx="127">
                  <c:v>1.839</c:v>
                </c:pt>
                <c:pt idx="128">
                  <c:v>1.8260000000000001</c:v>
                </c:pt>
                <c:pt idx="129">
                  <c:v>1.833</c:v>
                </c:pt>
                <c:pt idx="130">
                  <c:v>1.85</c:v>
                </c:pt>
                <c:pt idx="131">
                  <c:v>1.861</c:v>
                </c:pt>
                <c:pt idx="132">
                  <c:v>1.8740000000000001</c:v>
                </c:pt>
                <c:pt idx="133">
                  <c:v>1.905</c:v>
                </c:pt>
                <c:pt idx="134">
                  <c:v>1.931</c:v>
                </c:pt>
                <c:pt idx="135">
                  <c:v>1.9510000000000001</c:v>
                </c:pt>
                <c:pt idx="136">
                  <c:v>1.9710000000000001</c:v>
                </c:pt>
                <c:pt idx="137">
                  <c:v>1.9850000000000001</c:v>
                </c:pt>
                <c:pt idx="138">
                  <c:v>1.9970000000000001</c:v>
                </c:pt>
                <c:pt idx="139">
                  <c:v>2.0230000000000001</c:v>
                </c:pt>
                <c:pt idx="140">
                  <c:v>2.0470000000000002</c:v>
                </c:pt>
                <c:pt idx="141">
                  <c:v>2.08</c:v>
                </c:pt>
                <c:pt idx="142">
                  <c:v>2.1030000000000002</c:v>
                </c:pt>
                <c:pt idx="143">
                  <c:v>2.1389999999999998</c:v>
                </c:pt>
                <c:pt idx="144">
                  <c:v>2.1549999999999998</c:v>
                </c:pt>
                <c:pt idx="145">
                  <c:v>2.1509999999999998</c:v>
                </c:pt>
                <c:pt idx="146">
                  <c:v>2.1419999999999999</c:v>
                </c:pt>
                <c:pt idx="147">
                  <c:v>2.1469999999999998</c:v>
                </c:pt>
                <c:pt idx="148">
                  <c:v>2.1469999999999998</c:v>
                </c:pt>
                <c:pt idx="149">
                  <c:v>2.165</c:v>
                </c:pt>
                <c:pt idx="150">
                  <c:v>2.1709999999999998</c:v>
                </c:pt>
                <c:pt idx="151">
                  <c:v>2.1760000000000002</c:v>
                </c:pt>
                <c:pt idx="152">
                  <c:v>2.1739999999999999</c:v>
                </c:pt>
                <c:pt idx="153">
                  <c:v>2.19</c:v>
                </c:pt>
                <c:pt idx="154">
                  <c:v>2.1920000000000002</c:v>
                </c:pt>
                <c:pt idx="155">
                  <c:v>2.1840000000000002</c:v>
                </c:pt>
                <c:pt idx="156">
                  <c:v>2.17</c:v>
                </c:pt>
                <c:pt idx="157">
                  <c:v>2.1549999999999998</c:v>
                </c:pt>
                <c:pt idx="158">
                  <c:v>2.1549999999999998</c:v>
                </c:pt>
                <c:pt idx="159">
                  <c:v>2.14</c:v>
                </c:pt>
                <c:pt idx="160">
                  <c:v>2.129</c:v>
                </c:pt>
                <c:pt idx="161">
                  <c:v>2.1240000000000001</c:v>
                </c:pt>
                <c:pt idx="162">
                  <c:v>2.1280000000000001</c:v>
                </c:pt>
                <c:pt idx="163">
                  <c:v>2.1459999999999999</c:v>
                </c:pt>
                <c:pt idx="164">
                  <c:v>2.1349999999999998</c:v>
                </c:pt>
                <c:pt idx="165">
                  <c:v>2.1509999999999998</c:v>
                </c:pt>
                <c:pt idx="166">
                  <c:v>2.141</c:v>
                </c:pt>
                <c:pt idx="167">
                  <c:v>2.133</c:v>
                </c:pt>
                <c:pt idx="168">
                  <c:v>2.085</c:v>
                </c:pt>
                <c:pt idx="169">
                  <c:v>2.0590000000000002</c:v>
                </c:pt>
                <c:pt idx="170">
                  <c:v>2.0139999999999998</c:v>
                </c:pt>
                <c:pt idx="171">
                  <c:v>1.98</c:v>
                </c:pt>
                <c:pt idx="172">
                  <c:v>1.9690000000000001</c:v>
                </c:pt>
                <c:pt idx="173">
                  <c:v>1.972</c:v>
                </c:pt>
                <c:pt idx="174">
                  <c:v>1.9530000000000001</c:v>
                </c:pt>
                <c:pt idx="175">
                  <c:v>1.927</c:v>
                </c:pt>
                <c:pt idx="176">
                  <c:v>1.915</c:v>
                </c:pt>
                <c:pt idx="177">
                  <c:v>1.901</c:v>
                </c:pt>
                <c:pt idx="178">
                  <c:v>1.905</c:v>
                </c:pt>
                <c:pt idx="179">
                  <c:v>1.94</c:v>
                </c:pt>
                <c:pt idx="180">
                  <c:v>1.95</c:v>
                </c:pt>
                <c:pt idx="181">
                  <c:v>1.94</c:v>
                </c:pt>
                <c:pt idx="182">
                  <c:v>1.9490000000000001</c:v>
                </c:pt>
                <c:pt idx="183">
                  <c:v>1.958</c:v>
                </c:pt>
                <c:pt idx="184">
                  <c:v>1.9850000000000001</c:v>
                </c:pt>
                <c:pt idx="185">
                  <c:v>1.9950000000000001</c:v>
                </c:pt>
                <c:pt idx="186">
                  <c:v>2</c:v>
                </c:pt>
                <c:pt idx="187">
                  <c:v>2.0009999999999999</c:v>
                </c:pt>
                <c:pt idx="188">
                  <c:v>2.016</c:v>
                </c:pt>
                <c:pt idx="189">
                  <c:v>2.0169999999999999</c:v>
                </c:pt>
                <c:pt idx="190">
                  <c:v>2.0059999999999998</c:v>
                </c:pt>
                <c:pt idx="191">
                  <c:v>1.9970000000000001</c:v>
                </c:pt>
                <c:pt idx="192">
                  <c:v>1.9930000000000001</c:v>
                </c:pt>
                <c:pt idx="193">
                  <c:v>1.986</c:v>
                </c:pt>
                <c:pt idx="194">
                  <c:v>1.9770000000000001</c:v>
                </c:pt>
                <c:pt idx="195">
                  <c:v>1.9770000000000001</c:v>
                </c:pt>
                <c:pt idx="196">
                  <c:v>1.9390000000000001</c:v>
                </c:pt>
                <c:pt idx="197">
                  <c:v>1.927</c:v>
                </c:pt>
                <c:pt idx="198">
                  <c:v>1.9079999999999999</c:v>
                </c:pt>
                <c:pt idx="199">
                  <c:v>1.8129999999999999</c:v>
                </c:pt>
                <c:pt idx="200">
                  <c:v>1.7350000000000001</c:v>
                </c:pt>
                <c:pt idx="201">
                  <c:v>1.7090000000000001</c:v>
                </c:pt>
                <c:pt idx="202">
                  <c:v>1.7110000000000001</c:v>
                </c:pt>
                <c:pt idx="203">
                  <c:v>1.726</c:v>
                </c:pt>
                <c:pt idx="204">
                  <c:v>1.7390000000000001</c:v>
                </c:pt>
                <c:pt idx="205">
                  <c:v>1.746</c:v>
                </c:pt>
                <c:pt idx="206">
                  <c:v>1.748</c:v>
                </c:pt>
                <c:pt idx="207">
                  <c:v>1.7450000000000001</c:v>
                </c:pt>
                <c:pt idx="208">
                  <c:v>1.728</c:v>
                </c:pt>
                <c:pt idx="209">
                  <c:v>1.714</c:v>
                </c:pt>
                <c:pt idx="210">
                  <c:v>1.6559999999999999</c:v>
                </c:pt>
                <c:pt idx="211">
                  <c:v>1.6479999999999999</c:v>
                </c:pt>
                <c:pt idx="212">
                  <c:v>1.6419999999999999</c:v>
                </c:pt>
                <c:pt idx="213">
                  <c:v>1.631</c:v>
                </c:pt>
                <c:pt idx="214">
                  <c:v>1.6120000000000001</c:v>
                </c:pt>
                <c:pt idx="215">
                  <c:v>1.5860000000000001</c:v>
                </c:pt>
                <c:pt idx="216">
                  <c:v>1.583</c:v>
                </c:pt>
                <c:pt idx="217">
                  <c:v>1.571</c:v>
                </c:pt>
                <c:pt idx="218">
                  <c:v>1.5680000000000001</c:v>
                </c:pt>
                <c:pt idx="219">
                  <c:v>1.56</c:v>
                </c:pt>
                <c:pt idx="220">
                  <c:v>1.538</c:v>
                </c:pt>
                <c:pt idx="221">
                  <c:v>1.542</c:v>
                </c:pt>
                <c:pt idx="222">
                  <c:v>1.5469999999999999</c:v>
                </c:pt>
                <c:pt idx="223">
                  <c:v>1.5369999999999999</c:v>
                </c:pt>
                <c:pt idx="224">
                  <c:v>1.5209999999999999</c:v>
                </c:pt>
                <c:pt idx="225">
                  <c:v>1.5209999999999999</c:v>
                </c:pt>
                <c:pt idx="226">
                  <c:v>1.512</c:v>
                </c:pt>
                <c:pt idx="227">
                  <c:v>1.4930000000000001</c:v>
                </c:pt>
                <c:pt idx="228">
                  <c:v>1.4690000000000001</c:v>
                </c:pt>
                <c:pt idx="229">
                  <c:v>1.458</c:v>
                </c:pt>
                <c:pt idx="230">
                  <c:v>1.448</c:v>
                </c:pt>
                <c:pt idx="231">
                  <c:v>1.4410000000000001</c:v>
                </c:pt>
                <c:pt idx="232">
                  <c:v>1.4339999999999999</c:v>
                </c:pt>
                <c:pt idx="233">
                  <c:v>1.427</c:v>
                </c:pt>
                <c:pt idx="234">
                  <c:v>1.431</c:v>
                </c:pt>
                <c:pt idx="235">
                  <c:v>1.44</c:v>
                </c:pt>
                <c:pt idx="236">
                  <c:v>1.4490000000000001</c:v>
                </c:pt>
                <c:pt idx="237">
                  <c:v>1.458</c:v>
                </c:pt>
                <c:pt idx="238">
                  <c:v>1.4590000000000001</c:v>
                </c:pt>
                <c:pt idx="239">
                  <c:v>1.458</c:v>
                </c:pt>
                <c:pt idx="240">
                  <c:v>1.452</c:v>
                </c:pt>
                <c:pt idx="241">
                  <c:v>1.4530000000000001</c:v>
                </c:pt>
                <c:pt idx="242">
                  <c:v>1.4430000000000001</c:v>
                </c:pt>
                <c:pt idx="243">
                  <c:v>1.425</c:v>
                </c:pt>
                <c:pt idx="244">
                  <c:v>1.379</c:v>
                </c:pt>
                <c:pt idx="245">
                  <c:v>1.1120000000000001</c:v>
                </c:pt>
                <c:pt idx="246">
                  <c:v>1.161</c:v>
                </c:pt>
                <c:pt idx="247">
                  <c:v>1.1459999999999999</c:v>
                </c:pt>
                <c:pt idx="248">
                  <c:v>1.1379999999999999</c:v>
                </c:pt>
                <c:pt idx="249">
                  <c:v>1.1339999999999999</c:v>
                </c:pt>
                <c:pt idx="250">
                  <c:v>1.1319999999999999</c:v>
                </c:pt>
                <c:pt idx="251">
                  <c:v>1.1419999999999999</c:v>
                </c:pt>
                <c:pt idx="252">
                  <c:v>1.1399999999999999</c:v>
                </c:pt>
                <c:pt idx="253">
                  <c:v>1.167</c:v>
                </c:pt>
                <c:pt idx="254">
                  <c:v>1.1910000000000001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F4-4FFA-A2F6-280B5F0D0A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12208"/>
        <c:axId val="1542582576"/>
      </c:lineChart>
      <c:dateAx>
        <c:axId val="1658712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582576"/>
        <c:crosses val="autoZero"/>
        <c:auto val="0"/>
        <c:lblOffset val="100"/>
        <c:baseTimeUnit val="months"/>
      </c:dateAx>
      <c:valAx>
        <c:axId val="15425825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712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Table3032[[#Headers],[Real M1 Money Stock]]</c:f>
          <c:strCache>
            <c:ptCount val="1"/>
            <c:pt idx="0">
              <c:v>Real M1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 Real Monthly'!$B$5</c:f>
              <c:strCache>
                <c:ptCount val="1"/>
                <c:pt idx="0">
                  <c:v>Real M1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 Real Monthly'!$A$6:$A$773</c:f>
              <c:numCache>
                <c:formatCode>yyyy\-mm\-dd</c:formatCode>
                <c:ptCount val="768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</c:numCache>
            </c:numRef>
          </c:cat>
          <c:val>
            <c:numRef>
              <c:f>'US M1 Real Monthly'!$B$6:$B$773</c:f>
              <c:numCache>
                <c:formatCode>0.0</c:formatCode>
                <c:ptCount val="768"/>
                <c:pt idx="0">
                  <c:v>478.8</c:v>
                </c:pt>
                <c:pt idx="1">
                  <c:v>480.7</c:v>
                </c:pt>
                <c:pt idx="2">
                  <c:v>482.2</c:v>
                </c:pt>
                <c:pt idx="3">
                  <c:v>482.1</c:v>
                </c:pt>
                <c:pt idx="4">
                  <c:v>484.5</c:v>
                </c:pt>
                <c:pt idx="5">
                  <c:v>485.1</c:v>
                </c:pt>
                <c:pt idx="6">
                  <c:v>486.1</c:v>
                </c:pt>
                <c:pt idx="7">
                  <c:v>486.3</c:v>
                </c:pt>
                <c:pt idx="8">
                  <c:v>482.1</c:v>
                </c:pt>
                <c:pt idx="9">
                  <c:v>478.7</c:v>
                </c:pt>
                <c:pt idx="10">
                  <c:v>478.4</c:v>
                </c:pt>
                <c:pt idx="11">
                  <c:v>475.7</c:v>
                </c:pt>
                <c:pt idx="12">
                  <c:v>476.7</c:v>
                </c:pt>
                <c:pt idx="13">
                  <c:v>475.7</c:v>
                </c:pt>
                <c:pt idx="14">
                  <c:v>475.3</c:v>
                </c:pt>
                <c:pt idx="15">
                  <c:v>472.6</c:v>
                </c:pt>
                <c:pt idx="16">
                  <c:v>472.1</c:v>
                </c:pt>
                <c:pt idx="17">
                  <c:v>471.5</c:v>
                </c:pt>
                <c:pt idx="18">
                  <c:v>474.5</c:v>
                </c:pt>
                <c:pt idx="19">
                  <c:v>477.2</c:v>
                </c:pt>
                <c:pt idx="20">
                  <c:v>476.9</c:v>
                </c:pt>
                <c:pt idx="21">
                  <c:v>473.6</c:v>
                </c:pt>
                <c:pt idx="22">
                  <c:v>473.1</c:v>
                </c:pt>
                <c:pt idx="23">
                  <c:v>472</c:v>
                </c:pt>
                <c:pt idx="24">
                  <c:v>472.9</c:v>
                </c:pt>
                <c:pt idx="25">
                  <c:v>474.5</c:v>
                </c:pt>
                <c:pt idx="26">
                  <c:v>475.5</c:v>
                </c:pt>
                <c:pt idx="27">
                  <c:v>476.7</c:v>
                </c:pt>
                <c:pt idx="28">
                  <c:v>478.2</c:v>
                </c:pt>
                <c:pt idx="29">
                  <c:v>478.9</c:v>
                </c:pt>
                <c:pt idx="30">
                  <c:v>477.6</c:v>
                </c:pt>
                <c:pt idx="31">
                  <c:v>479.3</c:v>
                </c:pt>
                <c:pt idx="32">
                  <c:v>479.7</c:v>
                </c:pt>
                <c:pt idx="33">
                  <c:v>480.7</c:v>
                </c:pt>
                <c:pt idx="34">
                  <c:v>483</c:v>
                </c:pt>
                <c:pt idx="35">
                  <c:v>483.8</c:v>
                </c:pt>
                <c:pt idx="36">
                  <c:v>483.4</c:v>
                </c:pt>
                <c:pt idx="37">
                  <c:v>483.9</c:v>
                </c:pt>
                <c:pt idx="38">
                  <c:v>483.9</c:v>
                </c:pt>
                <c:pt idx="39">
                  <c:v>484.6</c:v>
                </c:pt>
                <c:pt idx="40">
                  <c:v>485.4</c:v>
                </c:pt>
                <c:pt idx="41">
                  <c:v>485.3</c:v>
                </c:pt>
                <c:pt idx="42">
                  <c:v>484.8</c:v>
                </c:pt>
                <c:pt idx="43">
                  <c:v>484.1</c:v>
                </c:pt>
                <c:pt idx="44">
                  <c:v>480.9</c:v>
                </c:pt>
                <c:pt idx="45">
                  <c:v>482.9</c:v>
                </c:pt>
                <c:pt idx="46">
                  <c:v>484.9</c:v>
                </c:pt>
                <c:pt idx="47">
                  <c:v>486.5</c:v>
                </c:pt>
                <c:pt idx="48">
                  <c:v>487.2</c:v>
                </c:pt>
                <c:pt idx="49">
                  <c:v>488.5</c:v>
                </c:pt>
                <c:pt idx="50">
                  <c:v>489</c:v>
                </c:pt>
                <c:pt idx="51">
                  <c:v>491.1</c:v>
                </c:pt>
                <c:pt idx="52">
                  <c:v>493</c:v>
                </c:pt>
                <c:pt idx="53">
                  <c:v>491.3</c:v>
                </c:pt>
                <c:pt idx="54">
                  <c:v>493</c:v>
                </c:pt>
                <c:pt idx="55">
                  <c:v>493.7</c:v>
                </c:pt>
                <c:pt idx="56">
                  <c:v>494.8</c:v>
                </c:pt>
                <c:pt idx="57">
                  <c:v>496.3</c:v>
                </c:pt>
                <c:pt idx="58">
                  <c:v>499</c:v>
                </c:pt>
                <c:pt idx="59">
                  <c:v>496.4</c:v>
                </c:pt>
                <c:pt idx="60">
                  <c:v>496.8</c:v>
                </c:pt>
                <c:pt idx="61">
                  <c:v>499.2</c:v>
                </c:pt>
                <c:pt idx="62">
                  <c:v>499.4</c:v>
                </c:pt>
                <c:pt idx="63">
                  <c:v>500.2</c:v>
                </c:pt>
                <c:pt idx="64">
                  <c:v>501.3</c:v>
                </c:pt>
                <c:pt idx="65">
                  <c:v>501.8</c:v>
                </c:pt>
                <c:pt idx="66">
                  <c:v>505.5</c:v>
                </c:pt>
                <c:pt idx="67">
                  <c:v>508.2</c:v>
                </c:pt>
                <c:pt idx="68">
                  <c:v>510.6</c:v>
                </c:pt>
                <c:pt idx="69">
                  <c:v>511.6</c:v>
                </c:pt>
                <c:pt idx="70">
                  <c:v>512.70000000000005</c:v>
                </c:pt>
                <c:pt idx="71">
                  <c:v>513</c:v>
                </c:pt>
                <c:pt idx="72">
                  <c:v>513.70000000000005</c:v>
                </c:pt>
                <c:pt idx="73">
                  <c:v>514.4</c:v>
                </c:pt>
                <c:pt idx="74">
                  <c:v>515.79999999999995</c:v>
                </c:pt>
                <c:pt idx="75">
                  <c:v>516.29999999999995</c:v>
                </c:pt>
                <c:pt idx="76">
                  <c:v>513.70000000000005</c:v>
                </c:pt>
                <c:pt idx="77">
                  <c:v>513.1</c:v>
                </c:pt>
                <c:pt idx="78">
                  <c:v>516.1</c:v>
                </c:pt>
                <c:pt idx="79">
                  <c:v>518.9</c:v>
                </c:pt>
                <c:pt idx="80">
                  <c:v>521.20000000000005</c:v>
                </c:pt>
                <c:pt idx="81">
                  <c:v>524.5</c:v>
                </c:pt>
                <c:pt idx="82">
                  <c:v>525</c:v>
                </c:pt>
                <c:pt idx="83">
                  <c:v>526.79999999999995</c:v>
                </c:pt>
                <c:pt idx="84">
                  <c:v>530.4</c:v>
                </c:pt>
                <c:pt idx="85">
                  <c:v>528.70000000000005</c:v>
                </c:pt>
                <c:pt idx="86">
                  <c:v>529.79999999999995</c:v>
                </c:pt>
                <c:pt idx="87">
                  <c:v>532.20000000000005</c:v>
                </c:pt>
                <c:pt idx="88">
                  <c:v>529.5</c:v>
                </c:pt>
                <c:pt idx="89">
                  <c:v>530</c:v>
                </c:pt>
                <c:pt idx="90">
                  <c:v>524.79999999999995</c:v>
                </c:pt>
                <c:pt idx="91">
                  <c:v>523.1</c:v>
                </c:pt>
                <c:pt idx="92">
                  <c:v>525.20000000000005</c:v>
                </c:pt>
                <c:pt idx="93">
                  <c:v>521.20000000000005</c:v>
                </c:pt>
                <c:pt idx="94">
                  <c:v>521.29999999999995</c:v>
                </c:pt>
                <c:pt idx="95">
                  <c:v>522.5</c:v>
                </c:pt>
                <c:pt idx="96">
                  <c:v>522.5</c:v>
                </c:pt>
                <c:pt idx="97">
                  <c:v>524.20000000000005</c:v>
                </c:pt>
                <c:pt idx="98">
                  <c:v>529.70000000000005</c:v>
                </c:pt>
                <c:pt idx="99">
                  <c:v>526.29999999999995</c:v>
                </c:pt>
                <c:pt idx="100">
                  <c:v>530.79999999999995</c:v>
                </c:pt>
                <c:pt idx="101">
                  <c:v>531.5</c:v>
                </c:pt>
                <c:pt idx="102">
                  <c:v>533.20000000000005</c:v>
                </c:pt>
                <c:pt idx="103">
                  <c:v>536.4</c:v>
                </c:pt>
                <c:pt idx="104">
                  <c:v>537.79999999999995</c:v>
                </c:pt>
                <c:pt idx="105">
                  <c:v>538.9</c:v>
                </c:pt>
                <c:pt idx="106">
                  <c:v>538.1</c:v>
                </c:pt>
                <c:pt idx="107">
                  <c:v>539.1</c:v>
                </c:pt>
                <c:pt idx="108">
                  <c:v>540.5</c:v>
                </c:pt>
                <c:pt idx="109">
                  <c:v>540.1</c:v>
                </c:pt>
                <c:pt idx="110">
                  <c:v>540.79999999999995</c:v>
                </c:pt>
                <c:pt idx="111">
                  <c:v>542.4</c:v>
                </c:pt>
                <c:pt idx="112">
                  <c:v>544.9</c:v>
                </c:pt>
                <c:pt idx="113">
                  <c:v>545.79999999999995</c:v>
                </c:pt>
                <c:pt idx="114">
                  <c:v>545.79999999999995</c:v>
                </c:pt>
                <c:pt idx="115">
                  <c:v>548</c:v>
                </c:pt>
                <c:pt idx="116">
                  <c:v>549</c:v>
                </c:pt>
                <c:pt idx="117">
                  <c:v>549.6</c:v>
                </c:pt>
                <c:pt idx="118">
                  <c:v>553.70000000000005</c:v>
                </c:pt>
                <c:pt idx="119">
                  <c:v>554.5</c:v>
                </c:pt>
                <c:pt idx="120">
                  <c:v>556.6</c:v>
                </c:pt>
                <c:pt idx="121">
                  <c:v>556.70000000000005</c:v>
                </c:pt>
                <c:pt idx="122">
                  <c:v>554</c:v>
                </c:pt>
                <c:pt idx="123">
                  <c:v>552.9</c:v>
                </c:pt>
                <c:pt idx="124">
                  <c:v>551.6</c:v>
                </c:pt>
                <c:pt idx="125">
                  <c:v>550</c:v>
                </c:pt>
                <c:pt idx="126">
                  <c:v>548.1</c:v>
                </c:pt>
                <c:pt idx="127">
                  <c:v>546.6</c:v>
                </c:pt>
                <c:pt idx="128">
                  <c:v>544.70000000000005</c:v>
                </c:pt>
                <c:pt idx="129">
                  <c:v>544</c:v>
                </c:pt>
                <c:pt idx="130">
                  <c:v>542.9</c:v>
                </c:pt>
                <c:pt idx="131">
                  <c:v>540.79999999999995</c:v>
                </c:pt>
                <c:pt idx="132">
                  <c:v>544.1</c:v>
                </c:pt>
                <c:pt idx="133">
                  <c:v>538.1</c:v>
                </c:pt>
                <c:pt idx="134">
                  <c:v>537.1</c:v>
                </c:pt>
                <c:pt idx="135">
                  <c:v>536.9</c:v>
                </c:pt>
                <c:pt idx="136">
                  <c:v>536.79999999999995</c:v>
                </c:pt>
                <c:pt idx="137">
                  <c:v>535.1</c:v>
                </c:pt>
                <c:pt idx="138">
                  <c:v>534.70000000000005</c:v>
                </c:pt>
                <c:pt idx="139">
                  <c:v>538.20000000000005</c:v>
                </c:pt>
                <c:pt idx="140">
                  <c:v>540.29999999999995</c:v>
                </c:pt>
                <c:pt idx="141">
                  <c:v>540.4</c:v>
                </c:pt>
                <c:pt idx="142">
                  <c:v>539.6</c:v>
                </c:pt>
                <c:pt idx="143">
                  <c:v>538.70000000000005</c:v>
                </c:pt>
                <c:pt idx="144">
                  <c:v>540.1</c:v>
                </c:pt>
                <c:pt idx="145">
                  <c:v>544.9</c:v>
                </c:pt>
                <c:pt idx="146">
                  <c:v>547</c:v>
                </c:pt>
                <c:pt idx="147">
                  <c:v>548.6</c:v>
                </c:pt>
                <c:pt idx="148">
                  <c:v>550.9</c:v>
                </c:pt>
                <c:pt idx="149">
                  <c:v>551.9</c:v>
                </c:pt>
                <c:pt idx="150">
                  <c:v>553.9</c:v>
                </c:pt>
                <c:pt idx="151">
                  <c:v>554.29999999999995</c:v>
                </c:pt>
                <c:pt idx="152">
                  <c:v>555.1</c:v>
                </c:pt>
                <c:pt idx="153">
                  <c:v>555.5</c:v>
                </c:pt>
                <c:pt idx="154">
                  <c:v>555.6</c:v>
                </c:pt>
                <c:pt idx="155">
                  <c:v>555.5</c:v>
                </c:pt>
                <c:pt idx="156">
                  <c:v>558.5</c:v>
                </c:pt>
                <c:pt idx="157">
                  <c:v>561.1</c:v>
                </c:pt>
                <c:pt idx="158">
                  <c:v>565.9</c:v>
                </c:pt>
                <c:pt idx="159">
                  <c:v>567.70000000000005</c:v>
                </c:pt>
                <c:pt idx="160">
                  <c:v>567.1</c:v>
                </c:pt>
                <c:pt idx="161">
                  <c:v>567.4</c:v>
                </c:pt>
                <c:pt idx="162">
                  <c:v>571.29999999999995</c:v>
                </c:pt>
                <c:pt idx="163">
                  <c:v>574.9</c:v>
                </c:pt>
                <c:pt idx="164">
                  <c:v>577.70000000000005</c:v>
                </c:pt>
                <c:pt idx="165">
                  <c:v>580.6</c:v>
                </c:pt>
                <c:pt idx="166">
                  <c:v>581.1</c:v>
                </c:pt>
                <c:pt idx="167">
                  <c:v>586.4</c:v>
                </c:pt>
                <c:pt idx="168">
                  <c:v>589</c:v>
                </c:pt>
                <c:pt idx="169">
                  <c:v>586.5</c:v>
                </c:pt>
                <c:pt idx="170">
                  <c:v>580</c:v>
                </c:pt>
                <c:pt idx="171">
                  <c:v>578.29999999999995</c:v>
                </c:pt>
                <c:pt idx="172">
                  <c:v>580.6</c:v>
                </c:pt>
                <c:pt idx="173">
                  <c:v>580.79999999999995</c:v>
                </c:pt>
                <c:pt idx="174">
                  <c:v>582.6</c:v>
                </c:pt>
                <c:pt idx="175">
                  <c:v>572.70000000000005</c:v>
                </c:pt>
                <c:pt idx="176">
                  <c:v>570.6</c:v>
                </c:pt>
                <c:pt idx="177">
                  <c:v>568</c:v>
                </c:pt>
                <c:pt idx="178">
                  <c:v>568.6</c:v>
                </c:pt>
                <c:pt idx="179">
                  <c:v>567.79999999999995</c:v>
                </c:pt>
                <c:pt idx="180">
                  <c:v>563.70000000000005</c:v>
                </c:pt>
                <c:pt idx="181">
                  <c:v>560.9</c:v>
                </c:pt>
                <c:pt idx="182">
                  <c:v>557.9</c:v>
                </c:pt>
                <c:pt idx="183">
                  <c:v>555.5</c:v>
                </c:pt>
                <c:pt idx="184">
                  <c:v>550.6</c:v>
                </c:pt>
                <c:pt idx="185">
                  <c:v>548</c:v>
                </c:pt>
                <c:pt idx="186">
                  <c:v>546.20000000000005</c:v>
                </c:pt>
                <c:pt idx="187">
                  <c:v>541.29999999999995</c:v>
                </c:pt>
                <c:pt idx="188">
                  <c:v>535.6</c:v>
                </c:pt>
                <c:pt idx="189">
                  <c:v>533.9</c:v>
                </c:pt>
                <c:pt idx="190">
                  <c:v>531.5</c:v>
                </c:pt>
                <c:pt idx="191">
                  <c:v>528.29999999999995</c:v>
                </c:pt>
                <c:pt idx="192">
                  <c:v>523.70000000000005</c:v>
                </c:pt>
                <c:pt idx="193">
                  <c:v>522.79999999999995</c:v>
                </c:pt>
                <c:pt idx="194">
                  <c:v>523.5</c:v>
                </c:pt>
                <c:pt idx="195">
                  <c:v>521.1</c:v>
                </c:pt>
                <c:pt idx="196">
                  <c:v>525.79999999999995</c:v>
                </c:pt>
                <c:pt idx="197">
                  <c:v>527.9</c:v>
                </c:pt>
                <c:pt idx="198">
                  <c:v>525.4</c:v>
                </c:pt>
                <c:pt idx="199">
                  <c:v>524.20000000000005</c:v>
                </c:pt>
                <c:pt idx="200">
                  <c:v>523.29999999999995</c:v>
                </c:pt>
                <c:pt idx="201">
                  <c:v>519.9</c:v>
                </c:pt>
                <c:pt idx="202">
                  <c:v>518.6</c:v>
                </c:pt>
                <c:pt idx="203">
                  <c:v>516.4</c:v>
                </c:pt>
                <c:pt idx="204">
                  <c:v>516.79999999999995</c:v>
                </c:pt>
                <c:pt idx="205">
                  <c:v>520.20000000000005</c:v>
                </c:pt>
                <c:pt idx="206">
                  <c:v>522.70000000000005</c:v>
                </c:pt>
                <c:pt idx="207">
                  <c:v>525.29999999999995</c:v>
                </c:pt>
                <c:pt idx="208">
                  <c:v>524.6</c:v>
                </c:pt>
                <c:pt idx="209">
                  <c:v>522.4</c:v>
                </c:pt>
                <c:pt idx="210">
                  <c:v>521.4</c:v>
                </c:pt>
                <c:pt idx="211">
                  <c:v>521.79999999999995</c:v>
                </c:pt>
                <c:pt idx="212">
                  <c:v>520.1</c:v>
                </c:pt>
                <c:pt idx="213">
                  <c:v>521.6</c:v>
                </c:pt>
                <c:pt idx="214">
                  <c:v>522.5</c:v>
                </c:pt>
                <c:pt idx="215">
                  <c:v>524.29999999999995</c:v>
                </c:pt>
                <c:pt idx="216">
                  <c:v>525.20000000000005</c:v>
                </c:pt>
                <c:pt idx="217">
                  <c:v>525.29999999999995</c:v>
                </c:pt>
                <c:pt idx="218">
                  <c:v>526.70000000000005</c:v>
                </c:pt>
                <c:pt idx="219">
                  <c:v>526.70000000000005</c:v>
                </c:pt>
                <c:pt idx="220">
                  <c:v>526.9</c:v>
                </c:pt>
                <c:pt idx="221">
                  <c:v>526.9</c:v>
                </c:pt>
                <c:pt idx="222">
                  <c:v>526.6</c:v>
                </c:pt>
                <c:pt idx="223">
                  <c:v>527.5</c:v>
                </c:pt>
                <c:pt idx="224">
                  <c:v>529.4</c:v>
                </c:pt>
                <c:pt idx="225">
                  <c:v>529.9</c:v>
                </c:pt>
                <c:pt idx="226">
                  <c:v>530</c:v>
                </c:pt>
                <c:pt idx="227">
                  <c:v>531.1</c:v>
                </c:pt>
                <c:pt idx="228">
                  <c:v>533.29999999999995</c:v>
                </c:pt>
                <c:pt idx="229">
                  <c:v>532.20000000000005</c:v>
                </c:pt>
                <c:pt idx="230">
                  <c:v>531.5</c:v>
                </c:pt>
                <c:pt idx="231">
                  <c:v>531.9</c:v>
                </c:pt>
                <c:pt idx="232">
                  <c:v>534.70000000000005</c:v>
                </c:pt>
                <c:pt idx="233">
                  <c:v>533.70000000000005</c:v>
                </c:pt>
                <c:pt idx="234">
                  <c:v>530.70000000000005</c:v>
                </c:pt>
                <c:pt idx="235">
                  <c:v>530.5</c:v>
                </c:pt>
                <c:pt idx="236">
                  <c:v>529.6</c:v>
                </c:pt>
                <c:pt idx="237">
                  <c:v>526.5</c:v>
                </c:pt>
                <c:pt idx="238">
                  <c:v>526.5</c:v>
                </c:pt>
                <c:pt idx="239">
                  <c:v>526.20000000000005</c:v>
                </c:pt>
                <c:pt idx="240">
                  <c:v>523.5</c:v>
                </c:pt>
                <c:pt idx="241">
                  <c:v>520.1</c:v>
                </c:pt>
                <c:pt idx="242">
                  <c:v>518.6</c:v>
                </c:pt>
                <c:pt idx="243">
                  <c:v>521.20000000000005</c:v>
                </c:pt>
                <c:pt idx="244">
                  <c:v>517.6</c:v>
                </c:pt>
                <c:pt idx="245">
                  <c:v>517.20000000000005</c:v>
                </c:pt>
                <c:pt idx="246">
                  <c:v>516.70000000000005</c:v>
                </c:pt>
                <c:pt idx="247">
                  <c:v>514</c:v>
                </c:pt>
                <c:pt idx="248">
                  <c:v>509.8</c:v>
                </c:pt>
                <c:pt idx="249">
                  <c:v>506.4</c:v>
                </c:pt>
                <c:pt idx="250">
                  <c:v>501.1</c:v>
                </c:pt>
                <c:pt idx="251">
                  <c:v>496.5</c:v>
                </c:pt>
                <c:pt idx="252">
                  <c:v>494.6</c:v>
                </c:pt>
                <c:pt idx="253">
                  <c:v>493.8</c:v>
                </c:pt>
                <c:pt idx="254">
                  <c:v>484.9</c:v>
                </c:pt>
                <c:pt idx="255">
                  <c:v>474.4</c:v>
                </c:pt>
                <c:pt idx="256">
                  <c:v>471</c:v>
                </c:pt>
                <c:pt idx="257">
                  <c:v>471.6</c:v>
                </c:pt>
                <c:pt idx="258">
                  <c:v>477</c:v>
                </c:pt>
                <c:pt idx="259">
                  <c:v>479.8</c:v>
                </c:pt>
                <c:pt idx="260">
                  <c:v>482.5</c:v>
                </c:pt>
                <c:pt idx="261">
                  <c:v>482.9</c:v>
                </c:pt>
                <c:pt idx="262">
                  <c:v>479.8</c:v>
                </c:pt>
                <c:pt idx="263">
                  <c:v>472.8</c:v>
                </c:pt>
                <c:pt idx="264">
                  <c:v>471.7</c:v>
                </c:pt>
                <c:pt idx="265">
                  <c:v>471.4</c:v>
                </c:pt>
                <c:pt idx="266">
                  <c:v>472.9</c:v>
                </c:pt>
                <c:pt idx="267">
                  <c:v>479.7</c:v>
                </c:pt>
                <c:pt idx="268">
                  <c:v>473.5</c:v>
                </c:pt>
                <c:pt idx="269">
                  <c:v>469.8</c:v>
                </c:pt>
                <c:pt idx="270">
                  <c:v>466.6</c:v>
                </c:pt>
                <c:pt idx="271">
                  <c:v>463</c:v>
                </c:pt>
                <c:pt idx="272">
                  <c:v>458.6</c:v>
                </c:pt>
                <c:pt idx="273">
                  <c:v>458.7</c:v>
                </c:pt>
                <c:pt idx="274">
                  <c:v>459.8</c:v>
                </c:pt>
                <c:pt idx="275">
                  <c:v>464.1</c:v>
                </c:pt>
                <c:pt idx="276">
                  <c:v>469</c:v>
                </c:pt>
                <c:pt idx="277">
                  <c:v>466.6</c:v>
                </c:pt>
                <c:pt idx="278">
                  <c:v>467.5</c:v>
                </c:pt>
                <c:pt idx="279">
                  <c:v>470.6</c:v>
                </c:pt>
                <c:pt idx="280">
                  <c:v>465.8</c:v>
                </c:pt>
                <c:pt idx="281">
                  <c:v>461.3</c:v>
                </c:pt>
                <c:pt idx="282">
                  <c:v>459.5</c:v>
                </c:pt>
                <c:pt idx="283">
                  <c:v>462</c:v>
                </c:pt>
                <c:pt idx="284">
                  <c:v>467.7</c:v>
                </c:pt>
                <c:pt idx="285">
                  <c:v>473.5</c:v>
                </c:pt>
                <c:pt idx="286">
                  <c:v>481.1</c:v>
                </c:pt>
                <c:pt idx="287">
                  <c:v>486</c:v>
                </c:pt>
                <c:pt idx="288">
                  <c:v>487.4</c:v>
                </c:pt>
                <c:pt idx="289">
                  <c:v>494.2</c:v>
                </c:pt>
                <c:pt idx="290">
                  <c:v>500.1</c:v>
                </c:pt>
                <c:pt idx="291">
                  <c:v>499.2</c:v>
                </c:pt>
                <c:pt idx="292">
                  <c:v>504</c:v>
                </c:pt>
                <c:pt idx="293">
                  <c:v>507</c:v>
                </c:pt>
                <c:pt idx="294">
                  <c:v>508.8</c:v>
                </c:pt>
                <c:pt idx="295">
                  <c:v>510</c:v>
                </c:pt>
                <c:pt idx="296">
                  <c:v>510.8</c:v>
                </c:pt>
                <c:pt idx="297">
                  <c:v>513.1</c:v>
                </c:pt>
                <c:pt idx="298">
                  <c:v>513.4</c:v>
                </c:pt>
                <c:pt idx="299">
                  <c:v>514.20000000000005</c:v>
                </c:pt>
                <c:pt idx="300">
                  <c:v>514.29999999999995</c:v>
                </c:pt>
                <c:pt idx="301">
                  <c:v>514.1</c:v>
                </c:pt>
                <c:pt idx="302">
                  <c:v>516.4</c:v>
                </c:pt>
                <c:pt idx="303">
                  <c:v>517.9</c:v>
                </c:pt>
                <c:pt idx="304">
                  <c:v>518.6</c:v>
                </c:pt>
                <c:pt idx="305">
                  <c:v>520.9</c:v>
                </c:pt>
                <c:pt idx="306">
                  <c:v>519.6</c:v>
                </c:pt>
                <c:pt idx="307">
                  <c:v>518.20000000000005</c:v>
                </c:pt>
                <c:pt idx="308">
                  <c:v>518.70000000000005</c:v>
                </c:pt>
                <c:pt idx="309">
                  <c:v>517.29999999999995</c:v>
                </c:pt>
                <c:pt idx="310">
                  <c:v>519.9</c:v>
                </c:pt>
                <c:pt idx="311">
                  <c:v>522.79999999999995</c:v>
                </c:pt>
                <c:pt idx="312">
                  <c:v>527</c:v>
                </c:pt>
                <c:pt idx="313">
                  <c:v>530.20000000000005</c:v>
                </c:pt>
                <c:pt idx="314">
                  <c:v>530.5</c:v>
                </c:pt>
                <c:pt idx="315">
                  <c:v>533.1</c:v>
                </c:pt>
                <c:pt idx="316">
                  <c:v>536.5</c:v>
                </c:pt>
                <c:pt idx="317">
                  <c:v>541.70000000000005</c:v>
                </c:pt>
                <c:pt idx="318">
                  <c:v>547</c:v>
                </c:pt>
                <c:pt idx="319">
                  <c:v>552.5</c:v>
                </c:pt>
                <c:pt idx="320">
                  <c:v>558.1</c:v>
                </c:pt>
                <c:pt idx="321">
                  <c:v>560.20000000000005</c:v>
                </c:pt>
                <c:pt idx="322">
                  <c:v>561.70000000000005</c:v>
                </c:pt>
                <c:pt idx="323">
                  <c:v>566</c:v>
                </c:pt>
                <c:pt idx="324">
                  <c:v>565.4</c:v>
                </c:pt>
                <c:pt idx="325">
                  <c:v>569.9</c:v>
                </c:pt>
                <c:pt idx="326">
                  <c:v>580.70000000000005</c:v>
                </c:pt>
                <c:pt idx="327">
                  <c:v>589.70000000000005</c:v>
                </c:pt>
                <c:pt idx="328">
                  <c:v>598.20000000000005</c:v>
                </c:pt>
                <c:pt idx="329">
                  <c:v>603.79999999999995</c:v>
                </c:pt>
                <c:pt idx="330">
                  <c:v>612.1</c:v>
                </c:pt>
                <c:pt idx="331">
                  <c:v>619.29999999999995</c:v>
                </c:pt>
                <c:pt idx="332">
                  <c:v>624.9</c:v>
                </c:pt>
                <c:pt idx="333">
                  <c:v>630.6</c:v>
                </c:pt>
                <c:pt idx="334">
                  <c:v>638.9</c:v>
                </c:pt>
                <c:pt idx="335">
                  <c:v>654.1</c:v>
                </c:pt>
                <c:pt idx="336">
                  <c:v>655.5</c:v>
                </c:pt>
                <c:pt idx="337">
                  <c:v>653.6</c:v>
                </c:pt>
                <c:pt idx="338">
                  <c:v>654</c:v>
                </c:pt>
                <c:pt idx="339">
                  <c:v>660.1</c:v>
                </c:pt>
                <c:pt idx="340">
                  <c:v>660</c:v>
                </c:pt>
                <c:pt idx="341">
                  <c:v>654.79999999999995</c:v>
                </c:pt>
                <c:pt idx="342">
                  <c:v>652.9</c:v>
                </c:pt>
                <c:pt idx="343">
                  <c:v>651.70000000000005</c:v>
                </c:pt>
                <c:pt idx="344">
                  <c:v>651.79999999999995</c:v>
                </c:pt>
                <c:pt idx="345">
                  <c:v>657.6</c:v>
                </c:pt>
                <c:pt idx="346">
                  <c:v>652.70000000000005</c:v>
                </c:pt>
                <c:pt idx="347">
                  <c:v>649</c:v>
                </c:pt>
                <c:pt idx="348">
                  <c:v>651.9</c:v>
                </c:pt>
                <c:pt idx="349">
                  <c:v>652.1</c:v>
                </c:pt>
                <c:pt idx="350">
                  <c:v>653.9</c:v>
                </c:pt>
                <c:pt idx="351">
                  <c:v>655.4</c:v>
                </c:pt>
                <c:pt idx="352">
                  <c:v>656.8</c:v>
                </c:pt>
                <c:pt idx="353">
                  <c:v>659.6</c:v>
                </c:pt>
                <c:pt idx="354">
                  <c:v>659.4</c:v>
                </c:pt>
                <c:pt idx="355">
                  <c:v>658.2</c:v>
                </c:pt>
                <c:pt idx="356">
                  <c:v>655.8</c:v>
                </c:pt>
                <c:pt idx="357">
                  <c:v>653.29999999999995</c:v>
                </c:pt>
                <c:pt idx="358">
                  <c:v>652.5</c:v>
                </c:pt>
                <c:pt idx="359">
                  <c:v>651.79999999999995</c:v>
                </c:pt>
                <c:pt idx="360">
                  <c:v>648.29999999999995</c:v>
                </c:pt>
                <c:pt idx="361">
                  <c:v>644.6</c:v>
                </c:pt>
                <c:pt idx="362">
                  <c:v>640.79999999999995</c:v>
                </c:pt>
                <c:pt idx="363">
                  <c:v>633</c:v>
                </c:pt>
                <c:pt idx="364">
                  <c:v>626.5</c:v>
                </c:pt>
                <c:pt idx="365">
                  <c:v>623.29999999999995</c:v>
                </c:pt>
                <c:pt idx="366">
                  <c:v>624.70000000000005</c:v>
                </c:pt>
                <c:pt idx="367">
                  <c:v>626</c:v>
                </c:pt>
                <c:pt idx="368">
                  <c:v>625.79999999999995</c:v>
                </c:pt>
                <c:pt idx="369">
                  <c:v>627.29999999999995</c:v>
                </c:pt>
                <c:pt idx="370">
                  <c:v>625.79999999999995</c:v>
                </c:pt>
                <c:pt idx="371">
                  <c:v>627.79999999999995</c:v>
                </c:pt>
                <c:pt idx="372">
                  <c:v>623.79999999999995</c:v>
                </c:pt>
                <c:pt idx="373">
                  <c:v>623.5</c:v>
                </c:pt>
                <c:pt idx="374">
                  <c:v>623.29999999999995</c:v>
                </c:pt>
                <c:pt idx="375">
                  <c:v>625.4</c:v>
                </c:pt>
                <c:pt idx="376">
                  <c:v>622.9</c:v>
                </c:pt>
                <c:pt idx="377">
                  <c:v>622.6</c:v>
                </c:pt>
                <c:pt idx="378">
                  <c:v>620.79999999999995</c:v>
                </c:pt>
                <c:pt idx="379">
                  <c:v>619.79999999999995</c:v>
                </c:pt>
                <c:pt idx="380">
                  <c:v>619</c:v>
                </c:pt>
                <c:pt idx="381">
                  <c:v>614.6</c:v>
                </c:pt>
                <c:pt idx="382">
                  <c:v>614.9</c:v>
                </c:pt>
                <c:pt idx="383">
                  <c:v>614.5</c:v>
                </c:pt>
                <c:pt idx="384">
                  <c:v>614.1</c:v>
                </c:pt>
                <c:pt idx="385">
                  <c:v>617.70000000000005</c:v>
                </c:pt>
                <c:pt idx="386">
                  <c:v>622.20000000000005</c:v>
                </c:pt>
                <c:pt idx="387">
                  <c:v>624.1</c:v>
                </c:pt>
                <c:pt idx="388">
                  <c:v>626</c:v>
                </c:pt>
                <c:pt idx="389">
                  <c:v>629.9</c:v>
                </c:pt>
                <c:pt idx="390">
                  <c:v>632.6</c:v>
                </c:pt>
                <c:pt idx="391">
                  <c:v>634.6</c:v>
                </c:pt>
                <c:pt idx="392">
                  <c:v>634.79999999999995</c:v>
                </c:pt>
                <c:pt idx="393">
                  <c:v>639.9</c:v>
                </c:pt>
                <c:pt idx="394">
                  <c:v>644.1</c:v>
                </c:pt>
                <c:pt idx="395">
                  <c:v>649.1</c:v>
                </c:pt>
                <c:pt idx="396">
                  <c:v>658.3</c:v>
                </c:pt>
                <c:pt idx="397">
                  <c:v>667.5</c:v>
                </c:pt>
                <c:pt idx="398">
                  <c:v>673.4</c:v>
                </c:pt>
                <c:pt idx="399">
                  <c:v>677</c:v>
                </c:pt>
                <c:pt idx="400">
                  <c:v>680.5</c:v>
                </c:pt>
                <c:pt idx="401">
                  <c:v>681.2</c:v>
                </c:pt>
                <c:pt idx="402">
                  <c:v>685.6</c:v>
                </c:pt>
                <c:pt idx="403">
                  <c:v>691.5</c:v>
                </c:pt>
                <c:pt idx="404">
                  <c:v>700.2</c:v>
                </c:pt>
                <c:pt idx="405">
                  <c:v>708.3</c:v>
                </c:pt>
                <c:pt idx="406">
                  <c:v>714.8</c:v>
                </c:pt>
                <c:pt idx="407">
                  <c:v>720.2</c:v>
                </c:pt>
                <c:pt idx="408">
                  <c:v>721.6</c:v>
                </c:pt>
                <c:pt idx="409">
                  <c:v>722.2</c:v>
                </c:pt>
                <c:pt idx="410">
                  <c:v>724.6</c:v>
                </c:pt>
                <c:pt idx="411">
                  <c:v>728.5</c:v>
                </c:pt>
                <c:pt idx="412">
                  <c:v>739.2</c:v>
                </c:pt>
                <c:pt idx="413">
                  <c:v>745</c:v>
                </c:pt>
                <c:pt idx="414">
                  <c:v>750.6</c:v>
                </c:pt>
                <c:pt idx="415">
                  <c:v>755.7</c:v>
                </c:pt>
                <c:pt idx="416">
                  <c:v>761.5</c:v>
                </c:pt>
                <c:pt idx="417">
                  <c:v>764.5</c:v>
                </c:pt>
                <c:pt idx="418">
                  <c:v>769.9</c:v>
                </c:pt>
                <c:pt idx="419">
                  <c:v>772.1</c:v>
                </c:pt>
                <c:pt idx="420">
                  <c:v>773.5</c:v>
                </c:pt>
                <c:pt idx="421">
                  <c:v>774.6</c:v>
                </c:pt>
                <c:pt idx="422">
                  <c:v>775.1</c:v>
                </c:pt>
                <c:pt idx="423">
                  <c:v>775.2</c:v>
                </c:pt>
                <c:pt idx="424">
                  <c:v>775.1</c:v>
                </c:pt>
                <c:pt idx="425">
                  <c:v>774.3</c:v>
                </c:pt>
                <c:pt idx="426">
                  <c:v>775.4</c:v>
                </c:pt>
                <c:pt idx="427">
                  <c:v>772.2</c:v>
                </c:pt>
                <c:pt idx="428">
                  <c:v>771.5</c:v>
                </c:pt>
                <c:pt idx="429">
                  <c:v>769.9</c:v>
                </c:pt>
                <c:pt idx="430">
                  <c:v>768.3</c:v>
                </c:pt>
                <c:pt idx="431">
                  <c:v>766.6</c:v>
                </c:pt>
                <c:pt idx="432">
                  <c:v>765</c:v>
                </c:pt>
                <c:pt idx="433">
                  <c:v>760.4</c:v>
                </c:pt>
                <c:pt idx="434">
                  <c:v>758.4</c:v>
                </c:pt>
                <c:pt idx="435">
                  <c:v>757.1</c:v>
                </c:pt>
                <c:pt idx="436">
                  <c:v>753</c:v>
                </c:pt>
                <c:pt idx="437">
                  <c:v>750.8</c:v>
                </c:pt>
                <c:pt idx="438">
                  <c:v>750.7</c:v>
                </c:pt>
                <c:pt idx="439">
                  <c:v>749.1</c:v>
                </c:pt>
                <c:pt idx="440">
                  <c:v>745.9</c:v>
                </c:pt>
                <c:pt idx="441">
                  <c:v>740.9</c:v>
                </c:pt>
                <c:pt idx="442">
                  <c:v>737.9</c:v>
                </c:pt>
                <c:pt idx="443">
                  <c:v>732.6</c:v>
                </c:pt>
                <c:pt idx="444">
                  <c:v>726.2</c:v>
                </c:pt>
                <c:pt idx="445">
                  <c:v>721.6</c:v>
                </c:pt>
                <c:pt idx="446">
                  <c:v>721.9</c:v>
                </c:pt>
                <c:pt idx="447">
                  <c:v>720.6</c:v>
                </c:pt>
                <c:pt idx="448">
                  <c:v>713.9</c:v>
                </c:pt>
                <c:pt idx="449">
                  <c:v>711.7</c:v>
                </c:pt>
                <c:pt idx="450">
                  <c:v>708.5</c:v>
                </c:pt>
                <c:pt idx="451">
                  <c:v>700.8</c:v>
                </c:pt>
                <c:pt idx="452">
                  <c:v>695.1</c:v>
                </c:pt>
                <c:pt idx="453">
                  <c:v>686.3</c:v>
                </c:pt>
                <c:pt idx="454">
                  <c:v>682.7</c:v>
                </c:pt>
                <c:pt idx="455">
                  <c:v>679.6</c:v>
                </c:pt>
                <c:pt idx="456">
                  <c:v>678.3</c:v>
                </c:pt>
                <c:pt idx="457">
                  <c:v>675.5</c:v>
                </c:pt>
                <c:pt idx="458">
                  <c:v>671.2</c:v>
                </c:pt>
                <c:pt idx="459">
                  <c:v>665.4</c:v>
                </c:pt>
                <c:pt idx="460">
                  <c:v>665.3</c:v>
                </c:pt>
                <c:pt idx="461">
                  <c:v>665.5</c:v>
                </c:pt>
                <c:pt idx="462">
                  <c:v>664.3</c:v>
                </c:pt>
                <c:pt idx="463">
                  <c:v>668.7</c:v>
                </c:pt>
                <c:pt idx="464">
                  <c:v>661.8</c:v>
                </c:pt>
                <c:pt idx="465">
                  <c:v>659.8</c:v>
                </c:pt>
                <c:pt idx="466">
                  <c:v>662.3</c:v>
                </c:pt>
                <c:pt idx="467">
                  <c:v>662.7</c:v>
                </c:pt>
                <c:pt idx="468">
                  <c:v>663</c:v>
                </c:pt>
                <c:pt idx="469">
                  <c:v>665.3</c:v>
                </c:pt>
                <c:pt idx="470">
                  <c:v>664.8</c:v>
                </c:pt>
                <c:pt idx="471">
                  <c:v>663.7</c:v>
                </c:pt>
                <c:pt idx="472">
                  <c:v>663.7</c:v>
                </c:pt>
                <c:pt idx="473">
                  <c:v>661.1</c:v>
                </c:pt>
                <c:pt idx="474">
                  <c:v>658.8</c:v>
                </c:pt>
                <c:pt idx="475">
                  <c:v>658.4</c:v>
                </c:pt>
                <c:pt idx="476">
                  <c:v>660.5</c:v>
                </c:pt>
                <c:pt idx="477">
                  <c:v>662.6</c:v>
                </c:pt>
                <c:pt idx="478">
                  <c:v>667.2</c:v>
                </c:pt>
                <c:pt idx="479">
                  <c:v>666.1</c:v>
                </c:pt>
                <c:pt idx="480">
                  <c:v>666.7</c:v>
                </c:pt>
                <c:pt idx="481">
                  <c:v>665.9</c:v>
                </c:pt>
                <c:pt idx="482">
                  <c:v>665.4</c:v>
                </c:pt>
                <c:pt idx="483">
                  <c:v>664</c:v>
                </c:pt>
                <c:pt idx="484">
                  <c:v>664.9</c:v>
                </c:pt>
                <c:pt idx="485">
                  <c:v>662.5</c:v>
                </c:pt>
                <c:pt idx="486">
                  <c:v>659.3</c:v>
                </c:pt>
                <c:pt idx="487">
                  <c:v>657.8</c:v>
                </c:pt>
                <c:pt idx="488">
                  <c:v>653.5</c:v>
                </c:pt>
                <c:pt idx="489">
                  <c:v>656.3</c:v>
                </c:pt>
                <c:pt idx="490">
                  <c:v>659.6</c:v>
                </c:pt>
                <c:pt idx="491">
                  <c:v>664.8</c:v>
                </c:pt>
                <c:pt idx="492">
                  <c:v>662.8</c:v>
                </c:pt>
                <c:pt idx="493">
                  <c:v>652.1</c:v>
                </c:pt>
                <c:pt idx="494">
                  <c:v>647.70000000000005</c:v>
                </c:pt>
                <c:pt idx="495">
                  <c:v>652.79999999999995</c:v>
                </c:pt>
                <c:pt idx="496">
                  <c:v>645.4</c:v>
                </c:pt>
                <c:pt idx="497">
                  <c:v>640.29999999999995</c:v>
                </c:pt>
                <c:pt idx="498">
                  <c:v>639</c:v>
                </c:pt>
                <c:pt idx="499">
                  <c:v>637.1</c:v>
                </c:pt>
                <c:pt idx="500">
                  <c:v>633.5</c:v>
                </c:pt>
                <c:pt idx="501">
                  <c:v>631.79999999999995</c:v>
                </c:pt>
                <c:pt idx="502">
                  <c:v>627.1</c:v>
                </c:pt>
                <c:pt idx="503">
                  <c:v>623.5</c:v>
                </c:pt>
                <c:pt idx="504">
                  <c:v>624.5</c:v>
                </c:pt>
                <c:pt idx="505">
                  <c:v>625.70000000000005</c:v>
                </c:pt>
                <c:pt idx="506">
                  <c:v>629.70000000000005</c:v>
                </c:pt>
                <c:pt idx="507">
                  <c:v>633</c:v>
                </c:pt>
                <c:pt idx="508">
                  <c:v>630.9</c:v>
                </c:pt>
                <c:pt idx="509">
                  <c:v>633.79999999999995</c:v>
                </c:pt>
                <c:pt idx="510">
                  <c:v>642</c:v>
                </c:pt>
                <c:pt idx="511">
                  <c:v>648.4</c:v>
                </c:pt>
                <c:pt idx="512">
                  <c:v>677</c:v>
                </c:pt>
                <c:pt idx="513">
                  <c:v>656.4</c:v>
                </c:pt>
                <c:pt idx="514">
                  <c:v>659.7</c:v>
                </c:pt>
                <c:pt idx="515">
                  <c:v>667</c:v>
                </c:pt>
                <c:pt idx="516">
                  <c:v>670.1</c:v>
                </c:pt>
                <c:pt idx="517">
                  <c:v>668.9</c:v>
                </c:pt>
                <c:pt idx="518">
                  <c:v>668.5</c:v>
                </c:pt>
                <c:pt idx="519">
                  <c:v>662</c:v>
                </c:pt>
                <c:pt idx="520">
                  <c:v>662.6</c:v>
                </c:pt>
                <c:pt idx="521">
                  <c:v>664.4</c:v>
                </c:pt>
                <c:pt idx="522">
                  <c:v>666.2</c:v>
                </c:pt>
                <c:pt idx="523">
                  <c:v>657.7</c:v>
                </c:pt>
                <c:pt idx="524">
                  <c:v>661.6</c:v>
                </c:pt>
                <c:pt idx="525">
                  <c:v>664.5</c:v>
                </c:pt>
                <c:pt idx="526">
                  <c:v>666.4</c:v>
                </c:pt>
                <c:pt idx="527">
                  <c:v>671.2</c:v>
                </c:pt>
                <c:pt idx="528">
                  <c:v>672.1</c:v>
                </c:pt>
                <c:pt idx="529">
                  <c:v>674.4</c:v>
                </c:pt>
                <c:pt idx="530">
                  <c:v>673.9</c:v>
                </c:pt>
                <c:pt idx="531">
                  <c:v>682.3</c:v>
                </c:pt>
                <c:pt idx="532">
                  <c:v>693.7</c:v>
                </c:pt>
                <c:pt idx="533">
                  <c:v>699.6</c:v>
                </c:pt>
                <c:pt idx="534">
                  <c:v>700.9</c:v>
                </c:pt>
                <c:pt idx="535">
                  <c:v>702.7</c:v>
                </c:pt>
                <c:pt idx="536">
                  <c:v>700.8</c:v>
                </c:pt>
                <c:pt idx="537">
                  <c:v>701.9</c:v>
                </c:pt>
                <c:pt idx="538">
                  <c:v>702.2</c:v>
                </c:pt>
                <c:pt idx="539">
                  <c:v>704.2</c:v>
                </c:pt>
                <c:pt idx="540">
                  <c:v>701</c:v>
                </c:pt>
                <c:pt idx="541">
                  <c:v>707.8</c:v>
                </c:pt>
                <c:pt idx="542">
                  <c:v>710.2</c:v>
                </c:pt>
                <c:pt idx="543">
                  <c:v>711.2</c:v>
                </c:pt>
                <c:pt idx="544">
                  <c:v>708.4</c:v>
                </c:pt>
                <c:pt idx="545">
                  <c:v>710.8</c:v>
                </c:pt>
                <c:pt idx="546">
                  <c:v>709</c:v>
                </c:pt>
                <c:pt idx="547">
                  <c:v>715.8</c:v>
                </c:pt>
                <c:pt idx="548">
                  <c:v>717.9</c:v>
                </c:pt>
                <c:pt idx="549">
                  <c:v>714</c:v>
                </c:pt>
                <c:pt idx="550">
                  <c:v>716.8</c:v>
                </c:pt>
                <c:pt idx="551">
                  <c:v>717.8</c:v>
                </c:pt>
                <c:pt idx="552">
                  <c:v>713.5</c:v>
                </c:pt>
                <c:pt idx="553">
                  <c:v>712.6</c:v>
                </c:pt>
                <c:pt idx="554">
                  <c:v>709.9</c:v>
                </c:pt>
                <c:pt idx="555">
                  <c:v>701.3</c:v>
                </c:pt>
                <c:pt idx="556">
                  <c:v>705.6</c:v>
                </c:pt>
                <c:pt idx="557">
                  <c:v>712.5</c:v>
                </c:pt>
                <c:pt idx="558">
                  <c:v>702.4</c:v>
                </c:pt>
                <c:pt idx="559">
                  <c:v>702.6</c:v>
                </c:pt>
                <c:pt idx="560">
                  <c:v>693.5</c:v>
                </c:pt>
                <c:pt idx="561">
                  <c:v>691.4</c:v>
                </c:pt>
                <c:pt idx="562">
                  <c:v>694.6</c:v>
                </c:pt>
                <c:pt idx="563">
                  <c:v>693.7</c:v>
                </c:pt>
                <c:pt idx="564">
                  <c:v>692.2</c:v>
                </c:pt>
                <c:pt idx="565">
                  <c:v>691.3</c:v>
                </c:pt>
                <c:pt idx="566">
                  <c:v>692.6</c:v>
                </c:pt>
                <c:pt idx="567">
                  <c:v>688.3</c:v>
                </c:pt>
                <c:pt idx="568">
                  <c:v>689.1</c:v>
                </c:pt>
                <c:pt idx="569">
                  <c:v>681.6</c:v>
                </c:pt>
                <c:pt idx="570">
                  <c:v>676.4</c:v>
                </c:pt>
                <c:pt idx="571">
                  <c:v>673.4</c:v>
                </c:pt>
                <c:pt idx="572">
                  <c:v>672.8</c:v>
                </c:pt>
                <c:pt idx="573">
                  <c:v>678.7</c:v>
                </c:pt>
                <c:pt idx="574">
                  <c:v>678.6</c:v>
                </c:pt>
                <c:pt idx="575">
                  <c:v>672.9</c:v>
                </c:pt>
                <c:pt idx="576">
                  <c:v>674.3</c:v>
                </c:pt>
                <c:pt idx="577">
                  <c:v>667.4</c:v>
                </c:pt>
                <c:pt idx="578">
                  <c:v>665.7</c:v>
                </c:pt>
                <c:pt idx="579">
                  <c:v>669.2</c:v>
                </c:pt>
                <c:pt idx="580">
                  <c:v>667.9</c:v>
                </c:pt>
                <c:pt idx="581">
                  <c:v>660.2</c:v>
                </c:pt>
                <c:pt idx="582">
                  <c:v>660.8</c:v>
                </c:pt>
                <c:pt idx="583">
                  <c:v>662.7</c:v>
                </c:pt>
                <c:pt idx="584">
                  <c:v>659.7</c:v>
                </c:pt>
                <c:pt idx="585">
                  <c:v>659.4</c:v>
                </c:pt>
                <c:pt idx="586">
                  <c:v>650.70000000000005</c:v>
                </c:pt>
                <c:pt idx="587">
                  <c:v>649.5</c:v>
                </c:pt>
                <c:pt idx="588">
                  <c:v>649.29999999999995</c:v>
                </c:pt>
                <c:pt idx="589">
                  <c:v>649</c:v>
                </c:pt>
                <c:pt idx="590">
                  <c:v>650.6</c:v>
                </c:pt>
                <c:pt idx="591">
                  <c:v>650.4</c:v>
                </c:pt>
                <c:pt idx="592">
                  <c:v>647.5</c:v>
                </c:pt>
                <c:pt idx="593">
                  <c:v>645.9</c:v>
                </c:pt>
                <c:pt idx="594">
                  <c:v>648.9</c:v>
                </c:pt>
                <c:pt idx="595">
                  <c:v>643.6</c:v>
                </c:pt>
                <c:pt idx="596">
                  <c:v>668</c:v>
                </c:pt>
                <c:pt idx="597">
                  <c:v>679.2</c:v>
                </c:pt>
                <c:pt idx="598">
                  <c:v>710.6</c:v>
                </c:pt>
                <c:pt idx="599">
                  <c:v>757.7</c:v>
                </c:pt>
                <c:pt idx="600">
                  <c:v>746.8</c:v>
                </c:pt>
                <c:pt idx="601">
                  <c:v>736.8</c:v>
                </c:pt>
                <c:pt idx="602">
                  <c:v>743</c:v>
                </c:pt>
                <c:pt idx="603">
                  <c:v>757.7</c:v>
                </c:pt>
                <c:pt idx="604">
                  <c:v>759.3</c:v>
                </c:pt>
                <c:pt idx="605">
                  <c:v>772.3</c:v>
                </c:pt>
                <c:pt idx="606">
                  <c:v>774.2</c:v>
                </c:pt>
                <c:pt idx="607">
                  <c:v>770.5</c:v>
                </c:pt>
                <c:pt idx="608">
                  <c:v>771.3</c:v>
                </c:pt>
                <c:pt idx="609">
                  <c:v>774.9</c:v>
                </c:pt>
                <c:pt idx="610">
                  <c:v>774.7</c:v>
                </c:pt>
                <c:pt idx="611">
                  <c:v>778.8</c:v>
                </c:pt>
                <c:pt idx="612">
                  <c:v>770</c:v>
                </c:pt>
                <c:pt idx="613">
                  <c:v>782.3</c:v>
                </c:pt>
                <c:pt idx="614">
                  <c:v>787.6</c:v>
                </c:pt>
                <c:pt idx="615">
                  <c:v>781.5</c:v>
                </c:pt>
                <c:pt idx="616">
                  <c:v>787</c:v>
                </c:pt>
                <c:pt idx="617">
                  <c:v>797.2</c:v>
                </c:pt>
                <c:pt idx="618">
                  <c:v>792.3</c:v>
                </c:pt>
                <c:pt idx="619">
                  <c:v>802.4</c:v>
                </c:pt>
                <c:pt idx="620">
                  <c:v>809.2</c:v>
                </c:pt>
                <c:pt idx="621">
                  <c:v>812.8</c:v>
                </c:pt>
                <c:pt idx="622">
                  <c:v>832.6</c:v>
                </c:pt>
                <c:pt idx="623">
                  <c:v>833.1</c:v>
                </c:pt>
                <c:pt idx="624">
                  <c:v>834.7</c:v>
                </c:pt>
                <c:pt idx="625">
                  <c:v>842.8</c:v>
                </c:pt>
                <c:pt idx="626">
                  <c:v>850.3</c:v>
                </c:pt>
                <c:pt idx="627">
                  <c:v>846.5</c:v>
                </c:pt>
                <c:pt idx="628">
                  <c:v>863.7</c:v>
                </c:pt>
                <c:pt idx="629">
                  <c:v>873.4</c:v>
                </c:pt>
                <c:pt idx="630">
                  <c:v>885.6</c:v>
                </c:pt>
                <c:pt idx="631">
                  <c:v>935.6</c:v>
                </c:pt>
                <c:pt idx="632">
                  <c:v>935.6</c:v>
                </c:pt>
                <c:pt idx="633">
                  <c:v>938.7</c:v>
                </c:pt>
                <c:pt idx="634">
                  <c:v>960.5</c:v>
                </c:pt>
                <c:pt idx="635">
                  <c:v>953.1</c:v>
                </c:pt>
                <c:pt idx="636">
                  <c:v>966.4</c:v>
                </c:pt>
                <c:pt idx="637">
                  <c:v>966.6</c:v>
                </c:pt>
                <c:pt idx="638">
                  <c:v>973.7</c:v>
                </c:pt>
                <c:pt idx="639">
                  <c:v>976.2</c:v>
                </c:pt>
                <c:pt idx="640">
                  <c:v>986.5</c:v>
                </c:pt>
                <c:pt idx="641">
                  <c:v>995.7</c:v>
                </c:pt>
                <c:pt idx="642">
                  <c:v>1012.7</c:v>
                </c:pt>
                <c:pt idx="643">
                  <c:v>1023.9</c:v>
                </c:pt>
                <c:pt idx="644">
                  <c:v>1033.0999999999999</c:v>
                </c:pt>
                <c:pt idx="645">
                  <c:v>1044.8</c:v>
                </c:pt>
                <c:pt idx="646">
                  <c:v>1055.7</c:v>
                </c:pt>
                <c:pt idx="647">
                  <c:v>1064.2</c:v>
                </c:pt>
                <c:pt idx="648">
                  <c:v>1068.5</c:v>
                </c:pt>
                <c:pt idx="649">
                  <c:v>1060.5999999999999</c:v>
                </c:pt>
                <c:pt idx="650">
                  <c:v>1066.5999999999999</c:v>
                </c:pt>
                <c:pt idx="651">
                  <c:v>1081.5999999999999</c:v>
                </c:pt>
                <c:pt idx="652">
                  <c:v>1090.0999999999999</c:v>
                </c:pt>
                <c:pt idx="653">
                  <c:v>1087.7</c:v>
                </c:pt>
                <c:pt idx="654">
                  <c:v>1092.5</c:v>
                </c:pt>
                <c:pt idx="655">
                  <c:v>1094.8</c:v>
                </c:pt>
                <c:pt idx="656">
                  <c:v>1106.8</c:v>
                </c:pt>
                <c:pt idx="657">
                  <c:v>1122.8</c:v>
                </c:pt>
                <c:pt idx="658">
                  <c:v>1125.4000000000001</c:v>
                </c:pt>
                <c:pt idx="659">
                  <c:v>1135.0999999999999</c:v>
                </c:pt>
                <c:pt idx="660">
                  <c:v>1147.0999999999999</c:v>
                </c:pt>
                <c:pt idx="661">
                  <c:v>1156.8</c:v>
                </c:pt>
                <c:pt idx="662">
                  <c:v>1165.7</c:v>
                </c:pt>
                <c:pt idx="663">
                  <c:v>1172.8</c:v>
                </c:pt>
                <c:pt idx="664">
                  <c:v>1178.2</c:v>
                </c:pt>
                <c:pt idx="665">
                  <c:v>1191.7</c:v>
                </c:pt>
                <c:pt idx="666">
                  <c:v>1197.0999999999999</c:v>
                </c:pt>
                <c:pt idx="667">
                  <c:v>1180.9000000000001</c:v>
                </c:pt>
                <c:pt idx="668">
                  <c:v>1206.5</c:v>
                </c:pt>
                <c:pt idx="669">
                  <c:v>1209.0999999999999</c:v>
                </c:pt>
                <c:pt idx="670">
                  <c:v>1219</c:v>
                </c:pt>
                <c:pt idx="671">
                  <c:v>1244.8</c:v>
                </c:pt>
                <c:pt idx="672">
                  <c:v>1253</c:v>
                </c:pt>
                <c:pt idx="673">
                  <c:v>1277</c:v>
                </c:pt>
                <c:pt idx="674">
                  <c:v>1270.5999999999999</c:v>
                </c:pt>
                <c:pt idx="675">
                  <c:v>1269.7</c:v>
                </c:pt>
                <c:pt idx="676">
                  <c:v>1258.2</c:v>
                </c:pt>
                <c:pt idx="677">
                  <c:v>1271.0999999999999</c:v>
                </c:pt>
                <c:pt idx="678">
                  <c:v>1277.5</c:v>
                </c:pt>
                <c:pt idx="679">
                  <c:v>1272.5</c:v>
                </c:pt>
                <c:pt idx="680">
                  <c:v>1283</c:v>
                </c:pt>
                <c:pt idx="681">
                  <c:v>1269.8</c:v>
                </c:pt>
                <c:pt idx="682">
                  <c:v>1295</c:v>
                </c:pt>
                <c:pt idx="683">
                  <c:v>1302.0999999999999</c:v>
                </c:pt>
                <c:pt idx="684">
                  <c:v>1303.0999999999999</c:v>
                </c:pt>
                <c:pt idx="685">
                  <c:v>1318.3</c:v>
                </c:pt>
                <c:pt idx="686">
                  <c:v>1324.8</c:v>
                </c:pt>
                <c:pt idx="687">
                  <c:v>1338.3</c:v>
                </c:pt>
                <c:pt idx="688">
                  <c:v>1351.5</c:v>
                </c:pt>
                <c:pt idx="689">
                  <c:v>1351.3</c:v>
                </c:pt>
                <c:pt idx="690">
                  <c:v>1351.9</c:v>
                </c:pt>
                <c:pt idx="691">
                  <c:v>1379.9</c:v>
                </c:pt>
                <c:pt idx="692">
                  <c:v>1379.8</c:v>
                </c:pt>
                <c:pt idx="693">
                  <c:v>1378.9</c:v>
                </c:pt>
                <c:pt idx="694">
                  <c:v>1386.2</c:v>
                </c:pt>
                <c:pt idx="695">
                  <c:v>1376.9</c:v>
                </c:pt>
                <c:pt idx="696">
                  <c:v>1392</c:v>
                </c:pt>
                <c:pt idx="697">
                  <c:v>1394.5</c:v>
                </c:pt>
                <c:pt idx="698">
                  <c:v>1414.8</c:v>
                </c:pt>
                <c:pt idx="699">
                  <c:v>1413.3</c:v>
                </c:pt>
                <c:pt idx="700">
                  <c:v>1441</c:v>
                </c:pt>
                <c:pt idx="701">
                  <c:v>1443.7</c:v>
                </c:pt>
                <c:pt idx="702">
                  <c:v>1452.9</c:v>
                </c:pt>
                <c:pt idx="703">
                  <c:v>1463.3</c:v>
                </c:pt>
                <c:pt idx="704">
                  <c:v>1449.1</c:v>
                </c:pt>
                <c:pt idx="705">
                  <c:v>1462.3</c:v>
                </c:pt>
                <c:pt idx="706">
                  <c:v>1468.4</c:v>
                </c:pt>
                <c:pt idx="707">
                  <c:v>1457</c:v>
                </c:pt>
                <c:pt idx="708">
                  <c:v>1469.9</c:v>
                </c:pt>
                <c:pt idx="709">
                  <c:v>1450.9</c:v>
                </c:pt>
                <c:pt idx="710">
                  <c:v>1467.8</c:v>
                </c:pt>
                <c:pt idx="711">
                  <c:v>1461.2</c:v>
                </c:pt>
                <c:pt idx="712">
                  <c:v>1455.8</c:v>
                </c:pt>
                <c:pt idx="713">
                  <c:v>1454.4</c:v>
                </c:pt>
                <c:pt idx="714">
                  <c:v>1463.3</c:v>
                </c:pt>
                <c:pt idx="715">
                  <c:v>1467</c:v>
                </c:pt>
                <c:pt idx="716">
                  <c:v>1467.6</c:v>
                </c:pt>
                <c:pt idx="717">
                  <c:v>1474.4</c:v>
                </c:pt>
                <c:pt idx="718">
                  <c:v>1466.7</c:v>
                </c:pt>
                <c:pt idx="719">
                  <c:v>1490.2</c:v>
                </c:pt>
                <c:pt idx="720">
                  <c:v>1487.2</c:v>
                </c:pt>
                <c:pt idx="721">
                  <c:v>1486.5</c:v>
                </c:pt>
                <c:pt idx="722">
                  <c:v>1468.3</c:v>
                </c:pt>
                <c:pt idx="723">
                  <c:v>1479.4</c:v>
                </c:pt>
                <c:pt idx="724">
                  <c:v>1481.7</c:v>
                </c:pt>
                <c:pt idx="725">
                  <c:v>1497.6</c:v>
                </c:pt>
                <c:pt idx="726">
                  <c:v>1507.2</c:v>
                </c:pt>
                <c:pt idx="727">
                  <c:v>1506.3</c:v>
                </c:pt>
                <c:pt idx="728">
                  <c:v>1519.9</c:v>
                </c:pt>
                <c:pt idx="729">
                  <c:v>1529.4</c:v>
                </c:pt>
                <c:pt idx="730">
                  <c:v>1534.3</c:v>
                </c:pt>
                <c:pt idx="731">
                  <c:v>1551.6</c:v>
                </c:pt>
                <c:pt idx="732">
                  <c:v>1543.8</c:v>
                </c:pt>
                <c:pt idx="733">
                  <c:v>1545.5</c:v>
                </c:pt>
                <c:pt idx="734">
                  <c:v>1650.8</c:v>
                </c:pt>
                <c:pt idx="735">
                  <c:v>1866.4</c:v>
                </c:pt>
                <c:pt idx="736">
                  <c:v>6342.4</c:v>
                </c:pt>
                <c:pt idx="737">
                  <c:v>6439.5</c:v>
                </c:pt>
                <c:pt idx="738">
                  <c:v>6484</c:v>
                </c:pt>
                <c:pt idx="739">
                  <c:v>6509.2</c:v>
                </c:pt>
                <c:pt idx="740">
                  <c:v>6595.8</c:v>
                </c:pt>
                <c:pt idx="741">
                  <c:v>6669.9</c:v>
                </c:pt>
                <c:pt idx="742">
                  <c:v>6760.8</c:v>
                </c:pt>
                <c:pt idx="743">
                  <c:v>6818.4</c:v>
                </c:pt>
                <c:pt idx="744">
                  <c:v>6905.8</c:v>
                </c:pt>
                <c:pt idx="745">
                  <c:v>6974.6</c:v>
                </c:pt>
                <c:pt idx="746">
                  <c:v>7033.7</c:v>
                </c:pt>
                <c:pt idx="747">
                  <c:v>7096.2</c:v>
                </c:pt>
                <c:pt idx="748">
                  <c:v>7170.4</c:v>
                </c:pt>
                <c:pt idx="749">
                  <c:v>7130.2</c:v>
                </c:pt>
                <c:pt idx="750">
                  <c:v>7161.3</c:v>
                </c:pt>
                <c:pt idx="751">
                  <c:v>7224.2</c:v>
                </c:pt>
                <c:pt idx="752">
                  <c:v>7247.1</c:v>
                </c:pt>
                <c:pt idx="753">
                  <c:v>7253.9</c:v>
                </c:pt>
                <c:pt idx="754">
                  <c:v>7281.1</c:v>
                </c:pt>
                <c:pt idx="755">
                  <c:v>7293.4</c:v>
                </c:pt>
                <c:pt idx="756">
                  <c:v>7301.6</c:v>
                </c:pt>
                <c:pt idx="757">
                  <c:v>7270.3</c:v>
                </c:pt>
                <c:pt idx="758">
                  <c:v>7194.5</c:v>
                </c:pt>
                <c:pt idx="759">
                  <c:v>7142.4</c:v>
                </c:pt>
                <c:pt idx="760">
                  <c:v>7077</c:v>
                </c:pt>
                <c:pt idx="761">
                  <c:v>6960.6</c:v>
                </c:pt>
                <c:pt idx="762">
                  <c:v>6953.8</c:v>
                </c:pt>
                <c:pt idx="763">
                  <c:v>6925.2</c:v>
                </c:pt>
                <c:pt idx="764">
                  <c:v>6834.9</c:v>
                </c:pt>
                <c:pt idx="765">
                  <c:v>6743.5</c:v>
                </c:pt>
                <c:pt idx="766">
                  <c:v>6681.2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25-485A-B7A8-76EF97C827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2064"/>
        <c:axId val="1050940424"/>
      </c:lineChart>
      <c:dateAx>
        <c:axId val="105094206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0424"/>
        <c:crosses val="autoZero"/>
        <c:auto val="0"/>
        <c:lblOffset val="100"/>
        <c:baseTimeUnit val="months"/>
      </c:dateAx>
      <c:valAx>
        <c:axId val="10509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2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M1 Real Monthly'!$A$18:$A$771</c:f>
              <c:numCache>
                <c:formatCode>yyyy\-mm\-dd</c:formatCode>
                <c:ptCount val="75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</c:numCache>
            </c:numRef>
          </c:cat>
          <c:val>
            <c:numRef>
              <c:f>'US M1 Real Monthly'!$C$18:$C$771</c:f>
              <c:numCache>
                <c:formatCode>0.0%</c:formatCode>
                <c:ptCount val="754"/>
                <c:pt idx="0">
                  <c:v>-4.3859649122807492E-3</c:v>
                </c:pt>
                <c:pt idx="1">
                  <c:v>-1.0401497815685459E-2</c:v>
                </c:pt>
                <c:pt idx="2">
                  <c:v>-1.4309415180423014E-2</c:v>
                </c:pt>
                <c:pt idx="3">
                  <c:v>-1.9705455299730345E-2</c:v>
                </c:pt>
                <c:pt idx="4">
                  <c:v>-2.5593395252837929E-2</c:v>
                </c:pt>
                <c:pt idx="5">
                  <c:v>-2.8035456606885223E-2</c:v>
                </c:pt>
                <c:pt idx="6">
                  <c:v>-2.3863402592059293E-2</c:v>
                </c:pt>
                <c:pt idx="7">
                  <c:v>-1.8712728768250097E-2</c:v>
                </c:pt>
                <c:pt idx="8">
                  <c:v>-1.0786143953536704E-2</c:v>
                </c:pt>
                <c:pt idx="9">
                  <c:v>-1.0653854188426919E-2</c:v>
                </c:pt>
                <c:pt idx="10">
                  <c:v>-1.1078595317725658E-2</c:v>
                </c:pt>
                <c:pt idx="11">
                  <c:v>-7.7780113516922192E-3</c:v>
                </c:pt>
                <c:pt idx="12">
                  <c:v>-7.9714705265366299E-3</c:v>
                </c:pt>
                <c:pt idx="13">
                  <c:v>-2.5225982762244873E-3</c:v>
                </c:pt>
                <c:pt idx="14">
                  <c:v>4.2078687144958684E-4</c:v>
                </c:pt>
                <c:pt idx="15">
                  <c:v>8.6754126110875282E-3</c:v>
                </c:pt>
                <c:pt idx="16">
                  <c:v>1.2920991315399206E-2</c:v>
                </c:pt>
                <c:pt idx="17">
                  <c:v>1.5694591728525931E-2</c:v>
                </c:pt>
                <c:pt idx="18">
                  <c:v>6.5331928345627455E-3</c:v>
                </c:pt>
                <c:pt idx="19">
                  <c:v>4.4006705783738954E-3</c:v>
                </c:pt>
                <c:pt idx="20">
                  <c:v>5.8712518347662224E-3</c:v>
                </c:pt>
                <c:pt idx="21">
                  <c:v>1.4991554054053981E-2</c:v>
                </c:pt>
                <c:pt idx="22">
                  <c:v>2.0925808497146432E-2</c:v>
                </c:pt>
                <c:pt idx="23">
                  <c:v>2.5000000000000026E-2</c:v>
                </c:pt>
                <c:pt idx="24">
                  <c:v>2.2203425671389301E-2</c:v>
                </c:pt>
                <c:pt idx="25">
                  <c:v>1.9810326659641681E-2</c:v>
                </c:pt>
                <c:pt idx="26">
                  <c:v>1.7665615141955786E-2</c:v>
                </c:pt>
                <c:pt idx="27">
                  <c:v>1.6572267673589332E-2</c:v>
                </c:pt>
                <c:pt idx="28">
                  <c:v>1.5056461731493076E-2</c:v>
                </c:pt>
                <c:pt idx="29">
                  <c:v>1.336395907287541E-2</c:v>
                </c:pt>
                <c:pt idx="30">
                  <c:v>1.5075376884422086E-2</c:v>
                </c:pt>
                <c:pt idx="31">
                  <c:v>1.0014604631754666E-2</c:v>
                </c:pt>
                <c:pt idx="32">
                  <c:v>2.5015634771732094E-3</c:v>
                </c:pt>
                <c:pt idx="33">
                  <c:v>4.5766590389015784E-3</c:v>
                </c:pt>
                <c:pt idx="34">
                  <c:v>3.9337474120082344E-3</c:v>
                </c:pt>
                <c:pt idx="35">
                  <c:v>5.5808185200495837E-3</c:v>
                </c:pt>
                <c:pt idx="36">
                  <c:v>7.8609846917666766E-3</c:v>
                </c:pt>
                <c:pt idx="37">
                  <c:v>9.5060963008886615E-3</c:v>
                </c:pt>
                <c:pt idx="38">
                  <c:v>1.0539367637941771E-2</c:v>
                </c:pt>
                <c:pt idx="39">
                  <c:v>1.3413124226165909E-2</c:v>
                </c:pt>
                <c:pt idx="40">
                  <c:v>1.5657189946435977E-2</c:v>
                </c:pt>
                <c:pt idx="41">
                  <c:v>1.23634865031939E-2</c:v>
                </c:pt>
                <c:pt idx="42">
                  <c:v>1.691419141914189E-2</c:v>
                </c:pt>
                <c:pt idx="43">
                  <c:v>1.9830613509605383E-2</c:v>
                </c:pt>
                <c:pt idx="44">
                  <c:v>2.8904138074443822E-2</c:v>
                </c:pt>
                <c:pt idx="45">
                  <c:v>2.7749016359494793E-2</c:v>
                </c:pt>
                <c:pt idx="46">
                  <c:v>2.9078160445452719E-2</c:v>
                </c:pt>
                <c:pt idx="47">
                  <c:v>2.0349434737923899E-2</c:v>
                </c:pt>
                <c:pt idx="48">
                  <c:v>1.9704433497536995E-2</c:v>
                </c:pt>
                <c:pt idx="49">
                  <c:v>2.1903787103377665E-2</c:v>
                </c:pt>
                <c:pt idx="50">
                  <c:v>2.126789366053165E-2</c:v>
                </c:pt>
                <c:pt idx="51">
                  <c:v>1.8529830991651324E-2</c:v>
                </c:pt>
                <c:pt idx="52">
                  <c:v>1.6835699797160267E-2</c:v>
                </c:pt>
                <c:pt idx="53">
                  <c:v>2.1371870547526969E-2</c:v>
                </c:pt>
                <c:pt idx="54">
                  <c:v>2.5354969574036511E-2</c:v>
                </c:pt>
                <c:pt idx="55">
                  <c:v>2.9370062791168727E-2</c:v>
                </c:pt>
                <c:pt idx="56">
                  <c:v>3.1932093775262752E-2</c:v>
                </c:pt>
                <c:pt idx="57">
                  <c:v>3.0828128148297423E-2</c:v>
                </c:pt>
                <c:pt idx="58">
                  <c:v>2.745490981963937E-2</c:v>
                </c:pt>
                <c:pt idx="59">
                  <c:v>3.3440773569701904E-2</c:v>
                </c:pt>
                <c:pt idx="60">
                  <c:v>3.401771336553952E-2</c:v>
                </c:pt>
                <c:pt idx="61">
                  <c:v>3.0448717948717927E-2</c:v>
                </c:pt>
                <c:pt idx="62">
                  <c:v>3.2839407288746451E-2</c:v>
                </c:pt>
                <c:pt idx="63">
                  <c:v>3.2187125149939953E-2</c:v>
                </c:pt>
                <c:pt idx="64">
                  <c:v>2.4735687213245629E-2</c:v>
                </c:pt>
                <c:pt idx="65">
                  <c:v>2.2518931845356738E-2</c:v>
                </c:pt>
                <c:pt idx="66">
                  <c:v>2.0969337289812113E-2</c:v>
                </c:pt>
                <c:pt idx="67">
                  <c:v>2.1054702872884669E-2</c:v>
                </c:pt>
                <c:pt idx="68">
                  <c:v>2.075989032510776E-2</c:v>
                </c:pt>
                <c:pt idx="69">
                  <c:v>2.5215011727912386E-2</c:v>
                </c:pt>
                <c:pt idx="70">
                  <c:v>2.3990637799882881E-2</c:v>
                </c:pt>
                <c:pt idx="71">
                  <c:v>2.690058479532155E-2</c:v>
                </c:pt>
                <c:pt idx="72">
                  <c:v>3.250924664200882E-2</c:v>
                </c:pt>
                <c:pt idx="73">
                  <c:v>2.7799377916018796E-2</c:v>
                </c:pt>
                <c:pt idx="74">
                  <c:v>2.7142303218301668E-2</c:v>
                </c:pt>
                <c:pt idx="75">
                  <c:v>3.0796048808832254E-2</c:v>
                </c:pt>
                <c:pt idx="76">
                  <c:v>3.0757251313996405E-2</c:v>
                </c:pt>
                <c:pt idx="77">
                  <c:v>3.2937049308127027E-2</c:v>
                </c:pt>
                <c:pt idx="78">
                  <c:v>1.6857198217399595E-2</c:v>
                </c:pt>
                <c:pt idx="79">
                  <c:v>8.0940450953941902E-3</c:v>
                </c:pt>
                <c:pt idx="80">
                  <c:v>7.6745970836531079E-3</c:v>
                </c:pt>
                <c:pt idx="81">
                  <c:v>-6.2917063870351854E-3</c:v>
                </c:pt>
                <c:pt idx="82">
                  <c:v>-7.0476190476191341E-3</c:v>
                </c:pt>
                <c:pt idx="83">
                  <c:v>-8.162490508731881E-3</c:v>
                </c:pt>
                <c:pt idx="84">
                  <c:v>-1.489441930618397E-2</c:v>
                </c:pt>
                <c:pt idx="85">
                  <c:v>-8.5114431624739913E-3</c:v>
                </c:pt>
                <c:pt idx="86">
                  <c:v>-1.8875047187600803E-4</c:v>
                </c:pt>
                <c:pt idx="87">
                  <c:v>-1.1086057872980252E-2</c:v>
                </c:pt>
                <c:pt idx="88">
                  <c:v>2.4551463644947205E-3</c:v>
                </c:pt>
                <c:pt idx="89">
                  <c:v>2.8301886792452828E-3</c:v>
                </c:pt>
                <c:pt idx="90">
                  <c:v>1.6006097560975784E-2</c:v>
                </c:pt>
                <c:pt idx="91">
                  <c:v>2.5425348881666896E-2</c:v>
                </c:pt>
                <c:pt idx="92">
                  <c:v>2.3990860624523817E-2</c:v>
                </c:pt>
                <c:pt idx="93">
                  <c:v>3.3960092095164873E-2</c:v>
                </c:pt>
                <c:pt idx="94">
                  <c:v>3.2227124496451313E-2</c:v>
                </c:pt>
                <c:pt idx="95">
                  <c:v>3.1770334928229706E-2</c:v>
                </c:pt>
                <c:pt idx="96">
                  <c:v>3.4449760765550237E-2</c:v>
                </c:pt>
                <c:pt idx="97">
                  <c:v>3.0331934376192245E-2</c:v>
                </c:pt>
                <c:pt idx="98">
                  <c:v>2.0955257693033618E-2</c:v>
                </c:pt>
                <c:pt idx="99">
                  <c:v>3.059091772753187E-2</c:v>
                </c:pt>
                <c:pt idx="100">
                  <c:v>2.6563677467972915E-2</c:v>
                </c:pt>
                <c:pt idx="101">
                  <c:v>2.690498588899333E-2</c:v>
                </c:pt>
                <c:pt idx="102">
                  <c:v>2.363090772693156E-2</c:v>
                </c:pt>
                <c:pt idx="103">
                  <c:v>2.1625652498135764E-2</c:v>
                </c:pt>
                <c:pt idx="104">
                  <c:v>2.0825585719598451E-2</c:v>
                </c:pt>
                <c:pt idx="105">
                  <c:v>1.9855260716273977E-2</c:v>
                </c:pt>
                <c:pt idx="106">
                  <c:v>2.8990893885894858E-2</c:v>
                </c:pt>
                <c:pt idx="107">
                  <c:v>2.8566128733073598E-2</c:v>
                </c:pt>
                <c:pt idx="108">
                  <c:v>2.9787234042553234E-2</c:v>
                </c:pt>
                <c:pt idx="109">
                  <c:v>3.0735049064988005E-2</c:v>
                </c:pt>
                <c:pt idx="110">
                  <c:v>2.4408284023668726E-2</c:v>
                </c:pt>
                <c:pt idx="111">
                  <c:v>1.935840707964602E-2</c:v>
                </c:pt>
                <c:pt idx="112">
                  <c:v>1.2295834097999716E-2</c:v>
                </c:pt>
                <c:pt idx="113">
                  <c:v>7.6951264199341257E-3</c:v>
                </c:pt>
                <c:pt idx="114">
                  <c:v>4.213997801392577E-3</c:v>
                </c:pt>
                <c:pt idx="115">
                  <c:v>-2.5547445255474036E-3</c:v>
                </c:pt>
                <c:pt idx="116">
                  <c:v>-7.8324225865208652E-3</c:v>
                </c:pt>
                <c:pt idx="117">
                  <c:v>-1.0189228529839925E-2</c:v>
                </c:pt>
                <c:pt idx="118">
                  <c:v>-1.9505147191620133E-2</c:v>
                </c:pt>
                <c:pt idx="119">
                  <c:v>-2.4706943192065005E-2</c:v>
                </c:pt>
                <c:pt idx="120">
                  <c:v>-2.245777937477542E-2</c:v>
                </c:pt>
                <c:pt idx="121">
                  <c:v>-3.341117298365371E-2</c:v>
                </c:pt>
                <c:pt idx="122">
                  <c:v>-3.0505415162454832E-2</c:v>
                </c:pt>
                <c:pt idx="123">
                  <c:v>-2.8938325194429373E-2</c:v>
                </c:pt>
                <c:pt idx="124">
                  <c:v>-2.6831036983321371E-2</c:v>
                </c:pt>
                <c:pt idx="125">
                  <c:v>-2.7090909090909051E-2</c:v>
                </c:pt>
                <c:pt idx="126">
                  <c:v>-2.4448093413610612E-2</c:v>
                </c:pt>
                <c:pt idx="127">
                  <c:v>-1.5367727771679432E-2</c:v>
                </c:pt>
                <c:pt idx="128">
                  <c:v>-8.0778410134020387E-3</c:v>
                </c:pt>
                <c:pt idx="129">
                  <c:v>-6.617647058823571E-3</c:v>
                </c:pt>
                <c:pt idx="130">
                  <c:v>-6.078467489408647E-3</c:v>
                </c:pt>
                <c:pt idx="131">
                  <c:v>-3.8831360946743883E-3</c:v>
                </c:pt>
                <c:pt idx="132">
                  <c:v>-7.3515897812902039E-3</c:v>
                </c:pt>
                <c:pt idx="133">
                  <c:v>1.2637056309236117E-2</c:v>
                </c:pt>
                <c:pt idx="134">
                  <c:v>1.8432321727797386E-2</c:v>
                </c:pt>
                <c:pt idx="135">
                  <c:v>2.1791767554479504E-2</c:v>
                </c:pt>
                <c:pt idx="136">
                  <c:v>2.6266766020864425E-2</c:v>
                </c:pt>
                <c:pt idx="137">
                  <c:v>3.1396000747523738E-2</c:v>
                </c:pt>
                <c:pt idx="138">
                  <c:v>3.590798578642216E-2</c:v>
                </c:pt>
                <c:pt idx="139">
                  <c:v>2.9914529914529742E-2</c:v>
                </c:pt>
                <c:pt idx="140">
                  <c:v>2.7392189524338459E-2</c:v>
                </c:pt>
                <c:pt idx="141">
                  <c:v>2.7942264988897157E-2</c:v>
                </c:pt>
                <c:pt idx="142">
                  <c:v>2.9651593773165306E-2</c:v>
                </c:pt>
                <c:pt idx="143">
                  <c:v>3.1186188973454525E-2</c:v>
                </c:pt>
                <c:pt idx="144">
                  <c:v>3.4067765228661319E-2</c:v>
                </c:pt>
                <c:pt idx="145">
                  <c:v>2.9730225729491733E-2</c:v>
                </c:pt>
                <c:pt idx="146">
                  <c:v>3.4552102376599593E-2</c:v>
                </c:pt>
                <c:pt idx="147">
                  <c:v>3.4815895005468507E-2</c:v>
                </c:pt>
                <c:pt idx="148">
                  <c:v>2.9406425848611448E-2</c:v>
                </c:pt>
                <c:pt idx="149">
                  <c:v>2.8084797970646856E-2</c:v>
                </c:pt>
                <c:pt idx="150">
                  <c:v>3.1413612565444983E-2</c:v>
                </c:pt>
                <c:pt idx="151">
                  <c:v>3.7163990618798527E-2</c:v>
                </c:pt>
                <c:pt idx="152">
                  <c:v>4.0713384975680098E-2</c:v>
                </c:pt>
                <c:pt idx="153">
                  <c:v>4.5184518451845228E-2</c:v>
                </c:pt>
                <c:pt idx="154">
                  <c:v>4.5896328293736501E-2</c:v>
                </c:pt>
                <c:pt idx="155">
                  <c:v>5.5625562556255587E-2</c:v>
                </c:pt>
                <c:pt idx="156">
                  <c:v>5.461056401074306E-2</c:v>
                </c:pt>
                <c:pt idx="157">
                  <c:v>4.5268223133131308E-2</c:v>
                </c:pt>
                <c:pt idx="158">
                  <c:v>2.4916062908641144E-2</c:v>
                </c:pt>
                <c:pt idx="159">
                  <c:v>1.8671833714990149E-2</c:v>
                </c:pt>
                <c:pt idx="160">
                  <c:v>2.3805325339446303E-2</c:v>
                </c:pt>
                <c:pt idx="161">
                  <c:v>2.3616496298907257E-2</c:v>
                </c:pt>
                <c:pt idx="162">
                  <c:v>1.9779450376334797E-2</c:v>
                </c:pt>
                <c:pt idx="163">
                  <c:v>-3.826752478691828E-3</c:v>
                </c:pt>
                <c:pt idx="164">
                  <c:v>-1.2290115977150809E-2</c:v>
                </c:pt>
                <c:pt idx="165">
                  <c:v>-2.170168790905963E-2</c:v>
                </c:pt>
                <c:pt idx="166">
                  <c:v>-2.1510927551196008E-2</c:v>
                </c:pt>
                <c:pt idx="167">
                  <c:v>-3.1718963165075074E-2</c:v>
                </c:pt>
                <c:pt idx="168">
                  <c:v>-4.2954159592529635E-2</c:v>
                </c:pt>
                <c:pt idx="169">
                  <c:v>-4.3648763853367474E-2</c:v>
                </c:pt>
                <c:pt idx="170">
                  <c:v>-3.8103448275862109E-2</c:v>
                </c:pt>
                <c:pt idx="171">
                  <c:v>-3.9425903510288705E-2</c:v>
                </c:pt>
                <c:pt idx="172">
                  <c:v>-5.1670685497760938E-2</c:v>
                </c:pt>
                <c:pt idx="173">
                  <c:v>-5.6473829201101854E-2</c:v>
                </c:pt>
                <c:pt idx="174">
                  <c:v>-6.247854445588736E-2</c:v>
                </c:pt>
                <c:pt idx="175">
                  <c:v>-5.4828007682905688E-2</c:v>
                </c:pt>
                <c:pt idx="176">
                  <c:v>-6.1338941465124426E-2</c:v>
                </c:pt>
                <c:pt idx="177">
                  <c:v>-6.0035211267605672E-2</c:v>
                </c:pt>
                <c:pt idx="178">
                  <c:v>-6.5247977488568448E-2</c:v>
                </c:pt>
                <c:pt idx="179">
                  <c:v>-6.9566748855230717E-2</c:v>
                </c:pt>
                <c:pt idx="180">
                  <c:v>-7.095973035302465E-2</c:v>
                </c:pt>
                <c:pt idx="181">
                  <c:v>-6.7926546621501202E-2</c:v>
                </c:pt>
                <c:pt idx="182">
                  <c:v>-6.1659795662305034E-2</c:v>
                </c:pt>
                <c:pt idx="183">
                  <c:v>-6.1926192619261883E-2</c:v>
                </c:pt>
                <c:pt idx="184">
                  <c:v>-4.5041772611696451E-2</c:v>
                </c:pt>
                <c:pt idx="185">
                  <c:v>-3.6678832116788365E-2</c:v>
                </c:pt>
                <c:pt idx="186">
                  <c:v>-3.8081288905163067E-2</c:v>
                </c:pt>
                <c:pt idx="187">
                  <c:v>-3.159061518566398E-2</c:v>
                </c:pt>
                <c:pt idx="188">
                  <c:v>-2.2964899178491538E-2</c:v>
                </c:pt>
                <c:pt idx="189">
                  <c:v>-2.6222138977336582E-2</c:v>
                </c:pt>
                <c:pt idx="190">
                  <c:v>-2.4270931326434576E-2</c:v>
                </c:pt>
                <c:pt idx="191">
                  <c:v>-2.2525080446715841E-2</c:v>
                </c:pt>
                <c:pt idx="192">
                  <c:v>-1.3175482146267119E-2</c:v>
                </c:pt>
                <c:pt idx="193">
                  <c:v>-4.9732211170618002E-3</c:v>
                </c:pt>
                <c:pt idx="194">
                  <c:v>-1.5281757402100373E-3</c:v>
                </c:pt>
                <c:pt idx="195">
                  <c:v>8.0598733448473073E-3</c:v>
                </c:pt>
                <c:pt idx="196">
                  <c:v>-2.2822365918598931E-3</c:v>
                </c:pt>
                <c:pt idx="197">
                  <c:v>-1.0418639893919304E-2</c:v>
                </c:pt>
                <c:pt idx="198">
                  <c:v>-7.6132470498667688E-3</c:v>
                </c:pt>
                <c:pt idx="199">
                  <c:v>-4.5784051888593871E-3</c:v>
                </c:pt>
                <c:pt idx="200">
                  <c:v>-6.1150391744695812E-3</c:v>
                </c:pt>
                <c:pt idx="201">
                  <c:v>3.269859588382469E-3</c:v>
                </c:pt>
                <c:pt idx="202">
                  <c:v>7.5202468183570709E-3</c:v>
                </c:pt>
                <c:pt idx="203">
                  <c:v>1.5298218435321413E-2</c:v>
                </c:pt>
                <c:pt idx="204">
                  <c:v>1.6253869969040425E-2</c:v>
                </c:pt>
                <c:pt idx="205">
                  <c:v>9.8039215686272756E-3</c:v>
                </c:pt>
                <c:pt idx="206">
                  <c:v>7.6525731777310115E-3</c:v>
                </c:pt>
                <c:pt idx="207">
                  <c:v>2.6651437273940435E-3</c:v>
                </c:pt>
                <c:pt idx="208">
                  <c:v>4.3842927945100156E-3</c:v>
                </c:pt>
                <c:pt idx="209">
                  <c:v>8.6140888208269522E-3</c:v>
                </c:pt>
                <c:pt idx="210">
                  <c:v>9.9731492136556302E-3</c:v>
                </c:pt>
                <c:pt idx="211">
                  <c:v>1.0923725565350798E-2</c:v>
                </c:pt>
                <c:pt idx="212">
                  <c:v>1.788117669678899E-2</c:v>
                </c:pt>
                <c:pt idx="213">
                  <c:v>1.5912576687116476E-2</c:v>
                </c:pt>
                <c:pt idx="214">
                  <c:v>1.4354066985645933E-2</c:v>
                </c:pt>
                <c:pt idx="215">
                  <c:v>1.2969673850848882E-2</c:v>
                </c:pt>
                <c:pt idx="216">
                  <c:v>1.5422696115765248E-2</c:v>
                </c:pt>
                <c:pt idx="217">
                  <c:v>1.3135351227869962E-2</c:v>
                </c:pt>
                <c:pt idx="218">
                  <c:v>9.1133472565026654E-3</c:v>
                </c:pt>
                <c:pt idx="219">
                  <c:v>9.8727928612111857E-3</c:v>
                </c:pt>
                <c:pt idx="220">
                  <c:v>1.4803568039476311E-2</c:v>
                </c:pt>
                <c:pt idx="221">
                  <c:v>1.2905674701081929E-2</c:v>
                </c:pt>
                <c:pt idx="222">
                  <c:v>7.7857956703380601E-3</c:v>
                </c:pt>
                <c:pt idx="223">
                  <c:v>5.6872037914691941E-3</c:v>
                </c:pt>
                <c:pt idx="224">
                  <c:v>3.7778617302615316E-4</c:v>
                </c:pt>
                <c:pt idx="225">
                  <c:v>-6.4163049632005613E-3</c:v>
                </c:pt>
                <c:pt idx="226">
                  <c:v>-6.6037735849056606E-3</c:v>
                </c:pt>
                <c:pt idx="227">
                  <c:v>-9.2261344379589091E-3</c:v>
                </c:pt>
                <c:pt idx="228">
                  <c:v>-1.8376148509281747E-2</c:v>
                </c:pt>
                <c:pt idx="229">
                  <c:v>-2.2735813603908347E-2</c:v>
                </c:pt>
                <c:pt idx="230">
                  <c:v>-2.4270931326434576E-2</c:v>
                </c:pt>
                <c:pt idx="231">
                  <c:v>-2.0116563263771259E-2</c:v>
                </c:pt>
                <c:pt idx="232">
                  <c:v>-3.1980549841032394E-2</c:v>
                </c:pt>
                <c:pt idx="233">
                  <c:v>-3.0916245081506463E-2</c:v>
                </c:pt>
                <c:pt idx="234">
                  <c:v>-2.6380252496702467E-2</c:v>
                </c:pt>
                <c:pt idx="235">
                  <c:v>-3.1102733270499529E-2</c:v>
                </c:pt>
                <c:pt idx="236">
                  <c:v>-3.7386706948640505E-2</c:v>
                </c:pt>
                <c:pt idx="237">
                  <c:v>-3.8176638176638217E-2</c:v>
                </c:pt>
                <c:pt idx="238">
                  <c:v>-4.8243114909781531E-2</c:v>
                </c:pt>
                <c:pt idx="239">
                  <c:v>-5.6442417331813079E-2</c:v>
                </c:pt>
                <c:pt idx="240">
                  <c:v>-5.5205348615090695E-2</c:v>
                </c:pt>
                <c:pt idx="241">
                  <c:v>-5.0567198615650857E-2</c:v>
                </c:pt>
                <c:pt idx="242">
                  <c:v>-6.4982645584265419E-2</c:v>
                </c:pt>
                <c:pt idx="243">
                  <c:v>-8.9792785878741482E-2</c:v>
                </c:pt>
                <c:pt idx="244">
                  <c:v>-9.003091190108195E-2</c:v>
                </c:pt>
                <c:pt idx="245">
                  <c:v>-8.8167053364269179E-2</c:v>
                </c:pt>
                <c:pt idx="246">
                  <c:v>-7.683375266111872E-2</c:v>
                </c:pt>
                <c:pt idx="247">
                  <c:v>-6.6536964980544719E-2</c:v>
                </c:pt>
                <c:pt idx="248">
                  <c:v>-5.3550411926245607E-2</c:v>
                </c:pt>
                <c:pt idx="249">
                  <c:v>-4.6406003159557667E-2</c:v>
                </c:pt>
                <c:pt idx="250">
                  <c:v>-4.2506485731390958E-2</c:v>
                </c:pt>
                <c:pt idx="251">
                  <c:v>-4.7734138972809648E-2</c:v>
                </c:pt>
                <c:pt idx="252">
                  <c:v>-4.6300040436716608E-2</c:v>
                </c:pt>
                <c:pt idx="253">
                  <c:v>-4.5362494937221616E-2</c:v>
                </c:pt>
                <c:pt idx="254">
                  <c:v>-2.4747370591874613E-2</c:v>
                </c:pt>
                <c:pt idx="255">
                  <c:v>1.1172006745362588E-2</c:v>
                </c:pt>
                <c:pt idx="256">
                  <c:v>5.3078556263269636E-3</c:v>
                </c:pt>
                <c:pt idx="257">
                  <c:v>-3.8167938931297951E-3</c:v>
                </c:pt>
                <c:pt idx="258">
                  <c:v>-2.1802935010482132E-2</c:v>
                </c:pt>
                <c:pt idx="259">
                  <c:v>-3.5014589412255132E-2</c:v>
                </c:pt>
                <c:pt idx="260">
                  <c:v>-4.9533678756476636E-2</c:v>
                </c:pt>
                <c:pt idx="261">
                  <c:v>-5.0113895216400889E-2</c:v>
                </c:pt>
                <c:pt idx="262">
                  <c:v>-4.1684035014589414E-2</c:v>
                </c:pt>
                <c:pt idx="263">
                  <c:v>-1.8401015228426371E-2</c:v>
                </c:pt>
                <c:pt idx="264">
                  <c:v>-5.7239771040915599E-3</c:v>
                </c:pt>
                <c:pt idx="265">
                  <c:v>-1.0182435299108941E-2</c:v>
                </c:pt>
                <c:pt idx="266">
                  <c:v>-1.1418904631000164E-2</c:v>
                </c:pt>
                <c:pt idx="267">
                  <c:v>-1.8970189701896949E-2</c:v>
                </c:pt>
                <c:pt idx="268">
                  <c:v>-1.6261879619852142E-2</c:v>
                </c:pt>
                <c:pt idx="269">
                  <c:v>-1.8092805449127287E-2</c:v>
                </c:pt>
                <c:pt idx="270">
                  <c:v>-1.5216459494213507E-2</c:v>
                </c:pt>
                <c:pt idx="271">
                  <c:v>-2.1598272138228943E-3</c:v>
                </c:pt>
                <c:pt idx="272">
                  <c:v>1.9843000436109825E-2</c:v>
                </c:pt>
                <c:pt idx="273">
                  <c:v>3.226509701329848E-2</c:v>
                </c:pt>
                <c:pt idx="274">
                  <c:v>4.6324488908220988E-2</c:v>
                </c:pt>
                <c:pt idx="275">
                  <c:v>4.7188106011635374E-2</c:v>
                </c:pt>
                <c:pt idx="276">
                  <c:v>3.9232409381663065E-2</c:v>
                </c:pt>
                <c:pt idx="277">
                  <c:v>5.9151307329618444E-2</c:v>
                </c:pt>
                <c:pt idx="278">
                  <c:v>6.9732620320855671E-2</c:v>
                </c:pt>
                <c:pt idx="279">
                  <c:v>6.0773480662983347E-2</c:v>
                </c:pt>
                <c:pt idx="280">
                  <c:v>8.2009446114212084E-2</c:v>
                </c:pt>
                <c:pt idx="281">
                  <c:v>9.9067851723390388E-2</c:v>
                </c:pt>
                <c:pt idx="282">
                  <c:v>0.10729053318824812</c:v>
                </c:pt>
                <c:pt idx="283">
                  <c:v>0.1038961038961039</c:v>
                </c:pt>
                <c:pt idx="284">
                  <c:v>9.2153089587342363E-2</c:v>
                </c:pt>
                <c:pt idx="285">
                  <c:v>8.3632523759239755E-2</c:v>
                </c:pt>
                <c:pt idx="286">
                  <c:v>6.713780918727906E-2</c:v>
                </c:pt>
                <c:pt idx="287">
                  <c:v>5.8024691358024787E-2</c:v>
                </c:pt>
                <c:pt idx="288">
                  <c:v>5.5190808370947843E-2</c:v>
                </c:pt>
                <c:pt idx="289">
                  <c:v>4.0267098340752802E-2</c:v>
                </c:pt>
                <c:pt idx="290">
                  <c:v>3.2593481303739159E-2</c:v>
                </c:pt>
                <c:pt idx="291">
                  <c:v>3.7459935897435875E-2</c:v>
                </c:pt>
                <c:pt idx="292">
                  <c:v>2.8968253968254015E-2</c:v>
                </c:pt>
                <c:pt idx="293">
                  <c:v>2.7416173570019679E-2</c:v>
                </c:pt>
                <c:pt idx="294">
                  <c:v>2.1226415094339646E-2</c:v>
                </c:pt>
                <c:pt idx="295">
                  <c:v>1.607843137254911E-2</c:v>
                </c:pt>
                <c:pt idx="296">
                  <c:v>1.546593578700085E-2</c:v>
                </c:pt>
                <c:pt idx="297">
                  <c:v>8.1855388813095523E-3</c:v>
                </c:pt>
                <c:pt idx="298">
                  <c:v>1.2660693416439424E-2</c:v>
                </c:pt>
                <c:pt idx="299">
                  <c:v>1.6725009723842683E-2</c:v>
                </c:pt>
                <c:pt idx="300">
                  <c:v>2.4693758506708238E-2</c:v>
                </c:pt>
                <c:pt idx="301">
                  <c:v>3.1316864423264E-2</c:v>
                </c:pt>
                <c:pt idx="302">
                  <c:v>2.730441518202948E-2</c:v>
                </c:pt>
                <c:pt idx="303">
                  <c:v>2.9349295230739612E-2</c:v>
                </c:pt>
                <c:pt idx="304">
                  <c:v>3.4516004627844148E-2</c:v>
                </c:pt>
                <c:pt idx="305">
                  <c:v>3.9930888846227815E-2</c:v>
                </c:pt>
                <c:pt idx="306">
                  <c:v>5.2732871439568854E-2</c:v>
                </c:pt>
                <c:pt idx="307">
                  <c:v>6.6190659976842828E-2</c:v>
                </c:pt>
                <c:pt idx="308">
                  <c:v>7.5959128590707484E-2</c:v>
                </c:pt>
                <c:pt idx="309">
                  <c:v>8.2930601198531018E-2</c:v>
                </c:pt>
                <c:pt idx="310">
                  <c:v>8.0400076937872808E-2</c:v>
                </c:pt>
                <c:pt idx="311">
                  <c:v>8.2631981637337509E-2</c:v>
                </c:pt>
                <c:pt idx="312">
                  <c:v>7.2865275142314945E-2</c:v>
                </c:pt>
                <c:pt idx="313">
                  <c:v>7.4877404752923288E-2</c:v>
                </c:pt>
                <c:pt idx="314">
                  <c:v>9.4627709707822888E-2</c:v>
                </c:pt>
                <c:pt idx="315">
                  <c:v>0.10617145000937914</c:v>
                </c:pt>
                <c:pt idx="316">
                  <c:v>0.11500465983224613</c:v>
                </c:pt>
                <c:pt idx="317">
                  <c:v>0.11463909913236091</c:v>
                </c:pt>
                <c:pt idx="318">
                  <c:v>0.11901279707495434</c:v>
                </c:pt>
                <c:pt idx="319">
                  <c:v>0.12090497737556553</c:v>
                </c:pt>
                <c:pt idx="320">
                  <c:v>0.11969181150331473</c:v>
                </c:pt>
                <c:pt idx="321">
                  <c:v>0.12566940378436267</c:v>
                </c:pt>
                <c:pt idx="322">
                  <c:v>0.13743991454513071</c:v>
                </c:pt>
                <c:pt idx="323">
                  <c:v>0.15565371024734986</c:v>
                </c:pt>
                <c:pt idx="324">
                  <c:v>0.15935620799434033</c:v>
                </c:pt>
                <c:pt idx="325">
                  <c:v>0.14686787155641348</c:v>
                </c:pt>
                <c:pt idx="326">
                  <c:v>0.1262269674530738</c:v>
                </c:pt>
                <c:pt idx="327">
                  <c:v>0.11938273698490753</c:v>
                </c:pt>
                <c:pt idx="328">
                  <c:v>0.10330992978936802</c:v>
                </c:pt>
                <c:pt idx="329">
                  <c:v>8.4465054653858895E-2</c:v>
                </c:pt>
                <c:pt idx="330">
                  <c:v>6.6655775200130621E-2</c:v>
                </c:pt>
                <c:pt idx="331">
                  <c:v>5.231713224608444E-2</c:v>
                </c:pt>
                <c:pt idx="332">
                  <c:v>4.3046887502000288E-2</c:v>
                </c:pt>
                <c:pt idx="333">
                  <c:v>4.2816365366317791E-2</c:v>
                </c:pt>
                <c:pt idx="334">
                  <c:v>2.1599624354359161E-2</c:v>
                </c:pt>
                <c:pt idx="335">
                  <c:v>-7.7969729399174782E-3</c:v>
                </c:pt>
                <c:pt idx="336">
                  <c:v>-5.4919908466819567E-3</c:v>
                </c:pt>
                <c:pt idx="337">
                  <c:v>-2.2949816401468788E-3</c:v>
                </c:pt>
                <c:pt idx="338">
                  <c:v>-1.5290519877679318E-4</c:v>
                </c:pt>
                <c:pt idx="339">
                  <c:v>-7.1201333131344418E-3</c:v>
                </c:pt>
                <c:pt idx="340">
                  <c:v>-4.848484848484917E-3</c:v>
                </c:pt>
                <c:pt idx="341">
                  <c:v>7.3304825901039528E-3</c:v>
                </c:pt>
                <c:pt idx="342">
                  <c:v>9.9555827844999244E-3</c:v>
                </c:pt>
                <c:pt idx="343">
                  <c:v>9.9739143777811869E-3</c:v>
                </c:pt>
                <c:pt idx="344">
                  <c:v>6.1368517950291506E-3</c:v>
                </c:pt>
                <c:pt idx="345">
                  <c:v>-6.5389294403893983E-3</c:v>
                </c:pt>
                <c:pt idx="346">
                  <c:v>-3.0641948827952423E-4</c:v>
                </c:pt>
                <c:pt idx="347">
                  <c:v>4.3143297380584819E-3</c:v>
                </c:pt>
                <c:pt idx="348">
                  <c:v>-5.522319374137173E-3</c:v>
                </c:pt>
                <c:pt idx="349">
                  <c:v>-1.1501303481061187E-2</c:v>
                </c:pt>
                <c:pt idx="350">
                  <c:v>-2.0033644288117484E-2</c:v>
                </c:pt>
                <c:pt idx="351">
                  <c:v>-3.4177601464754313E-2</c:v>
                </c:pt>
                <c:pt idx="352">
                  <c:v>-4.6132764920828191E-2</c:v>
                </c:pt>
                <c:pt idx="353">
                  <c:v>-5.5033353547604712E-2</c:v>
                </c:pt>
                <c:pt idx="354">
                  <c:v>-5.2623597209584372E-2</c:v>
                </c:pt>
                <c:pt idx="355">
                  <c:v>-4.8921300516560379E-2</c:v>
                </c:pt>
                <c:pt idx="356">
                  <c:v>-4.5745654162854532E-2</c:v>
                </c:pt>
                <c:pt idx="357">
                  <c:v>-3.9797948874942604E-2</c:v>
                </c:pt>
                <c:pt idx="358">
                  <c:v>-4.0919540229885129E-2</c:v>
                </c:pt>
                <c:pt idx="359">
                  <c:v>-3.68211107701749E-2</c:v>
                </c:pt>
                <c:pt idx="360">
                  <c:v>-3.7791146074348296E-2</c:v>
                </c:pt>
                <c:pt idx="361">
                  <c:v>-3.2733478125969627E-2</c:v>
                </c:pt>
                <c:pt idx="362">
                  <c:v>-2.7309612983770288E-2</c:v>
                </c:pt>
                <c:pt idx="363">
                  <c:v>-1.2006319115323891E-2</c:v>
                </c:pt>
                <c:pt idx="364">
                  <c:v>-5.7462090981644414E-3</c:v>
                </c:pt>
                <c:pt idx="365">
                  <c:v>-1.1230547088078482E-3</c:v>
                </c:pt>
                <c:pt idx="366">
                  <c:v>-6.2429966383865708E-3</c:v>
                </c:pt>
                <c:pt idx="367">
                  <c:v>-9.9041533546326607E-3</c:v>
                </c:pt>
                <c:pt idx="368">
                  <c:v>-1.0866091403004083E-2</c:v>
                </c:pt>
                <c:pt idx="369">
                  <c:v>-2.0245496572612678E-2</c:v>
                </c:pt>
                <c:pt idx="370">
                  <c:v>-1.7417705337168389E-2</c:v>
                </c:pt>
                <c:pt idx="371">
                  <c:v>-2.1185090793246184E-2</c:v>
                </c:pt>
                <c:pt idx="372">
                  <c:v>-1.5549855722988028E-2</c:v>
                </c:pt>
                <c:pt idx="373">
                  <c:v>-9.3023255813952758E-3</c:v>
                </c:pt>
                <c:pt idx="374">
                  <c:v>-1.7648002566980734E-3</c:v>
                </c:pt>
                <c:pt idx="375">
                  <c:v>-2.0786696514230167E-3</c:v>
                </c:pt>
                <c:pt idx="376">
                  <c:v>4.976721785198303E-3</c:v>
                </c:pt>
                <c:pt idx="377">
                  <c:v>1.1725024092515185E-2</c:v>
                </c:pt>
                <c:pt idx="378">
                  <c:v>1.9007731958762999E-2</c:v>
                </c:pt>
                <c:pt idx="379">
                  <c:v>2.3878670538883623E-2</c:v>
                </c:pt>
                <c:pt idx="380">
                  <c:v>2.5525040387722058E-2</c:v>
                </c:pt>
                <c:pt idx="381">
                  <c:v>4.1164985356329245E-2</c:v>
                </c:pt>
                <c:pt idx="382">
                  <c:v>4.7487396324605705E-2</c:v>
                </c:pt>
                <c:pt idx="383">
                  <c:v>5.6305939788445926E-2</c:v>
                </c:pt>
                <c:pt idx="384">
                  <c:v>7.1975248330890626E-2</c:v>
                </c:pt>
                <c:pt idx="385">
                  <c:v>8.0621661000485595E-2</c:v>
                </c:pt>
                <c:pt idx="386">
                  <c:v>8.2288653166184389E-2</c:v>
                </c:pt>
                <c:pt idx="387">
                  <c:v>8.4762057362602103E-2</c:v>
                </c:pt>
                <c:pt idx="388">
                  <c:v>8.7060702875399368E-2</c:v>
                </c:pt>
                <c:pt idx="389">
                  <c:v>8.1441498650579564E-2</c:v>
                </c:pt>
                <c:pt idx="390">
                  <c:v>8.3781220360417324E-2</c:v>
                </c:pt>
                <c:pt idx="391">
                  <c:v>8.9662779703750362E-2</c:v>
                </c:pt>
                <c:pt idx="392">
                  <c:v>0.1030245746691873</c:v>
                </c:pt>
                <c:pt idx="393">
                  <c:v>0.10689170182841065</c:v>
                </c:pt>
                <c:pt idx="394">
                  <c:v>0.10976556435336117</c:v>
                </c:pt>
                <c:pt idx="395">
                  <c:v>0.10953628100446776</c:v>
                </c:pt>
                <c:pt idx="396">
                  <c:v>9.6156767431262447E-2</c:v>
                </c:pt>
                <c:pt idx="397">
                  <c:v>8.1947565543071227E-2</c:v>
                </c:pt>
                <c:pt idx="398">
                  <c:v>7.6032076032076096E-2</c:v>
                </c:pt>
                <c:pt idx="399">
                  <c:v>7.6070901033973418E-2</c:v>
                </c:pt>
                <c:pt idx="400">
                  <c:v>8.6260102865540117E-2</c:v>
                </c:pt>
                <c:pt idx="401">
                  <c:v>9.3658250146799696E-2</c:v>
                </c:pt>
                <c:pt idx="402">
                  <c:v>9.4807467911318555E-2</c:v>
                </c:pt>
                <c:pt idx="403">
                  <c:v>9.2841648590021753E-2</c:v>
                </c:pt>
                <c:pt idx="404">
                  <c:v>8.7546415309911377E-2</c:v>
                </c:pt>
                <c:pt idx="405">
                  <c:v>7.9344910348722361E-2</c:v>
                </c:pt>
                <c:pt idx="406">
                  <c:v>7.7084499160604406E-2</c:v>
                </c:pt>
                <c:pt idx="407">
                  <c:v>7.2063315745626175E-2</c:v>
                </c:pt>
                <c:pt idx="408">
                  <c:v>7.1923503325942315E-2</c:v>
                </c:pt>
                <c:pt idx="409">
                  <c:v>7.255607864857376E-2</c:v>
                </c:pt>
                <c:pt idx="410">
                  <c:v>6.969362406845156E-2</c:v>
                </c:pt>
                <c:pt idx="411">
                  <c:v>6.4104323953328823E-2</c:v>
                </c:pt>
                <c:pt idx="412">
                  <c:v>4.8566017316017285E-2</c:v>
                </c:pt>
                <c:pt idx="413">
                  <c:v>3.9328859060402621E-2</c:v>
                </c:pt>
                <c:pt idx="414">
                  <c:v>3.3040234479083337E-2</c:v>
                </c:pt>
                <c:pt idx="415">
                  <c:v>2.1834061135371178E-2</c:v>
                </c:pt>
                <c:pt idx="416">
                  <c:v>1.3131976362442548E-2</c:v>
                </c:pt>
                <c:pt idx="417">
                  <c:v>7.0634401569653069E-3</c:v>
                </c:pt>
                <c:pt idx="418">
                  <c:v>-2.0781919729835341E-3</c:v>
                </c:pt>
                <c:pt idx="419">
                  <c:v>-7.1234296075637872E-3</c:v>
                </c:pt>
                <c:pt idx="420">
                  <c:v>-1.098901098901099E-2</c:v>
                </c:pt>
                <c:pt idx="421">
                  <c:v>-1.8332042344435896E-2</c:v>
                </c:pt>
                <c:pt idx="422">
                  <c:v>-2.1545607018449292E-2</c:v>
                </c:pt>
                <c:pt idx="423">
                  <c:v>-2.3348813209494352E-2</c:v>
                </c:pt>
                <c:pt idx="424">
                  <c:v>-2.851245000645081E-2</c:v>
                </c:pt>
                <c:pt idx="425">
                  <c:v>-3.0349993542554566E-2</c:v>
                </c:pt>
                <c:pt idx="426">
                  <c:v>-3.1854526695898805E-2</c:v>
                </c:pt>
                <c:pt idx="427">
                  <c:v>-2.9914529914529944E-2</c:v>
                </c:pt>
                <c:pt idx="428">
                  <c:v>-3.3182112767336389E-2</c:v>
                </c:pt>
                <c:pt idx="429">
                  <c:v>-3.7667229510326014E-2</c:v>
                </c:pt>
                <c:pt idx="430">
                  <c:v>-3.956787713132888E-2</c:v>
                </c:pt>
                <c:pt idx="431">
                  <c:v>-4.4351682755022173E-2</c:v>
                </c:pt>
                <c:pt idx="432">
                  <c:v>-5.0718954248365956E-2</c:v>
                </c:pt>
                <c:pt idx="433">
                  <c:v>-5.1025775907417088E-2</c:v>
                </c:pt>
                <c:pt idx="434">
                  <c:v>-4.812763713080169E-2</c:v>
                </c:pt>
                <c:pt idx="435">
                  <c:v>-4.8210276053361513E-2</c:v>
                </c:pt>
                <c:pt idx="436">
                  <c:v>-5.1925630810092993E-2</c:v>
                </c:pt>
                <c:pt idx="437">
                  <c:v>-5.2077783697389336E-2</c:v>
                </c:pt>
                <c:pt idx="438">
                  <c:v>-5.6214200079925461E-2</c:v>
                </c:pt>
                <c:pt idx="439">
                  <c:v>-6.4477372847416989E-2</c:v>
                </c:pt>
                <c:pt idx="440">
                  <c:v>-6.8105644188228925E-2</c:v>
                </c:pt>
                <c:pt idx="441">
                  <c:v>-7.3694155756512378E-2</c:v>
                </c:pt>
                <c:pt idx="442">
                  <c:v>-7.480688440168036E-2</c:v>
                </c:pt>
                <c:pt idx="443">
                  <c:v>-7.2345072345072342E-2</c:v>
                </c:pt>
                <c:pt idx="444">
                  <c:v>-6.595979069126974E-2</c:v>
                </c:pt>
                <c:pt idx="445">
                  <c:v>-6.3885809312638611E-2</c:v>
                </c:pt>
                <c:pt idx="446">
                  <c:v>-7.0231333979775504E-2</c:v>
                </c:pt>
                <c:pt idx="447">
                  <c:v>-7.6602830974188241E-2</c:v>
                </c:pt>
                <c:pt idx="448">
                  <c:v>-6.8076761451183673E-2</c:v>
                </c:pt>
                <c:pt idx="449">
                  <c:v>-6.4914992272024782E-2</c:v>
                </c:pt>
                <c:pt idx="450">
                  <c:v>-6.2385321100917497E-2</c:v>
                </c:pt>
                <c:pt idx="451">
                  <c:v>-4.5804794520547816E-2</c:v>
                </c:pt>
                <c:pt idx="452">
                  <c:v>-4.790677600345284E-2</c:v>
                </c:pt>
                <c:pt idx="453">
                  <c:v>-3.8612851522657733E-2</c:v>
                </c:pt>
                <c:pt idx="454">
                  <c:v>-2.9881353449538729E-2</c:v>
                </c:pt>
                <c:pt idx="455">
                  <c:v>-2.4867569158328395E-2</c:v>
                </c:pt>
                <c:pt idx="456">
                  <c:v>-2.2556390977443542E-2</c:v>
                </c:pt>
                <c:pt idx="457">
                  <c:v>-1.5099925980755064E-2</c:v>
                </c:pt>
                <c:pt idx="458">
                  <c:v>-9.5351609058404209E-3</c:v>
                </c:pt>
                <c:pt idx="459">
                  <c:v>-2.5548542230236426E-3</c:v>
                </c:pt>
                <c:pt idx="460">
                  <c:v>-2.404930106718637E-3</c:v>
                </c:pt>
                <c:pt idx="461">
                  <c:v>-6.6115702479338503E-3</c:v>
                </c:pt>
                <c:pt idx="462">
                  <c:v>-8.2793918410356774E-3</c:v>
                </c:pt>
                <c:pt idx="463">
                  <c:v>-1.5403020786600968E-2</c:v>
                </c:pt>
                <c:pt idx="464">
                  <c:v>-1.9643396796614606E-3</c:v>
                </c:pt>
                <c:pt idx="465">
                  <c:v>4.243710215216836E-3</c:v>
                </c:pt>
                <c:pt idx="466">
                  <c:v>7.3984599124265306E-3</c:v>
                </c:pt>
                <c:pt idx="467">
                  <c:v>5.1305266334691069E-3</c:v>
                </c:pt>
                <c:pt idx="468">
                  <c:v>5.5806938159880023E-3</c:v>
                </c:pt>
                <c:pt idx="469">
                  <c:v>9.018487900195743E-4</c:v>
                </c:pt>
                <c:pt idx="470">
                  <c:v>9.0252707581230866E-4</c:v>
                </c:pt>
                <c:pt idx="471">
                  <c:v>4.5201145095668903E-4</c:v>
                </c:pt>
                <c:pt idx="472">
                  <c:v>1.8080458038269274E-3</c:v>
                </c:pt>
                <c:pt idx="473">
                  <c:v>2.1176826501285392E-3</c:v>
                </c:pt>
                <c:pt idx="474">
                  <c:v>7.5895567698846395E-4</c:v>
                </c:pt>
                <c:pt idx="475">
                  <c:v>-9.1130012150671743E-4</c:v>
                </c:pt>
                <c:pt idx="476">
                  <c:v>-1.0598031794095382E-2</c:v>
                </c:pt>
                <c:pt idx="477">
                  <c:v>-9.5079987926351764E-3</c:v>
                </c:pt>
                <c:pt idx="478">
                  <c:v>-1.1390887290167899E-2</c:v>
                </c:pt>
                <c:pt idx="479">
                  <c:v>-1.9516589100736649E-3</c:v>
                </c:pt>
                <c:pt idx="480">
                  <c:v>-5.8497075146244047E-3</c:v>
                </c:pt>
                <c:pt idx="481">
                  <c:v>-2.072383240726829E-2</c:v>
                </c:pt>
                <c:pt idx="482">
                  <c:v>-2.660054102795301E-2</c:v>
                </c:pt>
                <c:pt idx="483">
                  <c:v>-1.6867469879518142E-2</c:v>
                </c:pt>
                <c:pt idx="484">
                  <c:v>-2.9327718453902845E-2</c:v>
                </c:pt>
                <c:pt idx="485">
                  <c:v>-3.3509433962264218E-2</c:v>
                </c:pt>
                <c:pt idx="486">
                  <c:v>-3.0790232064310565E-2</c:v>
                </c:pt>
                <c:pt idx="487">
                  <c:v>-3.1468531468531367E-2</c:v>
                </c:pt>
                <c:pt idx="488">
                  <c:v>-3.0604437643458302E-2</c:v>
                </c:pt>
                <c:pt idx="489">
                  <c:v>-3.733048910559196E-2</c:v>
                </c:pt>
                <c:pt idx="490">
                  <c:v>-4.927228623408126E-2</c:v>
                </c:pt>
                <c:pt idx="491">
                  <c:v>-6.2123947051744823E-2</c:v>
                </c:pt>
                <c:pt idx="492">
                  <c:v>-5.7785153892576879E-2</c:v>
                </c:pt>
                <c:pt idx="493">
                  <c:v>-4.0484588253335341E-2</c:v>
                </c:pt>
                <c:pt idx="494">
                  <c:v>-2.779064381658175E-2</c:v>
                </c:pt>
                <c:pt idx="495">
                  <c:v>-3.033088235294111E-2</c:v>
                </c:pt>
                <c:pt idx="496">
                  <c:v>-2.2466687325689495E-2</c:v>
                </c:pt>
                <c:pt idx="497">
                  <c:v>-1.015149148836483E-2</c:v>
                </c:pt>
                <c:pt idx="498">
                  <c:v>4.6948356807511738E-3</c:v>
                </c:pt>
                <c:pt idx="499">
                  <c:v>1.7736619055093321E-2</c:v>
                </c:pt>
                <c:pt idx="500">
                  <c:v>6.8666140489344912E-2</c:v>
                </c:pt>
                <c:pt idx="501">
                  <c:v>3.8936372269705644E-2</c:v>
                </c:pt>
                <c:pt idx="502">
                  <c:v>5.1985329293573627E-2</c:v>
                </c:pt>
                <c:pt idx="503">
                  <c:v>6.9767441860465115E-2</c:v>
                </c:pt>
                <c:pt idx="504">
                  <c:v>7.3018414731785469E-2</c:v>
                </c:pt>
                <c:pt idx="505">
                  <c:v>6.9042672207127898E-2</c:v>
                </c:pt>
                <c:pt idx="506">
                  <c:v>6.1616642845799513E-2</c:v>
                </c:pt>
                <c:pt idx="507">
                  <c:v>4.5813586097946286E-2</c:v>
                </c:pt>
                <c:pt idx="508">
                  <c:v>5.0245680773498252E-2</c:v>
                </c:pt>
                <c:pt idx="509">
                  <c:v>4.8280214578731502E-2</c:v>
                </c:pt>
                <c:pt idx="510">
                  <c:v>3.7694704049844305E-2</c:v>
                </c:pt>
                <c:pt idx="511">
                  <c:v>1.4342998149290668E-2</c:v>
                </c:pt>
                <c:pt idx="512">
                  <c:v>-2.2747415066469687E-2</c:v>
                </c:pt>
                <c:pt idx="513">
                  <c:v>1.2340036563071333E-2</c:v>
                </c:pt>
                <c:pt idx="514">
                  <c:v>1.015613157495821E-2</c:v>
                </c:pt>
                <c:pt idx="515">
                  <c:v>6.2968515742129619E-3</c:v>
                </c:pt>
                <c:pt idx="516">
                  <c:v>2.9846291598268912E-3</c:v>
                </c:pt>
                <c:pt idx="517">
                  <c:v>8.2224547764987287E-3</c:v>
                </c:pt>
                <c:pt idx="518">
                  <c:v>8.0777860882572591E-3</c:v>
                </c:pt>
                <c:pt idx="519">
                  <c:v>3.0664652567975761E-2</c:v>
                </c:pt>
                <c:pt idx="520">
                  <c:v>4.6936311500150957E-2</c:v>
                </c:pt>
                <c:pt idx="521">
                  <c:v>5.2980132450331195E-2</c:v>
                </c:pt>
                <c:pt idx="522">
                  <c:v>5.2086460522365548E-2</c:v>
                </c:pt>
                <c:pt idx="523">
                  <c:v>6.8420252394708836E-2</c:v>
                </c:pt>
                <c:pt idx="524">
                  <c:v>5.9250302297460596E-2</c:v>
                </c:pt>
                <c:pt idx="525">
                  <c:v>5.6282919488337059E-2</c:v>
                </c:pt>
                <c:pt idx="526">
                  <c:v>5.372148859543828E-2</c:v>
                </c:pt>
                <c:pt idx="527">
                  <c:v>4.9165673420738971E-2</c:v>
                </c:pt>
                <c:pt idx="528">
                  <c:v>4.2999553637851476E-2</c:v>
                </c:pt>
                <c:pt idx="529">
                  <c:v>4.9525504151838637E-2</c:v>
                </c:pt>
                <c:pt idx="530">
                  <c:v>5.3865558688232777E-2</c:v>
                </c:pt>
                <c:pt idx="531">
                  <c:v>4.2356734574234341E-2</c:v>
                </c:pt>
                <c:pt idx="532">
                  <c:v>2.119071644803219E-2</c:v>
                </c:pt>
                <c:pt idx="533">
                  <c:v>1.6009148084619684E-2</c:v>
                </c:pt>
                <c:pt idx="534">
                  <c:v>1.1556570124126156E-2</c:v>
                </c:pt>
                <c:pt idx="535">
                  <c:v>1.864237939376677E-2</c:v>
                </c:pt>
                <c:pt idx="536">
                  <c:v>2.4400684931506884E-2</c:v>
                </c:pt>
                <c:pt idx="537">
                  <c:v>1.7238922923493407E-2</c:v>
                </c:pt>
                <c:pt idx="538">
                  <c:v>2.0791797208772299E-2</c:v>
                </c:pt>
                <c:pt idx="539">
                  <c:v>1.9312695257029121E-2</c:v>
                </c:pt>
                <c:pt idx="540">
                  <c:v>1.783166904422254E-2</c:v>
                </c:pt>
                <c:pt idx="541">
                  <c:v>6.7815767165867033E-3</c:v>
                </c:pt>
                <c:pt idx="542">
                  <c:v>-4.224162207829741E-4</c:v>
                </c:pt>
                <c:pt idx="543">
                  <c:v>-1.3920134983127237E-2</c:v>
                </c:pt>
                <c:pt idx="544">
                  <c:v>-3.9525691699604099E-3</c:v>
                </c:pt>
                <c:pt idx="545">
                  <c:v>2.3916713562184095E-3</c:v>
                </c:pt>
                <c:pt idx="546">
                  <c:v>-9.3088857545839537E-3</c:v>
                </c:pt>
                <c:pt idx="547">
                  <c:v>-1.8440905280804599E-2</c:v>
                </c:pt>
                <c:pt idx="548">
                  <c:v>-3.3988020615684608E-2</c:v>
                </c:pt>
                <c:pt idx="549">
                  <c:v>-3.1652661064425804E-2</c:v>
                </c:pt>
                <c:pt idx="550">
                  <c:v>-3.097098214285705E-2</c:v>
                </c:pt>
                <c:pt idx="551">
                  <c:v>-3.3574811925327262E-2</c:v>
                </c:pt>
                <c:pt idx="552">
                  <c:v>-2.9852838121934063E-2</c:v>
                </c:pt>
                <c:pt idx="553">
                  <c:v>-2.9890541678361027E-2</c:v>
                </c:pt>
                <c:pt idx="554">
                  <c:v>-2.4369629525285187E-2</c:v>
                </c:pt>
                <c:pt idx="555">
                  <c:v>-1.8537002709254242E-2</c:v>
                </c:pt>
                <c:pt idx="556">
                  <c:v>-2.3384353741496597E-2</c:v>
                </c:pt>
                <c:pt idx="557">
                  <c:v>-4.3368421052631549E-2</c:v>
                </c:pt>
                <c:pt idx="558">
                  <c:v>-3.7015945330296132E-2</c:v>
                </c:pt>
                <c:pt idx="559">
                  <c:v>-4.1559920296043329E-2</c:v>
                </c:pt>
                <c:pt idx="560">
                  <c:v>-2.9848594087959691E-2</c:v>
                </c:pt>
                <c:pt idx="561">
                  <c:v>-1.8368527625108377E-2</c:v>
                </c:pt>
                <c:pt idx="562">
                  <c:v>-2.3034840195796141E-2</c:v>
                </c:pt>
                <c:pt idx="563">
                  <c:v>-2.9984143001297488E-2</c:v>
                </c:pt>
                <c:pt idx="564">
                  <c:v>-2.5859578156602267E-2</c:v>
                </c:pt>
                <c:pt idx="565">
                  <c:v>-3.4572544481411803E-2</c:v>
                </c:pt>
                <c:pt idx="566">
                  <c:v>-3.8839156800461995E-2</c:v>
                </c:pt>
                <c:pt idx="567">
                  <c:v>-2.7749527822170435E-2</c:v>
                </c:pt>
                <c:pt idx="568">
                  <c:v>-3.0764765636337316E-2</c:v>
                </c:pt>
                <c:pt idx="569">
                  <c:v>-3.1396713615023442E-2</c:v>
                </c:pt>
                <c:pt idx="570">
                  <c:v>-2.3063276167947993E-2</c:v>
                </c:pt>
                <c:pt idx="571">
                  <c:v>-1.5889515889515787E-2</c:v>
                </c:pt>
                <c:pt idx="572">
                  <c:v>-1.9470868014268596E-2</c:v>
                </c:pt>
                <c:pt idx="573">
                  <c:v>-2.8436717253573107E-2</c:v>
                </c:pt>
                <c:pt idx="574">
                  <c:v>-4.1114058355437633E-2</c:v>
                </c:pt>
                <c:pt idx="575">
                  <c:v>-3.4774855104770366E-2</c:v>
                </c:pt>
                <c:pt idx="576">
                  <c:v>-3.7075485688862528E-2</c:v>
                </c:pt>
                <c:pt idx="577">
                  <c:v>-2.7569673359304731E-2</c:v>
                </c:pt>
                <c:pt idx="578">
                  <c:v>-2.2682890190776659E-2</c:v>
                </c:pt>
                <c:pt idx="579">
                  <c:v>-2.8093245666467523E-2</c:v>
                </c:pt>
                <c:pt idx="580">
                  <c:v>-3.0543494535110013E-2</c:v>
                </c:pt>
                <c:pt idx="581">
                  <c:v>-2.1660102999091286E-2</c:v>
                </c:pt>
                <c:pt idx="582">
                  <c:v>-1.8008474576271152E-2</c:v>
                </c:pt>
                <c:pt idx="583">
                  <c:v>-2.8821487852723739E-2</c:v>
                </c:pt>
                <c:pt idx="584">
                  <c:v>1.2581476428679633E-2</c:v>
                </c:pt>
                <c:pt idx="585">
                  <c:v>3.0027297543221216E-2</c:v>
                </c:pt>
                <c:pt idx="586">
                  <c:v>9.2054710311971683E-2</c:v>
                </c:pt>
                <c:pt idx="587">
                  <c:v>0.16658968437259436</c:v>
                </c:pt>
                <c:pt idx="588">
                  <c:v>0.15016171261358388</c:v>
                </c:pt>
                <c:pt idx="589">
                  <c:v>0.13528505392912166</c:v>
                </c:pt>
                <c:pt idx="590">
                  <c:v>0.14202274823240083</c:v>
                </c:pt>
                <c:pt idx="591">
                  <c:v>0.16497539975399764</c:v>
                </c:pt>
                <c:pt idx="592">
                  <c:v>0.17266409266409261</c:v>
                </c:pt>
                <c:pt idx="593">
                  <c:v>0.1956959281622542</c:v>
                </c:pt>
                <c:pt idx="594">
                  <c:v>0.19309600862998932</c:v>
                </c:pt>
                <c:pt idx="595">
                  <c:v>0.19717215661901799</c:v>
                </c:pt>
                <c:pt idx="596">
                  <c:v>0.15464071856287417</c:v>
                </c:pt>
                <c:pt idx="597">
                  <c:v>0.14090106007067127</c:v>
                </c:pt>
                <c:pt idx="598">
                  <c:v>9.0205460174500457E-2</c:v>
                </c:pt>
                <c:pt idx="599">
                  <c:v>2.7847433020984438E-2</c:v>
                </c:pt>
                <c:pt idx="600">
                  <c:v>3.1065881092662086E-2</c:v>
                </c:pt>
                <c:pt idx="601">
                  <c:v>6.1753528773072754E-2</c:v>
                </c:pt>
                <c:pt idx="602">
                  <c:v>6.0026917900403799E-2</c:v>
                </c:pt>
                <c:pt idx="603">
                  <c:v>3.1410848620826125E-2</c:v>
                </c:pt>
                <c:pt idx="604">
                  <c:v>3.648096931384176E-2</c:v>
                </c:pt>
                <c:pt idx="605">
                  <c:v>3.2241356985627467E-2</c:v>
                </c:pt>
                <c:pt idx="606">
                  <c:v>2.33789718419012E-2</c:v>
                </c:pt>
                <c:pt idx="607">
                  <c:v>4.1401687216093414E-2</c:v>
                </c:pt>
                <c:pt idx="608">
                  <c:v>4.913781926617411E-2</c:v>
                </c:pt>
                <c:pt idx="609">
                  <c:v>4.8909536714414732E-2</c:v>
                </c:pt>
                <c:pt idx="610">
                  <c:v>7.4738608493610401E-2</c:v>
                </c:pt>
                <c:pt idx="611">
                  <c:v>6.9722650231124894E-2</c:v>
                </c:pt>
                <c:pt idx="612">
                  <c:v>8.4025974025974087E-2</c:v>
                </c:pt>
                <c:pt idx="613">
                  <c:v>7.733606033490989E-2</c:v>
                </c:pt>
                <c:pt idx="614">
                  <c:v>7.960893854748595E-2</c:v>
                </c:pt>
                <c:pt idx="615">
                  <c:v>8.3173384516954579E-2</c:v>
                </c:pt>
                <c:pt idx="616">
                  <c:v>9.7458703939008948E-2</c:v>
                </c:pt>
                <c:pt idx="617">
                  <c:v>9.558454591068731E-2</c:v>
                </c:pt>
                <c:pt idx="618">
                  <c:v>0.1177584248390762</c:v>
                </c:pt>
                <c:pt idx="619">
                  <c:v>0.16600199401794621</c:v>
                </c:pt>
                <c:pt idx="620">
                  <c:v>0.1562036579337617</c:v>
                </c:pt>
                <c:pt idx="621">
                  <c:v>0.1548966535433072</c:v>
                </c:pt>
                <c:pt idx="622">
                  <c:v>0.15361518135959643</c:v>
                </c:pt>
                <c:pt idx="623">
                  <c:v>0.14404033129276198</c:v>
                </c:pt>
                <c:pt idx="624">
                  <c:v>0.15778123876841971</c:v>
                </c:pt>
                <c:pt idx="625">
                  <c:v>0.14689131466540115</c:v>
                </c:pt>
                <c:pt idx="626">
                  <c:v>0.14512524991179596</c:v>
                </c:pt>
                <c:pt idx="627">
                  <c:v>0.15321913762551689</c:v>
                </c:pt>
                <c:pt idx="628">
                  <c:v>0.14217899733703826</c:v>
                </c:pt>
                <c:pt idx="629">
                  <c:v>0.14002747881841088</c:v>
                </c:pt>
                <c:pt idx="630">
                  <c:v>0.14351851851851855</c:v>
                </c:pt>
                <c:pt idx="631">
                  <c:v>9.4377939290294949E-2</c:v>
                </c:pt>
                <c:pt idx="632">
                  <c:v>0.10421120136810591</c:v>
                </c:pt>
                <c:pt idx="633">
                  <c:v>0.11302865665281762</c:v>
                </c:pt>
                <c:pt idx="634">
                  <c:v>9.9115044247787665E-2</c:v>
                </c:pt>
                <c:pt idx="635">
                  <c:v>0.11656699192109959</c:v>
                </c:pt>
                <c:pt idx="636">
                  <c:v>0.10564983443708612</c:v>
                </c:pt>
                <c:pt idx="637">
                  <c:v>9.7248086074901596E-2</c:v>
                </c:pt>
                <c:pt idx="638">
                  <c:v>9.5409263633562558E-2</c:v>
                </c:pt>
                <c:pt idx="639">
                  <c:v>0.10796967834460137</c:v>
                </c:pt>
                <c:pt idx="640">
                  <c:v>0.10501773948302069</c:v>
                </c:pt>
                <c:pt idx="641">
                  <c:v>9.2397308426232796E-2</c:v>
                </c:pt>
                <c:pt idx="642">
                  <c:v>7.8799249530956794E-2</c:v>
                </c:pt>
                <c:pt idx="643">
                  <c:v>6.9245043461275496E-2</c:v>
                </c:pt>
                <c:pt idx="644">
                  <c:v>7.133868938147328E-2</c:v>
                </c:pt>
                <c:pt idx="645">
                  <c:v>7.465543644716692E-2</c:v>
                </c:pt>
                <c:pt idx="646">
                  <c:v>6.6022544283413892E-2</c:v>
                </c:pt>
                <c:pt idx="647">
                  <c:v>6.6622815260289292E-2</c:v>
                </c:pt>
                <c:pt idx="648">
                  <c:v>7.3561066916237636E-2</c:v>
                </c:pt>
                <c:pt idx="649">
                  <c:v>9.0703375447859752E-2</c:v>
                </c:pt>
                <c:pt idx="650">
                  <c:v>9.2912057003562865E-2</c:v>
                </c:pt>
                <c:pt idx="651">
                  <c:v>8.4319526627218991E-2</c:v>
                </c:pt>
                <c:pt idx="652">
                  <c:v>8.0818273552885192E-2</c:v>
                </c:pt>
                <c:pt idx="653">
                  <c:v>9.5614599613864107E-2</c:v>
                </c:pt>
                <c:pt idx="654">
                  <c:v>9.574370709382142E-2</c:v>
                </c:pt>
                <c:pt idx="655">
                  <c:v>7.8644501278772511E-2</c:v>
                </c:pt>
                <c:pt idx="656">
                  <c:v>9.0079508492952695E-2</c:v>
                </c:pt>
                <c:pt idx="657">
                  <c:v>7.6861417883861735E-2</c:v>
                </c:pt>
                <c:pt idx="658">
                  <c:v>8.3170428292162701E-2</c:v>
                </c:pt>
                <c:pt idx="659">
                  <c:v>9.6643467535899974E-2</c:v>
                </c:pt>
                <c:pt idx="660">
                  <c:v>9.2319762880306952E-2</c:v>
                </c:pt>
                <c:pt idx="661">
                  <c:v>0.10390733056708165</c:v>
                </c:pt>
                <c:pt idx="662">
                  <c:v>8.99888479025477E-2</c:v>
                </c:pt>
                <c:pt idx="663">
                  <c:v>8.2622783083219728E-2</c:v>
                </c:pt>
                <c:pt idx="664">
                  <c:v>6.7900186725513498E-2</c:v>
                </c:pt>
                <c:pt idx="665">
                  <c:v>6.6627506922883162E-2</c:v>
                </c:pt>
                <c:pt idx="666">
                  <c:v>6.7162308913207E-2</c:v>
                </c:pt>
                <c:pt idx="667">
                  <c:v>7.7567956643238123E-2</c:v>
                </c:pt>
                <c:pt idx="668">
                  <c:v>6.3406547865727317E-2</c:v>
                </c:pt>
                <c:pt idx="669">
                  <c:v>5.0202630055413158E-2</c:v>
                </c:pt>
                <c:pt idx="670">
                  <c:v>6.2346185397867106E-2</c:v>
                </c:pt>
                <c:pt idx="671">
                  <c:v>4.603149100257066E-2</c:v>
                </c:pt>
                <c:pt idx="672">
                  <c:v>3.9984038308060584E-2</c:v>
                </c:pt>
                <c:pt idx="673">
                  <c:v>3.2341425215348441E-2</c:v>
                </c:pt>
                <c:pt idx="674">
                  <c:v>4.2657012435070085E-2</c:v>
                </c:pt>
                <c:pt idx="675">
                  <c:v>5.4028510671812163E-2</c:v>
                </c:pt>
                <c:pt idx="676">
                  <c:v>7.4153552694325192E-2</c:v>
                </c:pt>
                <c:pt idx="677">
                  <c:v>6.3094957123751128E-2</c:v>
                </c:pt>
                <c:pt idx="678">
                  <c:v>5.8238747553816118E-2</c:v>
                </c:pt>
                <c:pt idx="679">
                  <c:v>8.4400785854616966E-2</c:v>
                </c:pt>
                <c:pt idx="680">
                  <c:v>7.5448168355416956E-2</c:v>
                </c:pt>
                <c:pt idx="681">
                  <c:v>8.5919042368877097E-2</c:v>
                </c:pt>
                <c:pt idx="682">
                  <c:v>7.0424710424710463E-2</c:v>
                </c:pt>
                <c:pt idx="683">
                  <c:v>5.7445664695492039E-2</c:v>
                </c:pt>
                <c:pt idx="684">
                  <c:v>6.8221932315248326E-2</c:v>
                </c:pt>
                <c:pt idx="685">
                  <c:v>5.7801714329060193E-2</c:v>
                </c:pt>
                <c:pt idx="686">
                  <c:v>6.7934782608695649E-2</c:v>
                </c:pt>
                <c:pt idx="687">
                  <c:v>5.604124635731899E-2</c:v>
                </c:pt>
                <c:pt idx="688">
                  <c:v>6.6222715501294854E-2</c:v>
                </c:pt>
                <c:pt idx="689">
                  <c:v>6.8378598386738765E-2</c:v>
                </c:pt>
                <c:pt idx="690">
                  <c:v>7.4709667874842803E-2</c:v>
                </c:pt>
                <c:pt idx="691">
                  <c:v>6.0439162258134546E-2</c:v>
                </c:pt>
                <c:pt idx="692">
                  <c:v>5.0224670242064035E-2</c:v>
                </c:pt>
                <c:pt idx="693">
                  <c:v>6.0482993690622856E-2</c:v>
                </c:pt>
                <c:pt idx="694">
                  <c:v>5.9298802481604414E-2</c:v>
                </c:pt>
                <c:pt idx="695">
                  <c:v>5.8174159343452617E-2</c:v>
                </c:pt>
                <c:pt idx="696">
                  <c:v>5.5962643678160985E-2</c:v>
                </c:pt>
                <c:pt idx="697">
                  <c:v>4.0444603800645455E-2</c:v>
                </c:pt>
                <c:pt idx="698">
                  <c:v>3.7461125247384791E-2</c:v>
                </c:pt>
                <c:pt idx="699">
                  <c:v>3.389230878086754E-2</c:v>
                </c:pt>
                <c:pt idx="700">
                  <c:v>1.027064538514917E-2</c:v>
                </c:pt>
                <c:pt idx="701">
                  <c:v>7.411512086998715E-3</c:v>
                </c:pt>
                <c:pt idx="702">
                  <c:v>7.158097597907539E-3</c:v>
                </c:pt>
                <c:pt idx="703">
                  <c:v>2.5285314016264917E-3</c:v>
                </c:pt>
                <c:pt idx="704">
                  <c:v>1.2766544751914983E-2</c:v>
                </c:pt>
                <c:pt idx="705">
                  <c:v>8.2746358476373776E-3</c:v>
                </c:pt>
                <c:pt idx="706">
                  <c:v>-1.1577226913647817E-3</c:v>
                </c:pt>
                <c:pt idx="707">
                  <c:v>2.2786547700755007E-2</c:v>
                </c:pt>
                <c:pt idx="708">
                  <c:v>1.1769508129804717E-2</c:v>
                </c:pt>
                <c:pt idx="709">
                  <c:v>2.4536494589565035E-2</c:v>
                </c:pt>
                <c:pt idx="710">
                  <c:v>3.4064586455920427E-4</c:v>
                </c:pt>
                <c:pt idx="711">
                  <c:v>1.2455516014234906E-2</c:v>
                </c:pt>
                <c:pt idx="712">
                  <c:v>1.7790905344140743E-2</c:v>
                </c:pt>
                <c:pt idx="713">
                  <c:v>2.9702970297029577E-2</c:v>
                </c:pt>
                <c:pt idx="714">
                  <c:v>3.0000683386865366E-2</c:v>
                </c:pt>
                <c:pt idx="715">
                  <c:v>2.6789366053169703E-2</c:v>
                </c:pt>
                <c:pt idx="716">
                  <c:v>3.5636413191605466E-2</c:v>
                </c:pt>
                <c:pt idx="717">
                  <c:v>3.7303309820944111E-2</c:v>
                </c:pt>
                <c:pt idx="718">
                  <c:v>4.6089861594054614E-2</c:v>
                </c:pt>
                <c:pt idx="719">
                  <c:v>4.120252315125477E-2</c:v>
                </c:pt>
                <c:pt idx="720">
                  <c:v>3.8058095750403378E-2</c:v>
                </c:pt>
                <c:pt idx="721">
                  <c:v>3.9690548267743021E-2</c:v>
                </c:pt>
                <c:pt idx="722">
                  <c:v>0.12429340053122659</c:v>
                </c:pt>
                <c:pt idx="723">
                  <c:v>0.26159253751520883</c:v>
                </c:pt>
                <c:pt idx="724">
                  <c:v>3.2804886279273804</c:v>
                </c:pt>
                <c:pt idx="725">
                  <c:v>3.2998798076923075</c:v>
                </c:pt>
                <c:pt idx="726">
                  <c:v>3.3020169851380041</c:v>
                </c:pt>
                <c:pt idx="727">
                  <c:v>3.3213171347009225</c:v>
                </c:pt>
                <c:pt idx="728">
                  <c:v>3.3396276070794126</c:v>
                </c:pt>
                <c:pt idx="729">
                  <c:v>3.3611220086308355</c:v>
                </c:pt>
                <c:pt idx="730">
                  <c:v>3.4064394186273872</c:v>
                </c:pt>
                <c:pt idx="731">
                  <c:v>3.3944315545243615</c:v>
                </c:pt>
                <c:pt idx="732">
                  <c:v>3.4732478300297966</c:v>
                </c:pt>
                <c:pt idx="733">
                  <c:v>3.5128437398900036</c:v>
                </c:pt>
                <c:pt idx="734">
                  <c:v>3.2607826508359583</c:v>
                </c:pt>
                <c:pt idx="735">
                  <c:v>2.8020788684097724</c:v>
                </c:pt>
                <c:pt idx="736">
                  <c:v>0.13054994954591323</c:v>
                </c:pt>
                <c:pt idx="737">
                  <c:v>0.10725988042549885</c:v>
                </c:pt>
                <c:pt idx="738">
                  <c:v>0.10445712523133871</c:v>
                </c:pt>
                <c:pt idx="739">
                  <c:v>0.10984452774534505</c:v>
                </c:pt>
                <c:pt idx="740">
                  <c:v>9.8744655689984556E-2</c:v>
                </c:pt>
                <c:pt idx="741">
                  <c:v>8.7557534595721076E-2</c:v>
                </c:pt>
                <c:pt idx="742">
                  <c:v>7.6958348124482337E-2</c:v>
                </c:pt>
                <c:pt idx="743">
                  <c:v>6.9664437404669724E-2</c:v>
                </c:pt>
                <c:pt idx="744">
                  <c:v>5.7314141735932141E-2</c:v>
                </c:pt>
                <c:pt idx="745">
                  <c:v>4.239669658475035E-2</c:v>
                </c:pt>
                <c:pt idx="746">
                  <c:v>2.286136741686455E-2</c:v>
                </c:pt>
                <c:pt idx="747">
                  <c:v>6.5105267608015303E-3</c:v>
                </c:pt>
                <c:pt idx="748">
                  <c:v>-1.3025772620774244E-2</c:v>
                </c:pt>
                <c:pt idx="749">
                  <c:v>-2.3786149056127383E-2</c:v>
                </c:pt>
                <c:pt idx="750">
                  <c:v>-2.8975186069568375E-2</c:v>
                </c:pt>
                <c:pt idx="751">
                  <c:v>-4.1388665873037848E-2</c:v>
                </c:pt>
                <c:pt idx="752">
                  <c:v>-5.6877923583226492E-2</c:v>
                </c:pt>
                <c:pt idx="753">
                  <c:v>-7.0362150015853497E-2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F2-45E5-961F-DB8868A02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943048"/>
        <c:axId val="1050921400"/>
      </c:barChart>
      <c:dateAx>
        <c:axId val="10509430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21400"/>
        <c:crosses val="autoZero"/>
        <c:auto val="0"/>
        <c:lblOffset val="100"/>
        <c:baseTimeUnit val="months"/>
      </c:dateAx>
      <c:valAx>
        <c:axId val="1050921400"/>
        <c:scaling>
          <c:orientation val="minMax"/>
          <c:max val="0.4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3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Table30[[#Headers],[Real M2 Money Stock]]</c:f>
          <c:strCache>
            <c:ptCount val="1"/>
            <c:pt idx="0">
              <c:v>Real M2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Real Monthly'!$B$5</c:f>
              <c:strCache>
                <c:ptCount val="1"/>
                <c:pt idx="0">
                  <c:v>Real M2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Real Monthly'!$A$6:$A$778</c:f>
              <c:numCache>
                <c:formatCode>yyyy\-mm\-dd</c:formatCode>
                <c:ptCount val="773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</c:numCache>
            </c:numRef>
          </c:cat>
          <c:val>
            <c:numRef>
              <c:f>'US M2 Real Monthly'!$B$6:$B$778</c:f>
              <c:numCache>
                <c:formatCode>0.0</c:formatCode>
                <c:ptCount val="773"/>
                <c:pt idx="0">
                  <c:v>987.9</c:v>
                </c:pt>
                <c:pt idx="1">
                  <c:v>992.1</c:v>
                </c:pt>
                <c:pt idx="2">
                  <c:v>998.3</c:v>
                </c:pt>
                <c:pt idx="3">
                  <c:v>1001</c:v>
                </c:pt>
                <c:pt idx="4">
                  <c:v>1006.2</c:v>
                </c:pt>
                <c:pt idx="5">
                  <c:v>1010.3</c:v>
                </c:pt>
                <c:pt idx="6">
                  <c:v>1012.7</c:v>
                </c:pt>
                <c:pt idx="7">
                  <c:v>1015.8</c:v>
                </c:pt>
                <c:pt idx="8">
                  <c:v>1014.4</c:v>
                </c:pt>
                <c:pt idx="9">
                  <c:v>1010.2</c:v>
                </c:pt>
                <c:pt idx="10">
                  <c:v>1012.3</c:v>
                </c:pt>
                <c:pt idx="11">
                  <c:v>1012.6</c:v>
                </c:pt>
                <c:pt idx="12">
                  <c:v>1015.3</c:v>
                </c:pt>
                <c:pt idx="13">
                  <c:v>1014.6</c:v>
                </c:pt>
                <c:pt idx="14">
                  <c:v>1017.7</c:v>
                </c:pt>
                <c:pt idx="15">
                  <c:v>1015.9</c:v>
                </c:pt>
                <c:pt idx="16">
                  <c:v>1017.6</c:v>
                </c:pt>
                <c:pt idx="17">
                  <c:v>1020.9</c:v>
                </c:pt>
                <c:pt idx="18">
                  <c:v>1029.0999999999999</c:v>
                </c:pt>
                <c:pt idx="19">
                  <c:v>1036.5</c:v>
                </c:pt>
                <c:pt idx="20">
                  <c:v>1041.5</c:v>
                </c:pt>
                <c:pt idx="21">
                  <c:v>1040.3</c:v>
                </c:pt>
                <c:pt idx="22">
                  <c:v>1044</c:v>
                </c:pt>
                <c:pt idx="23">
                  <c:v>1048</c:v>
                </c:pt>
                <c:pt idx="24">
                  <c:v>1052.5999999999999</c:v>
                </c:pt>
                <c:pt idx="25">
                  <c:v>1060.7</c:v>
                </c:pt>
                <c:pt idx="26">
                  <c:v>1066.7</c:v>
                </c:pt>
                <c:pt idx="27">
                  <c:v>1073.0999999999999</c:v>
                </c:pt>
                <c:pt idx="28">
                  <c:v>1079.8</c:v>
                </c:pt>
                <c:pt idx="29">
                  <c:v>1086.8</c:v>
                </c:pt>
                <c:pt idx="30">
                  <c:v>1088.2</c:v>
                </c:pt>
                <c:pt idx="31">
                  <c:v>1094.2</c:v>
                </c:pt>
                <c:pt idx="32">
                  <c:v>1099.0999999999999</c:v>
                </c:pt>
                <c:pt idx="33">
                  <c:v>1104.4000000000001</c:v>
                </c:pt>
                <c:pt idx="34">
                  <c:v>1112.0999999999999</c:v>
                </c:pt>
                <c:pt idx="35">
                  <c:v>1118</c:v>
                </c:pt>
                <c:pt idx="36">
                  <c:v>1123.5</c:v>
                </c:pt>
                <c:pt idx="37">
                  <c:v>1129.5</c:v>
                </c:pt>
                <c:pt idx="38">
                  <c:v>1137.2</c:v>
                </c:pt>
                <c:pt idx="39">
                  <c:v>1143.7</c:v>
                </c:pt>
                <c:pt idx="40">
                  <c:v>1149.0999999999999</c:v>
                </c:pt>
                <c:pt idx="41">
                  <c:v>1156.2</c:v>
                </c:pt>
                <c:pt idx="42">
                  <c:v>1160.8</c:v>
                </c:pt>
                <c:pt idx="43">
                  <c:v>1165.0999999999999</c:v>
                </c:pt>
                <c:pt idx="44">
                  <c:v>1166.7</c:v>
                </c:pt>
                <c:pt idx="45">
                  <c:v>1175.8</c:v>
                </c:pt>
                <c:pt idx="46">
                  <c:v>1184.3</c:v>
                </c:pt>
                <c:pt idx="47">
                  <c:v>1193.9000000000001</c:v>
                </c:pt>
                <c:pt idx="48">
                  <c:v>1199.7</c:v>
                </c:pt>
                <c:pt idx="49">
                  <c:v>1207</c:v>
                </c:pt>
                <c:pt idx="50">
                  <c:v>1215</c:v>
                </c:pt>
                <c:pt idx="51">
                  <c:v>1224.7</c:v>
                </c:pt>
                <c:pt idx="52">
                  <c:v>1232.7</c:v>
                </c:pt>
                <c:pt idx="53">
                  <c:v>1236.2</c:v>
                </c:pt>
                <c:pt idx="54">
                  <c:v>1241.8</c:v>
                </c:pt>
                <c:pt idx="55">
                  <c:v>1247.5</c:v>
                </c:pt>
                <c:pt idx="56">
                  <c:v>1256.5</c:v>
                </c:pt>
                <c:pt idx="57">
                  <c:v>1262.8</c:v>
                </c:pt>
                <c:pt idx="58">
                  <c:v>1271.9000000000001</c:v>
                </c:pt>
                <c:pt idx="59">
                  <c:v>1273.3</c:v>
                </c:pt>
                <c:pt idx="60">
                  <c:v>1277.3</c:v>
                </c:pt>
                <c:pt idx="61">
                  <c:v>1286.3</c:v>
                </c:pt>
                <c:pt idx="62">
                  <c:v>1292.2</c:v>
                </c:pt>
                <c:pt idx="63">
                  <c:v>1297.9000000000001</c:v>
                </c:pt>
                <c:pt idx="64">
                  <c:v>1304.7</c:v>
                </c:pt>
                <c:pt idx="65">
                  <c:v>1312.8</c:v>
                </c:pt>
                <c:pt idx="66">
                  <c:v>1322.1</c:v>
                </c:pt>
                <c:pt idx="67">
                  <c:v>1331.4</c:v>
                </c:pt>
                <c:pt idx="68">
                  <c:v>1341.4</c:v>
                </c:pt>
                <c:pt idx="69">
                  <c:v>1346.7</c:v>
                </c:pt>
                <c:pt idx="70">
                  <c:v>1352.1</c:v>
                </c:pt>
                <c:pt idx="71">
                  <c:v>1359</c:v>
                </c:pt>
                <c:pt idx="72">
                  <c:v>1366.7</c:v>
                </c:pt>
                <c:pt idx="73">
                  <c:v>1376</c:v>
                </c:pt>
                <c:pt idx="74">
                  <c:v>1383.6</c:v>
                </c:pt>
                <c:pt idx="75">
                  <c:v>1387.5</c:v>
                </c:pt>
                <c:pt idx="76">
                  <c:v>1388.5</c:v>
                </c:pt>
                <c:pt idx="77">
                  <c:v>1392.3</c:v>
                </c:pt>
                <c:pt idx="78">
                  <c:v>1402.5</c:v>
                </c:pt>
                <c:pt idx="79">
                  <c:v>1413</c:v>
                </c:pt>
                <c:pt idx="80">
                  <c:v>1421.6</c:v>
                </c:pt>
                <c:pt idx="81">
                  <c:v>1430</c:v>
                </c:pt>
                <c:pt idx="82">
                  <c:v>1435.3</c:v>
                </c:pt>
                <c:pt idx="83">
                  <c:v>1441.8</c:v>
                </c:pt>
                <c:pt idx="84">
                  <c:v>1449.2</c:v>
                </c:pt>
                <c:pt idx="85">
                  <c:v>1448.3</c:v>
                </c:pt>
                <c:pt idx="86">
                  <c:v>1451.8</c:v>
                </c:pt>
                <c:pt idx="87">
                  <c:v>1453.8</c:v>
                </c:pt>
                <c:pt idx="88">
                  <c:v>1453.2</c:v>
                </c:pt>
                <c:pt idx="89">
                  <c:v>1455.2</c:v>
                </c:pt>
                <c:pt idx="90">
                  <c:v>1451.2</c:v>
                </c:pt>
                <c:pt idx="91">
                  <c:v>1447.5</c:v>
                </c:pt>
                <c:pt idx="92">
                  <c:v>1451.6</c:v>
                </c:pt>
                <c:pt idx="93">
                  <c:v>1448.1</c:v>
                </c:pt>
                <c:pt idx="94">
                  <c:v>1451.6</c:v>
                </c:pt>
                <c:pt idx="95">
                  <c:v>1458.7</c:v>
                </c:pt>
                <c:pt idx="96">
                  <c:v>1463.8</c:v>
                </c:pt>
                <c:pt idx="97">
                  <c:v>1470</c:v>
                </c:pt>
                <c:pt idx="98">
                  <c:v>1483.9</c:v>
                </c:pt>
                <c:pt idx="99">
                  <c:v>1486.7</c:v>
                </c:pt>
                <c:pt idx="100">
                  <c:v>1502.1</c:v>
                </c:pt>
                <c:pt idx="101">
                  <c:v>1507.5</c:v>
                </c:pt>
                <c:pt idx="102">
                  <c:v>1515.9</c:v>
                </c:pt>
                <c:pt idx="103">
                  <c:v>1524.8</c:v>
                </c:pt>
                <c:pt idx="104">
                  <c:v>1531.8</c:v>
                </c:pt>
                <c:pt idx="105">
                  <c:v>1537.7</c:v>
                </c:pt>
                <c:pt idx="106">
                  <c:v>1537.5</c:v>
                </c:pt>
                <c:pt idx="107">
                  <c:v>1543.5</c:v>
                </c:pt>
                <c:pt idx="108">
                  <c:v>1546.6</c:v>
                </c:pt>
                <c:pt idx="109">
                  <c:v>1550.9</c:v>
                </c:pt>
                <c:pt idx="110">
                  <c:v>1554.5</c:v>
                </c:pt>
                <c:pt idx="111">
                  <c:v>1557.3</c:v>
                </c:pt>
                <c:pt idx="112">
                  <c:v>1562</c:v>
                </c:pt>
                <c:pt idx="113">
                  <c:v>1563.7</c:v>
                </c:pt>
                <c:pt idx="114">
                  <c:v>1563.3</c:v>
                </c:pt>
                <c:pt idx="115">
                  <c:v>1569.7</c:v>
                </c:pt>
                <c:pt idx="116">
                  <c:v>1577.2</c:v>
                </c:pt>
                <c:pt idx="117">
                  <c:v>1579.6</c:v>
                </c:pt>
                <c:pt idx="118">
                  <c:v>1588.7</c:v>
                </c:pt>
                <c:pt idx="119">
                  <c:v>1592.1</c:v>
                </c:pt>
                <c:pt idx="120">
                  <c:v>1594.7</c:v>
                </c:pt>
                <c:pt idx="121">
                  <c:v>1597.5</c:v>
                </c:pt>
                <c:pt idx="122">
                  <c:v>1591.1</c:v>
                </c:pt>
                <c:pt idx="123">
                  <c:v>1586</c:v>
                </c:pt>
                <c:pt idx="124">
                  <c:v>1583.8</c:v>
                </c:pt>
                <c:pt idx="125">
                  <c:v>1580.6</c:v>
                </c:pt>
                <c:pt idx="126">
                  <c:v>1574.7</c:v>
                </c:pt>
                <c:pt idx="127">
                  <c:v>1572.1</c:v>
                </c:pt>
                <c:pt idx="128">
                  <c:v>1569</c:v>
                </c:pt>
                <c:pt idx="129">
                  <c:v>1564.1</c:v>
                </c:pt>
                <c:pt idx="130">
                  <c:v>1561.1</c:v>
                </c:pt>
                <c:pt idx="131">
                  <c:v>1559.4</c:v>
                </c:pt>
                <c:pt idx="132">
                  <c:v>1555.7</c:v>
                </c:pt>
                <c:pt idx="133">
                  <c:v>1538.8</c:v>
                </c:pt>
                <c:pt idx="134">
                  <c:v>1533.4</c:v>
                </c:pt>
                <c:pt idx="135">
                  <c:v>1528.3</c:v>
                </c:pt>
                <c:pt idx="136">
                  <c:v>1532.4</c:v>
                </c:pt>
                <c:pt idx="137">
                  <c:v>1534</c:v>
                </c:pt>
                <c:pt idx="138">
                  <c:v>1540.1</c:v>
                </c:pt>
                <c:pt idx="139">
                  <c:v>1551</c:v>
                </c:pt>
                <c:pt idx="140">
                  <c:v>1559.2</c:v>
                </c:pt>
                <c:pt idx="141">
                  <c:v>1564.5</c:v>
                </c:pt>
                <c:pt idx="142">
                  <c:v>1568.4</c:v>
                </c:pt>
                <c:pt idx="143">
                  <c:v>1574.1</c:v>
                </c:pt>
                <c:pt idx="144">
                  <c:v>1586.2</c:v>
                </c:pt>
                <c:pt idx="145">
                  <c:v>1606.5</c:v>
                </c:pt>
                <c:pt idx="146">
                  <c:v>1624.7</c:v>
                </c:pt>
                <c:pt idx="147">
                  <c:v>1641.9</c:v>
                </c:pt>
                <c:pt idx="148">
                  <c:v>1654.3</c:v>
                </c:pt>
                <c:pt idx="149">
                  <c:v>1661.7</c:v>
                </c:pt>
                <c:pt idx="150">
                  <c:v>1673.9</c:v>
                </c:pt>
                <c:pt idx="151">
                  <c:v>1684.3</c:v>
                </c:pt>
                <c:pt idx="152">
                  <c:v>1697.3</c:v>
                </c:pt>
                <c:pt idx="153">
                  <c:v>1707.6</c:v>
                </c:pt>
                <c:pt idx="154">
                  <c:v>1718.5</c:v>
                </c:pt>
                <c:pt idx="155">
                  <c:v>1728.2</c:v>
                </c:pt>
                <c:pt idx="156">
                  <c:v>1742</c:v>
                </c:pt>
                <c:pt idx="157">
                  <c:v>1752.9</c:v>
                </c:pt>
                <c:pt idx="158">
                  <c:v>1771.7</c:v>
                </c:pt>
                <c:pt idx="159">
                  <c:v>1779.3</c:v>
                </c:pt>
                <c:pt idx="160">
                  <c:v>1786.8</c:v>
                </c:pt>
                <c:pt idx="161">
                  <c:v>1797.8</c:v>
                </c:pt>
                <c:pt idx="162">
                  <c:v>1817</c:v>
                </c:pt>
                <c:pt idx="163">
                  <c:v>1834.6</c:v>
                </c:pt>
                <c:pt idx="164">
                  <c:v>1848.7</c:v>
                </c:pt>
                <c:pt idx="165">
                  <c:v>1864.7</c:v>
                </c:pt>
                <c:pt idx="166">
                  <c:v>1872.4</c:v>
                </c:pt>
                <c:pt idx="167">
                  <c:v>1887.8</c:v>
                </c:pt>
                <c:pt idx="168">
                  <c:v>1897.7</c:v>
                </c:pt>
                <c:pt idx="169">
                  <c:v>1893.3</c:v>
                </c:pt>
                <c:pt idx="170">
                  <c:v>1878.6</c:v>
                </c:pt>
                <c:pt idx="171">
                  <c:v>1875.7</c:v>
                </c:pt>
                <c:pt idx="172">
                  <c:v>1883.4</c:v>
                </c:pt>
                <c:pt idx="173">
                  <c:v>1885.3</c:v>
                </c:pt>
                <c:pt idx="174">
                  <c:v>1892.5</c:v>
                </c:pt>
                <c:pt idx="175">
                  <c:v>1864</c:v>
                </c:pt>
                <c:pt idx="176">
                  <c:v>1856.9</c:v>
                </c:pt>
                <c:pt idx="177">
                  <c:v>1847.8</c:v>
                </c:pt>
                <c:pt idx="178">
                  <c:v>1849.5</c:v>
                </c:pt>
                <c:pt idx="179">
                  <c:v>1847.7</c:v>
                </c:pt>
                <c:pt idx="180">
                  <c:v>1837</c:v>
                </c:pt>
                <c:pt idx="181">
                  <c:v>1827.1</c:v>
                </c:pt>
                <c:pt idx="182">
                  <c:v>1820.3</c:v>
                </c:pt>
                <c:pt idx="183">
                  <c:v>1814.8</c:v>
                </c:pt>
                <c:pt idx="184">
                  <c:v>1799.6</c:v>
                </c:pt>
                <c:pt idx="185">
                  <c:v>1791.4</c:v>
                </c:pt>
                <c:pt idx="186">
                  <c:v>1787.8</c:v>
                </c:pt>
                <c:pt idx="187">
                  <c:v>1771.7</c:v>
                </c:pt>
                <c:pt idx="188">
                  <c:v>1754.7</c:v>
                </c:pt>
                <c:pt idx="189">
                  <c:v>1751.6</c:v>
                </c:pt>
                <c:pt idx="190">
                  <c:v>1744.9</c:v>
                </c:pt>
                <c:pt idx="191">
                  <c:v>1738.2</c:v>
                </c:pt>
                <c:pt idx="192">
                  <c:v>1732.9</c:v>
                </c:pt>
                <c:pt idx="193">
                  <c:v>1737.8</c:v>
                </c:pt>
                <c:pt idx="194">
                  <c:v>1751.9</c:v>
                </c:pt>
                <c:pt idx="195">
                  <c:v>1764.3</c:v>
                </c:pt>
                <c:pt idx="196">
                  <c:v>1785.1</c:v>
                </c:pt>
                <c:pt idx="197">
                  <c:v>1800</c:v>
                </c:pt>
                <c:pt idx="198">
                  <c:v>1805.7</c:v>
                </c:pt>
                <c:pt idx="199">
                  <c:v>1813.8</c:v>
                </c:pt>
                <c:pt idx="200">
                  <c:v>1815.9</c:v>
                </c:pt>
                <c:pt idx="201">
                  <c:v>1817.5</c:v>
                </c:pt>
                <c:pt idx="202">
                  <c:v>1820.8</c:v>
                </c:pt>
                <c:pt idx="203">
                  <c:v>1827.7</c:v>
                </c:pt>
                <c:pt idx="204">
                  <c:v>1839.8</c:v>
                </c:pt>
                <c:pt idx="205">
                  <c:v>1861</c:v>
                </c:pt>
                <c:pt idx="206">
                  <c:v>1875</c:v>
                </c:pt>
                <c:pt idx="207">
                  <c:v>1890.9</c:v>
                </c:pt>
                <c:pt idx="208">
                  <c:v>1900.9</c:v>
                </c:pt>
                <c:pt idx="209">
                  <c:v>1900.5</c:v>
                </c:pt>
                <c:pt idx="210">
                  <c:v>1905.8</c:v>
                </c:pt>
                <c:pt idx="211">
                  <c:v>1917.5</c:v>
                </c:pt>
                <c:pt idx="212">
                  <c:v>1928.5</c:v>
                </c:pt>
                <c:pt idx="213">
                  <c:v>1943</c:v>
                </c:pt>
                <c:pt idx="214">
                  <c:v>1959</c:v>
                </c:pt>
                <c:pt idx="215">
                  <c:v>1972.6</c:v>
                </c:pt>
                <c:pt idx="216">
                  <c:v>1985</c:v>
                </c:pt>
                <c:pt idx="217">
                  <c:v>1985.8</c:v>
                </c:pt>
                <c:pt idx="218">
                  <c:v>1994.1</c:v>
                </c:pt>
                <c:pt idx="219">
                  <c:v>1999.3</c:v>
                </c:pt>
                <c:pt idx="220">
                  <c:v>2008.3</c:v>
                </c:pt>
                <c:pt idx="221">
                  <c:v>2012.9</c:v>
                </c:pt>
                <c:pt idx="222">
                  <c:v>2017.6</c:v>
                </c:pt>
                <c:pt idx="223">
                  <c:v>2024.5</c:v>
                </c:pt>
                <c:pt idx="224">
                  <c:v>2033</c:v>
                </c:pt>
                <c:pt idx="225">
                  <c:v>2035.7</c:v>
                </c:pt>
                <c:pt idx="226">
                  <c:v>2036.1</c:v>
                </c:pt>
                <c:pt idx="227">
                  <c:v>2039</c:v>
                </c:pt>
                <c:pt idx="228">
                  <c:v>2041</c:v>
                </c:pt>
                <c:pt idx="229">
                  <c:v>2040.5</c:v>
                </c:pt>
                <c:pt idx="230">
                  <c:v>2038.2</c:v>
                </c:pt>
                <c:pt idx="231">
                  <c:v>2035.1</c:v>
                </c:pt>
                <c:pt idx="232">
                  <c:v>2031.8</c:v>
                </c:pt>
                <c:pt idx="233">
                  <c:v>2028.5</c:v>
                </c:pt>
                <c:pt idx="234">
                  <c:v>2021.5</c:v>
                </c:pt>
                <c:pt idx="235">
                  <c:v>2023.5</c:v>
                </c:pt>
                <c:pt idx="236">
                  <c:v>2022.6</c:v>
                </c:pt>
                <c:pt idx="237">
                  <c:v>2015.4</c:v>
                </c:pt>
                <c:pt idx="238">
                  <c:v>2013.5</c:v>
                </c:pt>
                <c:pt idx="239">
                  <c:v>2011.8</c:v>
                </c:pt>
                <c:pt idx="240">
                  <c:v>2002.3</c:v>
                </c:pt>
                <c:pt idx="241">
                  <c:v>1991</c:v>
                </c:pt>
                <c:pt idx="242">
                  <c:v>1985.4</c:v>
                </c:pt>
                <c:pt idx="243">
                  <c:v>1986</c:v>
                </c:pt>
                <c:pt idx="244">
                  <c:v>1975.1</c:v>
                </c:pt>
                <c:pt idx="245">
                  <c:v>1970.9</c:v>
                </c:pt>
                <c:pt idx="246">
                  <c:v>1965.5</c:v>
                </c:pt>
                <c:pt idx="247">
                  <c:v>1962.8</c:v>
                </c:pt>
                <c:pt idx="248">
                  <c:v>1954.4</c:v>
                </c:pt>
                <c:pt idx="249">
                  <c:v>1942</c:v>
                </c:pt>
                <c:pt idx="250">
                  <c:v>1928.8</c:v>
                </c:pt>
                <c:pt idx="251">
                  <c:v>1916.4</c:v>
                </c:pt>
                <c:pt idx="252">
                  <c:v>1900.9</c:v>
                </c:pt>
                <c:pt idx="253">
                  <c:v>1891.9</c:v>
                </c:pt>
                <c:pt idx="254">
                  <c:v>1872.4</c:v>
                </c:pt>
                <c:pt idx="255">
                  <c:v>1856.9</c:v>
                </c:pt>
                <c:pt idx="256">
                  <c:v>1851</c:v>
                </c:pt>
                <c:pt idx="257">
                  <c:v>1853.6</c:v>
                </c:pt>
                <c:pt idx="258">
                  <c:v>1871.1</c:v>
                </c:pt>
                <c:pt idx="259">
                  <c:v>1876.8</c:v>
                </c:pt>
                <c:pt idx="260">
                  <c:v>1876</c:v>
                </c:pt>
                <c:pt idx="261">
                  <c:v>1871.1</c:v>
                </c:pt>
                <c:pt idx="262">
                  <c:v>1864.3</c:v>
                </c:pt>
                <c:pt idx="263">
                  <c:v>1851.6</c:v>
                </c:pt>
                <c:pt idx="264">
                  <c:v>1842.8</c:v>
                </c:pt>
                <c:pt idx="265">
                  <c:v>1839.4</c:v>
                </c:pt>
                <c:pt idx="266">
                  <c:v>1847.2</c:v>
                </c:pt>
                <c:pt idx="267">
                  <c:v>1862.2</c:v>
                </c:pt>
                <c:pt idx="268">
                  <c:v>1855.3</c:v>
                </c:pt>
                <c:pt idx="269">
                  <c:v>1845.6</c:v>
                </c:pt>
                <c:pt idx="270">
                  <c:v>1838.1</c:v>
                </c:pt>
                <c:pt idx="271">
                  <c:v>1837.6</c:v>
                </c:pt>
                <c:pt idx="272">
                  <c:v>1832.4</c:v>
                </c:pt>
                <c:pt idx="273">
                  <c:v>1843.5</c:v>
                </c:pt>
                <c:pt idx="274">
                  <c:v>1850.9</c:v>
                </c:pt>
                <c:pt idx="275">
                  <c:v>1865.6</c:v>
                </c:pt>
                <c:pt idx="276">
                  <c:v>1875.4</c:v>
                </c:pt>
                <c:pt idx="277">
                  <c:v>1873.8</c:v>
                </c:pt>
                <c:pt idx="278">
                  <c:v>1886.5</c:v>
                </c:pt>
                <c:pt idx="279">
                  <c:v>1898.8</c:v>
                </c:pt>
                <c:pt idx="280">
                  <c:v>1893</c:v>
                </c:pt>
                <c:pt idx="281">
                  <c:v>1882.5</c:v>
                </c:pt>
                <c:pt idx="282">
                  <c:v>1878.5</c:v>
                </c:pt>
                <c:pt idx="283">
                  <c:v>1888.6</c:v>
                </c:pt>
                <c:pt idx="284">
                  <c:v>1902.1</c:v>
                </c:pt>
                <c:pt idx="285">
                  <c:v>1905.9</c:v>
                </c:pt>
                <c:pt idx="286">
                  <c:v>1922.1</c:v>
                </c:pt>
                <c:pt idx="287">
                  <c:v>1950.8</c:v>
                </c:pt>
                <c:pt idx="288">
                  <c:v>2001.4</c:v>
                </c:pt>
                <c:pt idx="289">
                  <c:v>2037.6</c:v>
                </c:pt>
                <c:pt idx="290">
                  <c:v>2054.1999999999998</c:v>
                </c:pt>
                <c:pt idx="291">
                  <c:v>2053.1999999999998</c:v>
                </c:pt>
                <c:pt idx="292">
                  <c:v>2059.6</c:v>
                </c:pt>
                <c:pt idx="293">
                  <c:v>2065.9</c:v>
                </c:pt>
                <c:pt idx="294">
                  <c:v>2068.9</c:v>
                </c:pt>
                <c:pt idx="295">
                  <c:v>2071.9</c:v>
                </c:pt>
                <c:pt idx="296">
                  <c:v>2074.9</c:v>
                </c:pt>
                <c:pt idx="297">
                  <c:v>2082.5</c:v>
                </c:pt>
                <c:pt idx="298">
                  <c:v>2089.3000000000002</c:v>
                </c:pt>
                <c:pt idx="299">
                  <c:v>2094.1999999999998</c:v>
                </c:pt>
                <c:pt idx="300">
                  <c:v>2094.1999999999998</c:v>
                </c:pt>
                <c:pt idx="301">
                  <c:v>2103.5</c:v>
                </c:pt>
                <c:pt idx="302">
                  <c:v>2113.9</c:v>
                </c:pt>
                <c:pt idx="303">
                  <c:v>2121.6999999999998</c:v>
                </c:pt>
                <c:pt idx="304">
                  <c:v>2129.6</c:v>
                </c:pt>
                <c:pt idx="305">
                  <c:v>2136.1</c:v>
                </c:pt>
                <c:pt idx="306">
                  <c:v>2135.9</c:v>
                </c:pt>
                <c:pt idx="307">
                  <c:v>2136.4</c:v>
                </c:pt>
                <c:pt idx="308">
                  <c:v>2143.6</c:v>
                </c:pt>
                <c:pt idx="309">
                  <c:v>2149.3000000000002</c:v>
                </c:pt>
                <c:pt idx="310">
                  <c:v>2166.6</c:v>
                </c:pt>
                <c:pt idx="311">
                  <c:v>2186.1999999999998</c:v>
                </c:pt>
                <c:pt idx="312">
                  <c:v>2206.6</c:v>
                </c:pt>
                <c:pt idx="313">
                  <c:v>2214.6</c:v>
                </c:pt>
                <c:pt idx="314">
                  <c:v>2215.5</c:v>
                </c:pt>
                <c:pt idx="315">
                  <c:v>2220</c:v>
                </c:pt>
                <c:pt idx="316">
                  <c:v>2229</c:v>
                </c:pt>
                <c:pt idx="317">
                  <c:v>2244.3000000000002</c:v>
                </c:pt>
                <c:pt idx="318">
                  <c:v>2255.8000000000002</c:v>
                </c:pt>
                <c:pt idx="319">
                  <c:v>2265.1</c:v>
                </c:pt>
                <c:pt idx="320">
                  <c:v>2272.3000000000002</c:v>
                </c:pt>
                <c:pt idx="321">
                  <c:v>2274.6999999999998</c:v>
                </c:pt>
                <c:pt idx="322">
                  <c:v>2273.1999999999998</c:v>
                </c:pt>
                <c:pt idx="323">
                  <c:v>2275.9</c:v>
                </c:pt>
                <c:pt idx="324">
                  <c:v>2276.6999999999998</c:v>
                </c:pt>
                <c:pt idx="325">
                  <c:v>2290.6999999999998</c:v>
                </c:pt>
                <c:pt idx="326">
                  <c:v>2321.8000000000002</c:v>
                </c:pt>
                <c:pt idx="327">
                  <c:v>2353.1</c:v>
                </c:pt>
                <c:pt idx="328">
                  <c:v>2371.4</c:v>
                </c:pt>
                <c:pt idx="329">
                  <c:v>2381.1999999999998</c:v>
                </c:pt>
                <c:pt idx="330">
                  <c:v>2398.6999999999998</c:v>
                </c:pt>
                <c:pt idx="331">
                  <c:v>2414.6999999999998</c:v>
                </c:pt>
                <c:pt idx="332">
                  <c:v>2425.3000000000002</c:v>
                </c:pt>
                <c:pt idx="333">
                  <c:v>2438.6999999999998</c:v>
                </c:pt>
                <c:pt idx="334">
                  <c:v>2446.8000000000002</c:v>
                </c:pt>
                <c:pt idx="335">
                  <c:v>2462.1</c:v>
                </c:pt>
                <c:pt idx="336">
                  <c:v>2463.1</c:v>
                </c:pt>
                <c:pt idx="337">
                  <c:v>2457.5</c:v>
                </c:pt>
                <c:pt idx="338">
                  <c:v>2454.3000000000002</c:v>
                </c:pt>
                <c:pt idx="339">
                  <c:v>2455.8000000000002</c:v>
                </c:pt>
                <c:pt idx="340">
                  <c:v>2453.9</c:v>
                </c:pt>
                <c:pt idx="341">
                  <c:v>2444.6</c:v>
                </c:pt>
                <c:pt idx="342">
                  <c:v>2442</c:v>
                </c:pt>
                <c:pt idx="343">
                  <c:v>2439.4</c:v>
                </c:pt>
                <c:pt idx="344">
                  <c:v>2440.6999999999998</c:v>
                </c:pt>
                <c:pt idx="345">
                  <c:v>2447.6999999999998</c:v>
                </c:pt>
                <c:pt idx="346">
                  <c:v>2442.6999999999998</c:v>
                </c:pt>
                <c:pt idx="347">
                  <c:v>2445</c:v>
                </c:pt>
                <c:pt idx="348">
                  <c:v>2454.6999999999998</c:v>
                </c:pt>
                <c:pt idx="349">
                  <c:v>2470.1999999999998</c:v>
                </c:pt>
                <c:pt idx="350">
                  <c:v>2481.3000000000002</c:v>
                </c:pt>
                <c:pt idx="351">
                  <c:v>2483.5</c:v>
                </c:pt>
                <c:pt idx="352">
                  <c:v>2490.1999999999998</c:v>
                </c:pt>
                <c:pt idx="353">
                  <c:v>2490.1999999999998</c:v>
                </c:pt>
                <c:pt idx="354">
                  <c:v>2487.1</c:v>
                </c:pt>
                <c:pt idx="355">
                  <c:v>2480.6999999999998</c:v>
                </c:pt>
                <c:pt idx="356">
                  <c:v>2474.4</c:v>
                </c:pt>
                <c:pt idx="357">
                  <c:v>2473.1</c:v>
                </c:pt>
                <c:pt idx="358">
                  <c:v>2477.3000000000002</c:v>
                </c:pt>
                <c:pt idx="359">
                  <c:v>2475.6999999999998</c:v>
                </c:pt>
                <c:pt idx="360">
                  <c:v>2468.4</c:v>
                </c:pt>
                <c:pt idx="361">
                  <c:v>2460.6999999999998</c:v>
                </c:pt>
                <c:pt idx="362">
                  <c:v>2454.6999999999998</c:v>
                </c:pt>
                <c:pt idx="363">
                  <c:v>2441.9</c:v>
                </c:pt>
                <c:pt idx="364">
                  <c:v>2434.6</c:v>
                </c:pt>
                <c:pt idx="365">
                  <c:v>2439.9</c:v>
                </c:pt>
                <c:pt idx="366">
                  <c:v>2451.6999999999998</c:v>
                </c:pt>
                <c:pt idx="367">
                  <c:v>2469.4</c:v>
                </c:pt>
                <c:pt idx="368">
                  <c:v>2478</c:v>
                </c:pt>
                <c:pt idx="369">
                  <c:v>2483.3000000000002</c:v>
                </c:pt>
                <c:pt idx="370">
                  <c:v>2488.6999999999998</c:v>
                </c:pt>
                <c:pt idx="371">
                  <c:v>2496</c:v>
                </c:pt>
                <c:pt idx="372">
                  <c:v>2483.8000000000002</c:v>
                </c:pt>
                <c:pt idx="373">
                  <c:v>2483.8000000000002</c:v>
                </c:pt>
                <c:pt idx="374">
                  <c:v>2480.6</c:v>
                </c:pt>
                <c:pt idx="375">
                  <c:v>2483.8000000000002</c:v>
                </c:pt>
                <c:pt idx="376">
                  <c:v>2479.1999999999998</c:v>
                </c:pt>
                <c:pt idx="377">
                  <c:v>2474</c:v>
                </c:pt>
                <c:pt idx="378">
                  <c:v>2470.9</c:v>
                </c:pt>
                <c:pt idx="379">
                  <c:v>2463.5</c:v>
                </c:pt>
                <c:pt idx="380">
                  <c:v>2456.3000000000002</c:v>
                </c:pt>
                <c:pt idx="381">
                  <c:v>2443.3000000000002</c:v>
                </c:pt>
                <c:pt idx="382">
                  <c:v>2440.1999999999998</c:v>
                </c:pt>
                <c:pt idx="383">
                  <c:v>2438</c:v>
                </c:pt>
                <c:pt idx="384">
                  <c:v>2440.8000000000002</c:v>
                </c:pt>
                <c:pt idx="385">
                  <c:v>2451.4</c:v>
                </c:pt>
                <c:pt idx="386">
                  <c:v>2464.3000000000002</c:v>
                </c:pt>
                <c:pt idx="387">
                  <c:v>2466.6</c:v>
                </c:pt>
                <c:pt idx="388">
                  <c:v>2465.3000000000002</c:v>
                </c:pt>
                <c:pt idx="389">
                  <c:v>2464.6</c:v>
                </c:pt>
                <c:pt idx="390">
                  <c:v>2464.1</c:v>
                </c:pt>
                <c:pt idx="391">
                  <c:v>2456.1</c:v>
                </c:pt>
                <c:pt idx="392">
                  <c:v>2448.8000000000002</c:v>
                </c:pt>
                <c:pt idx="393">
                  <c:v>2449.1</c:v>
                </c:pt>
                <c:pt idx="394">
                  <c:v>2442.3000000000002</c:v>
                </c:pt>
                <c:pt idx="395">
                  <c:v>2440.1</c:v>
                </c:pt>
                <c:pt idx="396">
                  <c:v>2444.8000000000002</c:v>
                </c:pt>
                <c:pt idx="397">
                  <c:v>2453.1</c:v>
                </c:pt>
                <c:pt idx="398">
                  <c:v>2447.1</c:v>
                </c:pt>
                <c:pt idx="399">
                  <c:v>2438.8000000000002</c:v>
                </c:pt>
                <c:pt idx="400">
                  <c:v>2432.8000000000002</c:v>
                </c:pt>
                <c:pt idx="401">
                  <c:v>2422.1</c:v>
                </c:pt>
                <c:pt idx="402">
                  <c:v>2415.6</c:v>
                </c:pt>
                <c:pt idx="403">
                  <c:v>2413.9</c:v>
                </c:pt>
                <c:pt idx="404">
                  <c:v>2416.9</c:v>
                </c:pt>
                <c:pt idx="405">
                  <c:v>2416.1999999999998</c:v>
                </c:pt>
                <c:pt idx="406">
                  <c:v>2411.3000000000002</c:v>
                </c:pt>
                <c:pt idx="407">
                  <c:v>2406.6999999999998</c:v>
                </c:pt>
                <c:pt idx="408">
                  <c:v>2394.3000000000002</c:v>
                </c:pt>
                <c:pt idx="409">
                  <c:v>2386.1</c:v>
                </c:pt>
                <c:pt idx="410">
                  <c:v>2380.8000000000002</c:v>
                </c:pt>
                <c:pt idx="411">
                  <c:v>2372.3000000000002</c:v>
                </c:pt>
                <c:pt idx="412">
                  <c:v>2383.4</c:v>
                </c:pt>
                <c:pt idx="413">
                  <c:v>2385.6</c:v>
                </c:pt>
                <c:pt idx="414">
                  <c:v>2382</c:v>
                </c:pt>
                <c:pt idx="415">
                  <c:v>2379.6</c:v>
                </c:pt>
                <c:pt idx="416">
                  <c:v>2380.8000000000002</c:v>
                </c:pt>
                <c:pt idx="417">
                  <c:v>2374.1</c:v>
                </c:pt>
                <c:pt idx="418">
                  <c:v>2376.8000000000002</c:v>
                </c:pt>
                <c:pt idx="419">
                  <c:v>2374.9</c:v>
                </c:pt>
                <c:pt idx="420">
                  <c:v>2375.1999999999998</c:v>
                </c:pt>
                <c:pt idx="421">
                  <c:v>2369.3000000000002</c:v>
                </c:pt>
                <c:pt idx="422">
                  <c:v>2365.8000000000002</c:v>
                </c:pt>
                <c:pt idx="423">
                  <c:v>2365</c:v>
                </c:pt>
                <c:pt idx="424">
                  <c:v>2366.6</c:v>
                </c:pt>
                <c:pt idx="425">
                  <c:v>2352.6</c:v>
                </c:pt>
                <c:pt idx="426">
                  <c:v>2350.5</c:v>
                </c:pt>
                <c:pt idx="427">
                  <c:v>2339.4</c:v>
                </c:pt>
                <c:pt idx="428">
                  <c:v>2335</c:v>
                </c:pt>
                <c:pt idx="429">
                  <c:v>2332.1999999999998</c:v>
                </c:pt>
                <c:pt idx="430">
                  <c:v>2327.9</c:v>
                </c:pt>
                <c:pt idx="431">
                  <c:v>2322.6999999999998</c:v>
                </c:pt>
                <c:pt idx="432">
                  <c:v>2320.5</c:v>
                </c:pt>
                <c:pt idx="433">
                  <c:v>2312.6999999999998</c:v>
                </c:pt>
                <c:pt idx="434">
                  <c:v>2308.9</c:v>
                </c:pt>
                <c:pt idx="435">
                  <c:v>2305.1</c:v>
                </c:pt>
                <c:pt idx="436">
                  <c:v>2317</c:v>
                </c:pt>
                <c:pt idx="437">
                  <c:v>2328.6999999999998</c:v>
                </c:pt>
                <c:pt idx="438">
                  <c:v>2337.6999999999998</c:v>
                </c:pt>
                <c:pt idx="439">
                  <c:v>2347.3000000000002</c:v>
                </c:pt>
                <c:pt idx="440">
                  <c:v>2352.8000000000002</c:v>
                </c:pt>
                <c:pt idx="441">
                  <c:v>2354</c:v>
                </c:pt>
                <c:pt idx="442">
                  <c:v>2355.1999999999998</c:v>
                </c:pt>
                <c:pt idx="443">
                  <c:v>2358.3000000000002</c:v>
                </c:pt>
                <c:pt idx="444">
                  <c:v>2358</c:v>
                </c:pt>
                <c:pt idx="445">
                  <c:v>2362.5</c:v>
                </c:pt>
                <c:pt idx="446">
                  <c:v>2371</c:v>
                </c:pt>
                <c:pt idx="447">
                  <c:v>2368.8000000000002</c:v>
                </c:pt>
                <c:pt idx="448">
                  <c:v>2371.9</c:v>
                </c:pt>
                <c:pt idx="449">
                  <c:v>2375.6</c:v>
                </c:pt>
                <c:pt idx="450">
                  <c:v>2380.3000000000002</c:v>
                </c:pt>
                <c:pt idx="451">
                  <c:v>2381.6999999999998</c:v>
                </c:pt>
                <c:pt idx="452">
                  <c:v>2380.1</c:v>
                </c:pt>
                <c:pt idx="453">
                  <c:v>2384.8000000000002</c:v>
                </c:pt>
                <c:pt idx="454">
                  <c:v>2391.4</c:v>
                </c:pt>
                <c:pt idx="455">
                  <c:v>2400.1</c:v>
                </c:pt>
                <c:pt idx="456">
                  <c:v>2405.6</c:v>
                </c:pt>
                <c:pt idx="457">
                  <c:v>2408.5</c:v>
                </c:pt>
                <c:pt idx="458">
                  <c:v>2416.3000000000002</c:v>
                </c:pt>
                <c:pt idx="459">
                  <c:v>2424.6</c:v>
                </c:pt>
                <c:pt idx="460">
                  <c:v>2432.3000000000002</c:v>
                </c:pt>
                <c:pt idx="461">
                  <c:v>2438.1999999999998</c:v>
                </c:pt>
                <c:pt idx="462">
                  <c:v>2446.3000000000002</c:v>
                </c:pt>
                <c:pt idx="463">
                  <c:v>2461.1</c:v>
                </c:pt>
                <c:pt idx="464">
                  <c:v>2464.6999999999998</c:v>
                </c:pt>
                <c:pt idx="465">
                  <c:v>2472</c:v>
                </c:pt>
                <c:pt idx="466">
                  <c:v>2482.9</c:v>
                </c:pt>
                <c:pt idx="467">
                  <c:v>2492.5</c:v>
                </c:pt>
                <c:pt idx="468">
                  <c:v>2503.8000000000002</c:v>
                </c:pt>
                <c:pt idx="469">
                  <c:v>2524</c:v>
                </c:pt>
                <c:pt idx="470">
                  <c:v>2539.6999999999998</c:v>
                </c:pt>
                <c:pt idx="471">
                  <c:v>2552.5</c:v>
                </c:pt>
                <c:pt idx="472">
                  <c:v>2561.1</c:v>
                </c:pt>
                <c:pt idx="473">
                  <c:v>2570.1</c:v>
                </c:pt>
                <c:pt idx="474">
                  <c:v>2575.9</c:v>
                </c:pt>
                <c:pt idx="475">
                  <c:v>2587.9</c:v>
                </c:pt>
                <c:pt idx="476">
                  <c:v>2610.1999999999998</c:v>
                </c:pt>
                <c:pt idx="477">
                  <c:v>2628.2</c:v>
                </c:pt>
                <c:pt idx="478">
                  <c:v>2648.6</c:v>
                </c:pt>
                <c:pt idx="479">
                  <c:v>2661.3</c:v>
                </c:pt>
                <c:pt idx="480">
                  <c:v>2673.1</c:v>
                </c:pt>
                <c:pt idx="481">
                  <c:v>2686.9</c:v>
                </c:pt>
                <c:pt idx="482">
                  <c:v>2689.4</c:v>
                </c:pt>
                <c:pt idx="483">
                  <c:v>2688.8</c:v>
                </c:pt>
                <c:pt idx="484">
                  <c:v>2702</c:v>
                </c:pt>
                <c:pt idx="485">
                  <c:v>2715.2</c:v>
                </c:pt>
                <c:pt idx="486">
                  <c:v>2720.2</c:v>
                </c:pt>
                <c:pt idx="487">
                  <c:v>2723.9</c:v>
                </c:pt>
                <c:pt idx="488">
                  <c:v>2722.1</c:v>
                </c:pt>
                <c:pt idx="489">
                  <c:v>2731.4</c:v>
                </c:pt>
                <c:pt idx="490">
                  <c:v>2737.8</c:v>
                </c:pt>
                <c:pt idx="491">
                  <c:v>2747.6</c:v>
                </c:pt>
                <c:pt idx="492">
                  <c:v>2756.2</c:v>
                </c:pt>
                <c:pt idx="493">
                  <c:v>2752.6</c:v>
                </c:pt>
                <c:pt idx="494">
                  <c:v>2754.5</c:v>
                </c:pt>
                <c:pt idx="495">
                  <c:v>2788.8</c:v>
                </c:pt>
                <c:pt idx="496">
                  <c:v>2776.8</c:v>
                </c:pt>
                <c:pt idx="497">
                  <c:v>2771.1</c:v>
                </c:pt>
                <c:pt idx="498">
                  <c:v>2773.2</c:v>
                </c:pt>
                <c:pt idx="499">
                  <c:v>2789.5</c:v>
                </c:pt>
                <c:pt idx="500">
                  <c:v>2795.6</c:v>
                </c:pt>
                <c:pt idx="501">
                  <c:v>2800</c:v>
                </c:pt>
                <c:pt idx="502">
                  <c:v>2801.5</c:v>
                </c:pt>
                <c:pt idx="503">
                  <c:v>2820.7</c:v>
                </c:pt>
                <c:pt idx="504">
                  <c:v>2833.5</c:v>
                </c:pt>
                <c:pt idx="505">
                  <c:v>2848.9</c:v>
                </c:pt>
                <c:pt idx="506">
                  <c:v>2880.2</c:v>
                </c:pt>
                <c:pt idx="507">
                  <c:v>2911.5</c:v>
                </c:pt>
                <c:pt idx="508">
                  <c:v>2895.1</c:v>
                </c:pt>
                <c:pt idx="509">
                  <c:v>2911.4</c:v>
                </c:pt>
                <c:pt idx="510">
                  <c:v>2933.1</c:v>
                </c:pt>
                <c:pt idx="511">
                  <c:v>2952.2</c:v>
                </c:pt>
                <c:pt idx="512">
                  <c:v>3003</c:v>
                </c:pt>
                <c:pt idx="513">
                  <c:v>3005.1</c:v>
                </c:pt>
                <c:pt idx="514">
                  <c:v>3031.4</c:v>
                </c:pt>
                <c:pt idx="515">
                  <c:v>3063</c:v>
                </c:pt>
                <c:pt idx="516">
                  <c:v>3069.3</c:v>
                </c:pt>
                <c:pt idx="517">
                  <c:v>3080.6</c:v>
                </c:pt>
                <c:pt idx="518">
                  <c:v>3078.5</c:v>
                </c:pt>
                <c:pt idx="519">
                  <c:v>3064.9</c:v>
                </c:pt>
                <c:pt idx="520">
                  <c:v>3076</c:v>
                </c:pt>
                <c:pt idx="521">
                  <c:v>3088.3</c:v>
                </c:pt>
                <c:pt idx="522">
                  <c:v>3105.1</c:v>
                </c:pt>
                <c:pt idx="523">
                  <c:v>3120</c:v>
                </c:pt>
                <c:pt idx="524">
                  <c:v>3128.3</c:v>
                </c:pt>
                <c:pt idx="525">
                  <c:v>3145.9</c:v>
                </c:pt>
                <c:pt idx="526">
                  <c:v>3168.4</c:v>
                </c:pt>
                <c:pt idx="527">
                  <c:v>3174.9</c:v>
                </c:pt>
                <c:pt idx="528">
                  <c:v>3178.9</c:v>
                </c:pt>
                <c:pt idx="529">
                  <c:v>3181.2</c:v>
                </c:pt>
                <c:pt idx="530">
                  <c:v>3187.3</c:v>
                </c:pt>
                <c:pt idx="531">
                  <c:v>3219.9</c:v>
                </c:pt>
                <c:pt idx="532">
                  <c:v>3258.2</c:v>
                </c:pt>
                <c:pt idx="533">
                  <c:v>3274.7</c:v>
                </c:pt>
                <c:pt idx="534">
                  <c:v>3289.4</c:v>
                </c:pt>
                <c:pt idx="535">
                  <c:v>3306.7</c:v>
                </c:pt>
                <c:pt idx="536">
                  <c:v>3280.8</c:v>
                </c:pt>
                <c:pt idx="537">
                  <c:v>3279.4</c:v>
                </c:pt>
                <c:pt idx="538">
                  <c:v>3280.6</c:v>
                </c:pt>
                <c:pt idx="539">
                  <c:v>3270.8</c:v>
                </c:pt>
                <c:pt idx="540">
                  <c:v>3261.1</c:v>
                </c:pt>
                <c:pt idx="541">
                  <c:v>3274.9</c:v>
                </c:pt>
                <c:pt idx="542">
                  <c:v>3287.1</c:v>
                </c:pt>
                <c:pt idx="543">
                  <c:v>3303.7</c:v>
                </c:pt>
                <c:pt idx="544">
                  <c:v>3330.6</c:v>
                </c:pt>
                <c:pt idx="545">
                  <c:v>3319.5</c:v>
                </c:pt>
                <c:pt idx="546">
                  <c:v>3323.3</c:v>
                </c:pt>
                <c:pt idx="547">
                  <c:v>3335.4</c:v>
                </c:pt>
                <c:pt idx="548">
                  <c:v>3343.2</c:v>
                </c:pt>
                <c:pt idx="549">
                  <c:v>3340.3</c:v>
                </c:pt>
                <c:pt idx="550">
                  <c:v>3338.4</c:v>
                </c:pt>
                <c:pt idx="551">
                  <c:v>3348.1</c:v>
                </c:pt>
                <c:pt idx="552">
                  <c:v>3353.1</c:v>
                </c:pt>
                <c:pt idx="553">
                  <c:v>3343.5</c:v>
                </c:pt>
                <c:pt idx="554">
                  <c:v>3336</c:v>
                </c:pt>
                <c:pt idx="555">
                  <c:v>3332.9</c:v>
                </c:pt>
                <c:pt idx="556">
                  <c:v>3343.6</c:v>
                </c:pt>
                <c:pt idx="557">
                  <c:v>3358.7</c:v>
                </c:pt>
                <c:pt idx="558">
                  <c:v>3354.2</c:v>
                </c:pt>
                <c:pt idx="559">
                  <c:v>3350.4</c:v>
                </c:pt>
                <c:pt idx="560">
                  <c:v>3322.1</c:v>
                </c:pt>
                <c:pt idx="561">
                  <c:v>3334.3</c:v>
                </c:pt>
                <c:pt idx="562">
                  <c:v>3359.4</c:v>
                </c:pt>
                <c:pt idx="563">
                  <c:v>3373</c:v>
                </c:pt>
                <c:pt idx="564">
                  <c:v>3374</c:v>
                </c:pt>
                <c:pt idx="565">
                  <c:v>3384.5</c:v>
                </c:pt>
                <c:pt idx="566">
                  <c:v>3386.5</c:v>
                </c:pt>
                <c:pt idx="567">
                  <c:v>3388.2</c:v>
                </c:pt>
                <c:pt idx="568">
                  <c:v>3381.5</c:v>
                </c:pt>
                <c:pt idx="569">
                  <c:v>3391.9</c:v>
                </c:pt>
                <c:pt idx="570">
                  <c:v>3393.9</c:v>
                </c:pt>
                <c:pt idx="571">
                  <c:v>3394.1</c:v>
                </c:pt>
                <c:pt idx="572">
                  <c:v>3424.2</c:v>
                </c:pt>
                <c:pt idx="573">
                  <c:v>3463.7</c:v>
                </c:pt>
                <c:pt idx="574">
                  <c:v>3479.4</c:v>
                </c:pt>
                <c:pt idx="575">
                  <c:v>3481.8</c:v>
                </c:pt>
                <c:pt idx="576">
                  <c:v>3494.7</c:v>
                </c:pt>
                <c:pt idx="577">
                  <c:v>3488.9</c:v>
                </c:pt>
                <c:pt idx="578">
                  <c:v>3487.3</c:v>
                </c:pt>
                <c:pt idx="579">
                  <c:v>3512</c:v>
                </c:pt>
                <c:pt idx="580">
                  <c:v>3504.3</c:v>
                </c:pt>
                <c:pt idx="581">
                  <c:v>3512.3</c:v>
                </c:pt>
                <c:pt idx="582">
                  <c:v>3520.7</c:v>
                </c:pt>
                <c:pt idx="583">
                  <c:v>3556.2</c:v>
                </c:pt>
                <c:pt idx="584">
                  <c:v>3549.9</c:v>
                </c:pt>
                <c:pt idx="585">
                  <c:v>3545.7</c:v>
                </c:pt>
                <c:pt idx="586">
                  <c:v>3529.7</c:v>
                </c:pt>
                <c:pt idx="587">
                  <c:v>3533.6</c:v>
                </c:pt>
                <c:pt idx="588">
                  <c:v>3537.4</c:v>
                </c:pt>
                <c:pt idx="589">
                  <c:v>3568.9</c:v>
                </c:pt>
                <c:pt idx="590">
                  <c:v>3586.9</c:v>
                </c:pt>
                <c:pt idx="591">
                  <c:v>3598.7</c:v>
                </c:pt>
                <c:pt idx="592">
                  <c:v>3583.1</c:v>
                </c:pt>
                <c:pt idx="593">
                  <c:v>3554.1</c:v>
                </c:pt>
                <c:pt idx="594">
                  <c:v>3550.2</c:v>
                </c:pt>
                <c:pt idx="595">
                  <c:v>3562.2</c:v>
                </c:pt>
                <c:pt idx="596">
                  <c:v>3590.8</c:v>
                </c:pt>
                <c:pt idx="597">
                  <c:v>3670.7</c:v>
                </c:pt>
                <c:pt idx="598">
                  <c:v>3760.6</c:v>
                </c:pt>
                <c:pt idx="599">
                  <c:v>3875.2</c:v>
                </c:pt>
                <c:pt idx="600">
                  <c:v>3903.9</c:v>
                </c:pt>
                <c:pt idx="601">
                  <c:v>3903.6</c:v>
                </c:pt>
                <c:pt idx="602">
                  <c:v>3938.6</c:v>
                </c:pt>
                <c:pt idx="603">
                  <c:v>3936.3</c:v>
                </c:pt>
                <c:pt idx="604">
                  <c:v>3957.7</c:v>
                </c:pt>
                <c:pt idx="605">
                  <c:v>3929.7</c:v>
                </c:pt>
                <c:pt idx="606">
                  <c:v>3933</c:v>
                </c:pt>
                <c:pt idx="607">
                  <c:v>3919.8</c:v>
                </c:pt>
                <c:pt idx="608">
                  <c:v>3911.9</c:v>
                </c:pt>
                <c:pt idx="609">
                  <c:v>3912.6</c:v>
                </c:pt>
                <c:pt idx="610">
                  <c:v>3913.2</c:v>
                </c:pt>
                <c:pt idx="611">
                  <c:v>3909</c:v>
                </c:pt>
                <c:pt idx="612">
                  <c:v>3889</c:v>
                </c:pt>
                <c:pt idx="613">
                  <c:v>3915.4</c:v>
                </c:pt>
                <c:pt idx="614">
                  <c:v>3912.8</c:v>
                </c:pt>
                <c:pt idx="615">
                  <c:v>3926</c:v>
                </c:pt>
                <c:pt idx="616">
                  <c:v>3953.2</c:v>
                </c:pt>
                <c:pt idx="617">
                  <c:v>3963.6</c:v>
                </c:pt>
                <c:pt idx="618">
                  <c:v>3960.8</c:v>
                </c:pt>
                <c:pt idx="619">
                  <c:v>3978.1</c:v>
                </c:pt>
                <c:pt idx="620">
                  <c:v>3985.8</c:v>
                </c:pt>
                <c:pt idx="621">
                  <c:v>3994.5</c:v>
                </c:pt>
                <c:pt idx="622">
                  <c:v>3993.8</c:v>
                </c:pt>
                <c:pt idx="623">
                  <c:v>3992.3</c:v>
                </c:pt>
                <c:pt idx="624">
                  <c:v>3989</c:v>
                </c:pt>
                <c:pt idx="625">
                  <c:v>4004.9</c:v>
                </c:pt>
                <c:pt idx="626">
                  <c:v>4009.7</c:v>
                </c:pt>
                <c:pt idx="627">
                  <c:v>4018.4</c:v>
                </c:pt>
                <c:pt idx="628">
                  <c:v>4037</c:v>
                </c:pt>
                <c:pt idx="629">
                  <c:v>4070.6</c:v>
                </c:pt>
                <c:pt idx="630">
                  <c:v>4133.5</c:v>
                </c:pt>
                <c:pt idx="631">
                  <c:v>4204.8999999999996</c:v>
                </c:pt>
                <c:pt idx="632">
                  <c:v>4205</c:v>
                </c:pt>
                <c:pt idx="633">
                  <c:v>4217</c:v>
                </c:pt>
                <c:pt idx="634">
                  <c:v>4231.5</c:v>
                </c:pt>
                <c:pt idx="635">
                  <c:v>4251.3999999999996</c:v>
                </c:pt>
                <c:pt idx="636">
                  <c:v>4272</c:v>
                </c:pt>
                <c:pt idx="637">
                  <c:v>4285.8</c:v>
                </c:pt>
                <c:pt idx="638">
                  <c:v>4296.5</c:v>
                </c:pt>
                <c:pt idx="639">
                  <c:v>4312.8999999999996</c:v>
                </c:pt>
                <c:pt idx="640">
                  <c:v>4341</c:v>
                </c:pt>
                <c:pt idx="641">
                  <c:v>4375.6000000000004</c:v>
                </c:pt>
                <c:pt idx="642">
                  <c:v>4397.3</c:v>
                </c:pt>
                <c:pt idx="643">
                  <c:v>4402.1000000000004</c:v>
                </c:pt>
                <c:pt idx="644">
                  <c:v>4415.6000000000004</c:v>
                </c:pt>
                <c:pt idx="645">
                  <c:v>4432.5</c:v>
                </c:pt>
                <c:pt idx="646">
                  <c:v>4470.3</c:v>
                </c:pt>
                <c:pt idx="647">
                  <c:v>4523.7</c:v>
                </c:pt>
                <c:pt idx="648">
                  <c:v>4523.3</c:v>
                </c:pt>
                <c:pt idx="649">
                  <c:v>4499.8999999999996</c:v>
                </c:pt>
                <c:pt idx="650">
                  <c:v>4541.8999999999996</c:v>
                </c:pt>
                <c:pt idx="651">
                  <c:v>4566.8999999999996</c:v>
                </c:pt>
                <c:pt idx="652">
                  <c:v>4583.2</c:v>
                </c:pt>
                <c:pt idx="653">
                  <c:v>4596.7</c:v>
                </c:pt>
                <c:pt idx="654">
                  <c:v>4607.5</c:v>
                </c:pt>
                <c:pt idx="655">
                  <c:v>4621.8999999999996</c:v>
                </c:pt>
                <c:pt idx="656">
                  <c:v>4642.1000000000004</c:v>
                </c:pt>
                <c:pt idx="657">
                  <c:v>4689</c:v>
                </c:pt>
                <c:pt idx="658">
                  <c:v>4685.6000000000004</c:v>
                </c:pt>
                <c:pt idx="659">
                  <c:v>4698.7</c:v>
                </c:pt>
                <c:pt idx="660">
                  <c:v>4708.7</c:v>
                </c:pt>
                <c:pt idx="661">
                  <c:v>4738.3</c:v>
                </c:pt>
                <c:pt idx="662">
                  <c:v>4745.3</c:v>
                </c:pt>
                <c:pt idx="663">
                  <c:v>4760.3999999999996</c:v>
                </c:pt>
                <c:pt idx="664">
                  <c:v>4780.7</c:v>
                </c:pt>
                <c:pt idx="665">
                  <c:v>4797.3</c:v>
                </c:pt>
                <c:pt idx="666">
                  <c:v>4816.8</c:v>
                </c:pt>
                <c:pt idx="667">
                  <c:v>4830</c:v>
                </c:pt>
                <c:pt idx="668">
                  <c:v>4843.8</c:v>
                </c:pt>
                <c:pt idx="669">
                  <c:v>4870.2</c:v>
                </c:pt>
                <c:pt idx="670">
                  <c:v>4896.8</c:v>
                </c:pt>
                <c:pt idx="671">
                  <c:v>4944.5</c:v>
                </c:pt>
                <c:pt idx="672">
                  <c:v>5003.3</c:v>
                </c:pt>
                <c:pt idx="673">
                  <c:v>5041.1000000000004</c:v>
                </c:pt>
                <c:pt idx="674">
                  <c:v>5034.2</c:v>
                </c:pt>
                <c:pt idx="675">
                  <c:v>5049.2</c:v>
                </c:pt>
                <c:pt idx="676">
                  <c:v>5046.5</c:v>
                </c:pt>
                <c:pt idx="677">
                  <c:v>5051.7</c:v>
                </c:pt>
                <c:pt idx="678">
                  <c:v>5065.8</c:v>
                </c:pt>
                <c:pt idx="679">
                  <c:v>5087.3</c:v>
                </c:pt>
                <c:pt idx="680">
                  <c:v>5121.8999999999996</c:v>
                </c:pt>
                <c:pt idx="681">
                  <c:v>5130.5</c:v>
                </c:pt>
                <c:pt idx="682">
                  <c:v>5161.8</c:v>
                </c:pt>
                <c:pt idx="683">
                  <c:v>5191.8</c:v>
                </c:pt>
                <c:pt idx="684">
                  <c:v>5247.2</c:v>
                </c:pt>
                <c:pt idx="685">
                  <c:v>5286</c:v>
                </c:pt>
                <c:pt idx="686">
                  <c:v>5296.4</c:v>
                </c:pt>
                <c:pt idx="687">
                  <c:v>5313.3</c:v>
                </c:pt>
                <c:pt idx="688">
                  <c:v>5328.8</c:v>
                </c:pt>
                <c:pt idx="689">
                  <c:v>5341.7</c:v>
                </c:pt>
                <c:pt idx="690">
                  <c:v>5369.4</c:v>
                </c:pt>
                <c:pt idx="691">
                  <c:v>5395.3</c:v>
                </c:pt>
                <c:pt idx="692">
                  <c:v>5406</c:v>
                </c:pt>
                <c:pt idx="693">
                  <c:v>5421.3</c:v>
                </c:pt>
                <c:pt idx="694">
                  <c:v>5444.2</c:v>
                </c:pt>
                <c:pt idx="695">
                  <c:v>5444.2</c:v>
                </c:pt>
                <c:pt idx="696">
                  <c:v>5452.3</c:v>
                </c:pt>
                <c:pt idx="697">
                  <c:v>5471.8</c:v>
                </c:pt>
                <c:pt idx="698">
                  <c:v>5502.7</c:v>
                </c:pt>
                <c:pt idx="699">
                  <c:v>5521.4</c:v>
                </c:pt>
                <c:pt idx="700">
                  <c:v>5547</c:v>
                </c:pt>
                <c:pt idx="701">
                  <c:v>5553.2</c:v>
                </c:pt>
                <c:pt idx="702">
                  <c:v>5576.8</c:v>
                </c:pt>
                <c:pt idx="703">
                  <c:v>5579.3</c:v>
                </c:pt>
                <c:pt idx="704">
                  <c:v>5568.2</c:v>
                </c:pt>
                <c:pt idx="705">
                  <c:v>5586.4</c:v>
                </c:pt>
                <c:pt idx="706">
                  <c:v>5582.3</c:v>
                </c:pt>
                <c:pt idx="707">
                  <c:v>5590</c:v>
                </c:pt>
                <c:pt idx="708">
                  <c:v>5575.3</c:v>
                </c:pt>
                <c:pt idx="709">
                  <c:v>5576.6</c:v>
                </c:pt>
                <c:pt idx="710">
                  <c:v>5595.6</c:v>
                </c:pt>
                <c:pt idx="711">
                  <c:v>5591.8</c:v>
                </c:pt>
                <c:pt idx="712">
                  <c:v>5599</c:v>
                </c:pt>
                <c:pt idx="713">
                  <c:v>5615.9</c:v>
                </c:pt>
                <c:pt idx="714">
                  <c:v>5625</c:v>
                </c:pt>
                <c:pt idx="715">
                  <c:v>5635.5</c:v>
                </c:pt>
                <c:pt idx="716">
                  <c:v>5635.4</c:v>
                </c:pt>
                <c:pt idx="717">
                  <c:v>5627</c:v>
                </c:pt>
                <c:pt idx="718">
                  <c:v>5636.7</c:v>
                </c:pt>
                <c:pt idx="719">
                  <c:v>5685.5</c:v>
                </c:pt>
                <c:pt idx="720">
                  <c:v>5715.8</c:v>
                </c:pt>
                <c:pt idx="721">
                  <c:v>5717.2</c:v>
                </c:pt>
                <c:pt idx="722">
                  <c:v>5706.7</c:v>
                </c:pt>
                <c:pt idx="723">
                  <c:v>5698.7</c:v>
                </c:pt>
                <c:pt idx="724">
                  <c:v>5730.9</c:v>
                </c:pt>
                <c:pt idx="725">
                  <c:v>5778</c:v>
                </c:pt>
                <c:pt idx="726">
                  <c:v>5796.7</c:v>
                </c:pt>
                <c:pt idx="727">
                  <c:v>5824</c:v>
                </c:pt>
                <c:pt idx="728">
                  <c:v>5847.6</c:v>
                </c:pt>
                <c:pt idx="729">
                  <c:v>5885.7</c:v>
                </c:pt>
                <c:pt idx="730">
                  <c:v>5915.7</c:v>
                </c:pt>
                <c:pt idx="731">
                  <c:v>5931.6</c:v>
                </c:pt>
                <c:pt idx="732">
                  <c:v>5954</c:v>
                </c:pt>
                <c:pt idx="733">
                  <c:v>5968.4</c:v>
                </c:pt>
                <c:pt idx="734">
                  <c:v>6193.2</c:v>
                </c:pt>
                <c:pt idx="735">
                  <c:v>6639.2</c:v>
                </c:pt>
                <c:pt idx="736">
                  <c:v>6968.4</c:v>
                </c:pt>
                <c:pt idx="737">
                  <c:v>7048.3</c:v>
                </c:pt>
                <c:pt idx="738">
                  <c:v>7069.5</c:v>
                </c:pt>
                <c:pt idx="739">
                  <c:v>7072</c:v>
                </c:pt>
                <c:pt idx="740">
                  <c:v>7139.1</c:v>
                </c:pt>
                <c:pt idx="741">
                  <c:v>7196.3</c:v>
                </c:pt>
                <c:pt idx="742">
                  <c:v>7275.9</c:v>
                </c:pt>
                <c:pt idx="743">
                  <c:v>7311.7</c:v>
                </c:pt>
                <c:pt idx="744">
                  <c:v>7388.4</c:v>
                </c:pt>
                <c:pt idx="745">
                  <c:v>7448.5</c:v>
                </c:pt>
                <c:pt idx="746">
                  <c:v>7491.2</c:v>
                </c:pt>
                <c:pt idx="747">
                  <c:v>7539.8</c:v>
                </c:pt>
                <c:pt idx="748">
                  <c:v>7601.9</c:v>
                </c:pt>
                <c:pt idx="749">
                  <c:v>7551.1</c:v>
                </c:pt>
                <c:pt idx="750">
                  <c:v>7574</c:v>
                </c:pt>
                <c:pt idx="751">
                  <c:v>7629.4</c:v>
                </c:pt>
                <c:pt idx="752">
                  <c:v>7645.7</c:v>
                </c:pt>
                <c:pt idx="753">
                  <c:v>7644.5</c:v>
                </c:pt>
                <c:pt idx="754">
                  <c:v>7665.1</c:v>
                </c:pt>
                <c:pt idx="755">
                  <c:v>7671.5</c:v>
                </c:pt>
                <c:pt idx="756">
                  <c:v>7679</c:v>
                </c:pt>
                <c:pt idx="757">
                  <c:v>7638.9</c:v>
                </c:pt>
                <c:pt idx="758">
                  <c:v>7556.2</c:v>
                </c:pt>
                <c:pt idx="759">
                  <c:v>7498.1</c:v>
                </c:pt>
                <c:pt idx="760">
                  <c:v>7427.5</c:v>
                </c:pt>
                <c:pt idx="761">
                  <c:v>7316.4</c:v>
                </c:pt>
                <c:pt idx="762">
                  <c:v>7327.5</c:v>
                </c:pt>
                <c:pt idx="763">
                  <c:v>7317.4</c:v>
                </c:pt>
                <c:pt idx="764">
                  <c:v>7245.9</c:v>
                </c:pt>
                <c:pt idx="765">
                  <c:v>7184.7</c:v>
                </c:pt>
                <c:pt idx="766">
                  <c:v>7156.6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D7-4CA0-BF3A-6F470E944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5672"/>
        <c:axId val="1050932224"/>
      </c:line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Table30[[#Headers],[M2 Money Stock % yoy]]</c:f>
          <c:strCache>
            <c:ptCount val="1"/>
            <c:pt idx="0">
              <c:v>M2 Money Stock % 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Real Monthly'!$C$5</c:f>
              <c:strCache>
                <c:ptCount val="1"/>
                <c:pt idx="0">
                  <c:v>M2 Money Stock % yoy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M2 Real Monthly'!$A$6:$A$774</c:f>
              <c:numCache>
                <c:formatCode>yyyy\-mm\-dd</c:formatCode>
                <c:ptCount val="769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</c:numCache>
            </c:numRef>
          </c:cat>
          <c:val>
            <c:numRef>
              <c:f>'US M2 Real Monthly'!$C$6:$C$774</c:f>
              <c:numCache>
                <c:formatCode>General</c:formatCode>
                <c:ptCount val="769"/>
                <c:pt idx="12" formatCode="0.0%">
                  <c:v>2.7735600769308612E-2</c:v>
                </c:pt>
                <c:pt idx="13" formatCode="0.0%">
                  <c:v>2.2679165406713032E-2</c:v>
                </c:pt>
                <c:pt idx="14" formatCode="0.0%">
                  <c:v>1.9433036161474598E-2</c:v>
                </c:pt>
                <c:pt idx="15" formatCode="0.0%">
                  <c:v>1.4885114885114863E-2</c:v>
                </c:pt>
                <c:pt idx="16" formatCode="0.0%">
                  <c:v>1.1329755515802004E-2</c:v>
                </c:pt>
                <c:pt idx="17" formatCode="0.0%">
                  <c:v>1.0491933089181454E-2</c:v>
                </c:pt>
                <c:pt idx="18" formatCode="0.0%">
                  <c:v>1.6194331983805533E-2</c:v>
                </c:pt>
                <c:pt idx="19" formatCode="0.0%">
                  <c:v>2.0378027170702941E-2</c:v>
                </c:pt>
                <c:pt idx="20" formatCode="0.0%">
                  <c:v>2.6715299684542611E-2</c:v>
                </c:pt>
                <c:pt idx="21" formatCode="0.0%">
                  <c:v>2.979607998416146E-2</c:v>
                </c:pt>
                <c:pt idx="22" formatCode="0.0%">
                  <c:v>3.131482762027072E-2</c:v>
                </c:pt>
                <c:pt idx="23" formatCode="0.0%">
                  <c:v>3.4959510171834858E-2</c:v>
                </c:pt>
                <c:pt idx="24" formatCode="0.0%">
                  <c:v>3.6737909977346557E-2</c:v>
                </c:pt>
                <c:pt idx="25" formatCode="0.0%">
                  <c:v>4.5436625271042794E-2</c:v>
                </c:pt>
                <c:pt idx="26" formatCode="0.0%">
                  <c:v>4.814778421931807E-2</c:v>
                </c:pt>
                <c:pt idx="27" formatCode="0.0%">
                  <c:v>5.6304754404961049E-2</c:v>
                </c:pt>
                <c:pt idx="28" formatCode="0.0%">
                  <c:v>6.1124213836477918E-2</c:v>
                </c:pt>
                <c:pt idx="29" formatCode="0.0%">
                  <c:v>6.4550886472720129E-2</c:v>
                </c:pt>
                <c:pt idx="30" formatCode="0.0%">
                  <c:v>5.7428821300165328E-2</c:v>
                </c:pt>
                <c:pt idx="31" formatCode="0.0%">
                  <c:v>5.5668113844669603E-2</c:v>
                </c:pt>
                <c:pt idx="32" formatCode="0.0%">
                  <c:v>5.5304848775804043E-2</c:v>
                </c:pt>
                <c:pt idx="33" formatCode="0.0%">
                  <c:v>6.1616841295780198E-2</c:v>
                </c:pt>
                <c:pt idx="34" formatCode="0.0%">
                  <c:v>6.5229885057471182E-2</c:v>
                </c:pt>
                <c:pt idx="35" formatCode="0.0%">
                  <c:v>6.6793893129770993E-2</c:v>
                </c:pt>
                <c:pt idx="36" formatCode="0.0%">
                  <c:v>6.7357020710621412E-2</c:v>
                </c:pt>
                <c:pt idx="37" formatCode="0.0%">
                  <c:v>6.486282643537282E-2</c:v>
                </c:pt>
                <c:pt idx="38" formatCode="0.0%">
                  <c:v>6.6091684634855152E-2</c:v>
                </c:pt>
                <c:pt idx="39" formatCode="0.0%">
                  <c:v>6.5790699841580605E-2</c:v>
                </c:pt>
                <c:pt idx="40" formatCode="0.0%">
                  <c:v>6.4178551583626564E-2</c:v>
                </c:pt>
                <c:pt idx="41" formatCode="0.0%">
                  <c:v>6.3857195436142891E-2</c:v>
                </c:pt>
                <c:pt idx="42" formatCode="0.0%">
                  <c:v>6.6715677265208509E-2</c:v>
                </c:pt>
                <c:pt idx="43" formatCode="0.0%">
                  <c:v>6.4796198135624067E-2</c:v>
                </c:pt>
                <c:pt idx="44" formatCode="0.0%">
                  <c:v>6.1504867618961095E-2</c:v>
                </c:pt>
                <c:pt idx="45" formatCode="0.0%">
                  <c:v>6.4650488953277671E-2</c:v>
                </c:pt>
                <c:pt idx="46" formatCode="0.0%">
                  <c:v>6.4922219224889888E-2</c:v>
                </c:pt>
                <c:pt idx="47" formatCode="0.0%">
                  <c:v>6.7889087656529595E-2</c:v>
                </c:pt>
                <c:pt idx="48" formatCode="0.0%">
                  <c:v>6.7823765020026738E-2</c:v>
                </c:pt>
                <c:pt idx="49" formatCode="0.0%">
                  <c:v>6.8614431164231965E-2</c:v>
                </c:pt>
                <c:pt idx="50" formatCode="0.0%">
                  <c:v>6.8413647555399179E-2</c:v>
                </c:pt>
                <c:pt idx="51" formatCode="0.0%">
                  <c:v>7.0822768208446268E-2</c:v>
                </c:pt>
                <c:pt idx="52" formatCode="0.0%">
                  <c:v>7.275258898268222E-2</c:v>
                </c:pt>
                <c:pt idx="53" formatCode="0.0%">
                  <c:v>6.9192181283514967E-2</c:v>
                </c:pt>
                <c:pt idx="54" formatCode="0.0%">
                  <c:v>6.9779462439696766E-2</c:v>
                </c:pt>
                <c:pt idx="55" formatCode="0.0%">
                  <c:v>7.0723543043515663E-2</c:v>
                </c:pt>
                <c:pt idx="56" formatCode="0.0%">
                  <c:v>7.6969229450587082E-2</c:v>
                </c:pt>
                <c:pt idx="57" formatCode="0.0%">
                  <c:v>7.3992175540057839E-2</c:v>
                </c:pt>
                <c:pt idx="58" formatCode="0.0%">
                  <c:v>7.3967744659292525E-2</c:v>
                </c:pt>
                <c:pt idx="59" formatCode="0.0%">
                  <c:v>6.6504732389647256E-2</c:v>
                </c:pt>
                <c:pt idx="60" formatCode="0.0%">
                  <c:v>6.4682837376010591E-2</c:v>
                </c:pt>
                <c:pt idx="61" formatCode="0.0%">
                  <c:v>6.5700082850041391E-2</c:v>
                </c:pt>
                <c:pt idx="62" formatCode="0.0%">
                  <c:v>6.3539094650205796E-2</c:v>
                </c:pt>
                <c:pt idx="63" formatCode="0.0%">
                  <c:v>5.9769739528047719E-2</c:v>
                </c:pt>
                <c:pt idx="64" formatCode="0.0%">
                  <c:v>5.8408371866634216E-2</c:v>
                </c:pt>
                <c:pt idx="65" formatCode="0.0%">
                  <c:v>6.1964083481637199E-2</c:v>
                </c:pt>
                <c:pt idx="66" formatCode="0.0%">
                  <c:v>6.4664197133193713E-2</c:v>
                </c:pt>
                <c:pt idx="67" formatCode="0.0%">
                  <c:v>6.7254509018036146E-2</c:v>
                </c:pt>
                <c:pt idx="68" formatCode="0.0%">
                  <c:v>6.756864305610831E-2</c:v>
                </c:pt>
                <c:pt idx="69" formatCode="0.0%">
                  <c:v>6.6439657903072616E-2</c:v>
                </c:pt>
                <c:pt idx="70" formatCode="0.0%">
                  <c:v>6.3055271640852117E-2</c:v>
                </c:pt>
                <c:pt idx="71" formatCode="0.0%">
                  <c:v>6.7305426843634691E-2</c:v>
                </c:pt>
                <c:pt idx="72" formatCode="0.0%">
                  <c:v>6.9991388084240269E-2</c:v>
                </c:pt>
                <c:pt idx="73" formatCode="0.0%">
                  <c:v>6.9734898546217866E-2</c:v>
                </c:pt>
                <c:pt idx="74" formatCode="0.0%">
                  <c:v>7.0732084816591753E-2</c:v>
                </c:pt>
                <c:pt idx="75" formatCode="0.0%">
                  <c:v>6.9034594344710612E-2</c:v>
                </c:pt>
                <c:pt idx="76" formatCode="0.0%">
                  <c:v>6.4229324748984407E-2</c:v>
                </c:pt>
                <c:pt idx="77" formatCode="0.0%">
                  <c:v>6.0557586837294335E-2</c:v>
                </c:pt>
                <c:pt idx="78" formatCode="0.0%">
                  <c:v>6.0812343998184776E-2</c:v>
                </c:pt>
                <c:pt idx="79" formatCode="0.0%">
                  <c:v>6.1288868859846704E-2</c:v>
                </c:pt>
                <c:pt idx="80" formatCode="0.0%">
                  <c:v>5.9788280900551521E-2</c:v>
                </c:pt>
                <c:pt idx="81" formatCode="0.0%">
                  <c:v>6.1854904581569725E-2</c:v>
                </c:pt>
                <c:pt idx="82" formatCode="0.0%">
                  <c:v>6.1533910213741626E-2</c:v>
                </c:pt>
                <c:pt idx="83" formatCode="0.0%">
                  <c:v>6.0927152317880762E-2</c:v>
                </c:pt>
                <c:pt idx="84" formatCode="0.0%">
                  <c:v>6.0364381356552275E-2</c:v>
                </c:pt>
                <c:pt idx="85" formatCode="0.0%">
                  <c:v>5.2543604651162756E-2</c:v>
                </c:pt>
                <c:pt idx="86" formatCode="0.0%">
                  <c:v>4.9291702804278727E-2</c:v>
                </c:pt>
                <c:pt idx="87" formatCode="0.0%">
                  <c:v>4.778378378378375E-2</c:v>
                </c:pt>
                <c:pt idx="88" formatCode="0.0%">
                  <c:v>4.6597047173208533E-2</c:v>
                </c:pt>
                <c:pt idx="89" formatCode="0.0%">
                  <c:v>4.5177045177045246E-2</c:v>
                </c:pt>
                <c:pt idx="90" formatCode="0.0%">
                  <c:v>3.4723707664884168E-2</c:v>
                </c:pt>
                <c:pt idx="91" formatCode="0.0%">
                  <c:v>2.4416135881104035E-2</c:v>
                </c:pt>
                <c:pt idx="92" formatCode="0.0%">
                  <c:v>2.1102982554867755E-2</c:v>
                </c:pt>
                <c:pt idx="93" formatCode="0.0%">
                  <c:v>1.2657342657342594E-2</c:v>
                </c:pt>
                <c:pt idx="94" formatCode="0.0%">
                  <c:v>1.1356510833971961E-2</c:v>
                </c:pt>
                <c:pt idx="95" formatCode="0.0%">
                  <c:v>1.1721459287002422E-2</c:v>
                </c:pt>
                <c:pt idx="96" formatCode="0.0%">
                  <c:v>1.0074523875241449E-2</c:v>
                </c:pt>
                <c:pt idx="97" formatCode="0.0%">
                  <c:v>1.4983083615273111E-2</c:v>
                </c:pt>
                <c:pt idx="98" formatCode="0.0%">
                  <c:v>2.2110483537677462E-2</c:v>
                </c:pt>
                <c:pt idx="99" formatCode="0.0%">
                  <c:v>2.2630348053377419E-2</c:v>
                </c:pt>
                <c:pt idx="100" formatCode="0.0%">
                  <c:v>3.3649876135425173E-2</c:v>
                </c:pt>
                <c:pt idx="101" formatCode="0.0%">
                  <c:v>3.5940076965365553E-2</c:v>
                </c:pt>
                <c:pt idx="102" formatCode="0.0%">
                  <c:v>4.4583792723263536E-2</c:v>
                </c:pt>
                <c:pt idx="103" formatCode="0.0%">
                  <c:v>5.3402417962003422E-2</c:v>
                </c:pt>
                <c:pt idx="104" formatCode="0.0%">
                  <c:v>5.5249379994488874E-2</c:v>
                </c:pt>
                <c:pt idx="105" formatCode="0.0%">
                  <c:v>6.1874179959947616E-2</c:v>
                </c:pt>
                <c:pt idx="106" formatCode="0.0%">
                  <c:v>5.9176081565169535E-2</c:v>
                </c:pt>
                <c:pt idx="107" formatCode="0.0%">
                  <c:v>5.8133954891341572E-2</c:v>
                </c:pt>
                <c:pt idx="108" formatCode="0.0%">
                  <c:v>5.656510452247572E-2</c:v>
                </c:pt>
                <c:pt idx="109" formatCode="0.0%">
                  <c:v>5.5034013605442238E-2</c:v>
                </c:pt>
                <c:pt idx="110" formatCode="0.0%">
                  <c:v>4.7577330008760632E-2</c:v>
                </c:pt>
                <c:pt idx="111" formatCode="0.0%">
                  <c:v>4.7487724490482212E-2</c:v>
                </c:pt>
                <c:pt idx="112" formatCode="0.0%">
                  <c:v>3.9877504826576191E-2</c:v>
                </c:pt>
                <c:pt idx="113" formatCode="0.0%">
                  <c:v>3.728026533996686E-2</c:v>
                </c:pt>
                <c:pt idx="114" formatCode="0.0%">
                  <c:v>3.1268553334652588E-2</c:v>
                </c:pt>
                <c:pt idx="115" formatCode="0.0%">
                  <c:v>2.9446484784889881E-2</c:v>
                </c:pt>
                <c:pt idx="116" formatCode="0.0%">
                  <c:v>2.9638333986160132E-2</c:v>
                </c:pt>
                <c:pt idx="117" formatCode="0.0%">
                  <c:v>2.7248488001560683E-2</c:v>
                </c:pt>
                <c:pt idx="118" formatCode="0.0%">
                  <c:v>3.3300813008130113E-2</c:v>
                </c:pt>
                <c:pt idx="119" formatCode="0.0%">
                  <c:v>3.1486880466472245E-2</c:v>
                </c:pt>
                <c:pt idx="120" formatCode="0.0%">
                  <c:v>3.1100478468899611E-2</c:v>
                </c:pt>
                <c:pt idx="121" formatCode="0.0%">
                  <c:v>3.0047069443548846E-2</c:v>
                </c:pt>
                <c:pt idx="122" formatCode="0.0%">
                  <c:v>2.3544548086201291E-2</c:v>
                </c:pt>
                <c:pt idx="123" formatCode="0.0%">
                  <c:v>1.8429332819623737E-2</c:v>
                </c:pt>
                <c:pt idx="124" formatCode="0.0%">
                  <c:v>1.3956466069142096E-2</c:v>
                </c:pt>
                <c:pt idx="125" formatCode="0.0%">
                  <c:v>1.0807699686640573E-2</c:v>
                </c:pt>
                <c:pt idx="126" formatCode="0.0%">
                  <c:v>7.2922663596239308E-3</c:v>
                </c:pt>
                <c:pt idx="127" formatCode="0.0%">
                  <c:v>1.5289545773076788E-3</c:v>
                </c:pt>
                <c:pt idx="128" formatCode="0.0%">
                  <c:v>-5.1990869896018548E-3</c:v>
                </c:pt>
                <c:pt idx="129" formatCode="0.0%">
                  <c:v>-9.8126107875411497E-3</c:v>
                </c:pt>
                <c:pt idx="130" formatCode="0.0%">
                  <c:v>-1.7372694656008141E-2</c:v>
                </c:pt>
                <c:pt idx="131" formatCode="0.0%">
                  <c:v>-2.0538910872432523E-2</c:v>
                </c:pt>
                <c:pt idx="132" formatCode="0.0%">
                  <c:v>-2.4456010534896846E-2</c:v>
                </c:pt>
                <c:pt idx="133" formatCode="0.0%">
                  <c:v>-3.6744913928012546E-2</c:v>
                </c:pt>
                <c:pt idx="134" formatCode="0.0%">
                  <c:v>-3.6264219722204651E-2</c:v>
                </c:pt>
                <c:pt idx="135" formatCode="0.0%">
                  <c:v>-3.6380832282471652E-2</c:v>
                </c:pt>
                <c:pt idx="136" formatCode="0.0%">
                  <c:v>-3.2453592625331394E-2</c:v>
                </c:pt>
                <c:pt idx="137" formatCode="0.0%">
                  <c:v>-2.9482475009490011E-2</c:v>
                </c:pt>
                <c:pt idx="138" formatCode="0.0%">
                  <c:v>-2.1972439194767344E-2</c:v>
                </c:pt>
                <c:pt idx="139" formatCode="0.0%">
                  <c:v>-1.3421538070097265E-2</c:v>
                </c:pt>
                <c:pt idx="140" formatCode="0.0%">
                  <c:v>-6.2460165710643435E-3</c:v>
                </c:pt>
                <c:pt idx="141" formatCode="0.0%">
                  <c:v>2.5573812416091742E-4</c:v>
                </c:pt>
                <c:pt idx="142" formatCode="0.0%">
                  <c:v>4.6761898661201607E-3</c:v>
                </c:pt>
                <c:pt idx="143" formatCode="0.0%">
                  <c:v>9.4267025779144649E-3</c:v>
                </c:pt>
                <c:pt idx="144" formatCode="0.0%">
                  <c:v>1.9605322362923443E-2</c:v>
                </c:pt>
                <c:pt idx="145" formatCode="0.0%">
                  <c:v>4.399532102937357E-2</c:v>
                </c:pt>
                <c:pt idx="146" formatCode="0.0%">
                  <c:v>5.9540889526542289E-2</c:v>
                </c:pt>
                <c:pt idx="147" formatCode="0.0%">
                  <c:v>7.4330955964143255E-2</c:v>
                </c:pt>
                <c:pt idx="148" formatCode="0.0%">
                  <c:v>7.9548420777864698E-2</c:v>
                </c:pt>
                <c:pt idx="149" formatCode="0.0%">
                  <c:v>8.324641460234683E-2</c:v>
                </c:pt>
                <c:pt idx="150" formatCode="0.0%">
                  <c:v>8.6877475488604763E-2</c:v>
                </c:pt>
                <c:pt idx="151" formatCode="0.0%">
                  <c:v>8.5944551901998678E-2</c:v>
                </c:pt>
                <c:pt idx="152" formatCode="0.0%">
                  <c:v>8.8571062083119489E-2</c:v>
                </c:pt>
                <c:pt idx="153" formatCode="0.0%">
                  <c:v>9.1466922339405496E-2</c:v>
                </c:pt>
                <c:pt idx="154" formatCode="0.0%">
                  <c:v>9.5702626880897673E-2</c:v>
                </c:pt>
                <c:pt idx="155" formatCode="0.0%">
                  <c:v>9.7897211104758367E-2</c:v>
                </c:pt>
                <c:pt idx="156" formatCode="0.0%">
                  <c:v>9.8222166183331197E-2</c:v>
                </c:pt>
                <c:pt idx="157" formatCode="0.0%">
                  <c:v>9.1129785247432357E-2</c:v>
                </c:pt>
                <c:pt idx="158" formatCode="0.0%">
                  <c:v>9.0478242137009904E-2</c:v>
                </c:pt>
                <c:pt idx="159" formatCode="0.0%">
                  <c:v>8.3683537365247487E-2</c:v>
                </c:pt>
                <c:pt idx="160" formatCode="0.0%">
                  <c:v>8.0094299703802219E-2</c:v>
                </c:pt>
                <c:pt idx="161" formatCode="0.0%">
                  <c:v>8.1904074140939948E-2</c:v>
                </c:pt>
                <c:pt idx="162" formatCode="0.0%">
                  <c:v>8.5488977836190874E-2</c:v>
                </c:pt>
                <c:pt idx="163" formatCode="0.0%">
                  <c:v>8.9235884343644226E-2</c:v>
                </c:pt>
                <c:pt idx="164" formatCode="0.0%">
                  <c:v>8.9200494903670588E-2</c:v>
                </c:pt>
                <c:pt idx="165" formatCode="0.0%">
                  <c:v>9.2000468493792537E-2</c:v>
                </c:pt>
                <c:pt idx="166" formatCode="0.0%">
                  <c:v>8.9554844340995102E-2</c:v>
                </c:pt>
                <c:pt idx="167" formatCode="0.0%">
                  <c:v>9.2350422404814198E-2</c:v>
                </c:pt>
                <c:pt idx="168" formatCode="0.0%">
                  <c:v>8.9380022962112546E-2</c:v>
                </c:pt>
                <c:pt idx="169" formatCode="0.0%">
                  <c:v>8.0095841177477242E-2</c:v>
                </c:pt>
                <c:pt idx="170" formatCode="0.0%">
                  <c:v>6.0337528927019171E-2</c:v>
                </c:pt>
                <c:pt idx="171" formatCode="0.0%">
                  <c:v>5.4178609565559539E-2</c:v>
                </c:pt>
                <c:pt idx="172" formatCode="0.0%">
                  <c:v>5.4063129617192826E-2</c:v>
                </c:pt>
                <c:pt idx="173" formatCode="0.0%">
                  <c:v>4.8670597396818338E-2</c:v>
                </c:pt>
                <c:pt idx="174" formatCode="0.0%">
                  <c:v>4.1552008805723718E-2</c:v>
                </c:pt>
                <c:pt idx="175" formatCode="0.0%">
                  <c:v>1.6025291616701239E-2</c:v>
                </c:pt>
                <c:pt idx="176" formatCode="0.0%">
                  <c:v>4.4355493049169931E-3</c:v>
                </c:pt>
                <c:pt idx="177" formatCode="0.0%">
                  <c:v>-9.063120072934033E-3</c:v>
                </c:pt>
                <c:pt idx="178" formatCode="0.0%">
                  <c:v>-1.2230292672505923E-2</c:v>
                </c:pt>
                <c:pt idx="179" formatCode="0.0%">
                  <c:v>-2.1241656955185883E-2</c:v>
                </c:pt>
                <c:pt idx="180" formatCode="0.0%">
                  <c:v>-3.1986088422827658E-2</c:v>
                </c:pt>
                <c:pt idx="181" formatCode="0.0%">
                  <c:v>-3.4965404320498626E-2</c:v>
                </c:pt>
                <c:pt idx="182" formatCode="0.0%">
                  <c:v>-3.1033748536143914E-2</c:v>
                </c:pt>
                <c:pt idx="183" formatCode="0.0%">
                  <c:v>-3.246787865863416E-2</c:v>
                </c:pt>
                <c:pt idx="184" formatCode="0.0%">
                  <c:v>-4.4494000212381958E-2</c:v>
                </c:pt>
                <c:pt idx="185" formatCode="0.0%">
                  <c:v>-4.980639685991612E-2</c:v>
                </c:pt>
                <c:pt idx="186" formatCode="0.0%">
                  <c:v>-5.5323645970937939E-2</c:v>
                </c:pt>
                <c:pt idx="187" formatCode="0.0%">
                  <c:v>-4.9517167381974224E-2</c:v>
                </c:pt>
                <c:pt idx="188" formatCode="0.0%">
                  <c:v>-5.503796650331199E-2</c:v>
                </c:pt>
                <c:pt idx="189" formatCode="0.0%">
                  <c:v>-5.2061911462279495E-2</c:v>
                </c:pt>
                <c:pt idx="190" formatCode="0.0%">
                  <c:v>-5.6555825898891542E-2</c:v>
                </c:pt>
                <c:pt idx="191" formatCode="0.0%">
                  <c:v>-5.9262867348595552E-2</c:v>
                </c:pt>
                <c:pt idx="192" formatCode="0.0%">
                  <c:v>-5.6668481219379375E-2</c:v>
                </c:pt>
                <c:pt idx="193" formatCode="0.0%">
                  <c:v>-4.8875266816266194E-2</c:v>
                </c:pt>
                <c:pt idx="194" formatCode="0.0%">
                  <c:v>-3.7576223699390135E-2</c:v>
                </c:pt>
                <c:pt idx="195" formatCode="0.0%">
                  <c:v>-2.782675776945118E-2</c:v>
                </c:pt>
                <c:pt idx="196" formatCode="0.0%">
                  <c:v>-8.0573460769059798E-3</c:v>
                </c:pt>
                <c:pt idx="197" formatCode="0.0%">
                  <c:v>4.8007145249525001E-3</c:v>
                </c:pt>
                <c:pt idx="198" formatCode="0.0%">
                  <c:v>1.0012305627027682E-2</c:v>
                </c:pt>
                <c:pt idx="199" formatCode="0.0%">
                  <c:v>2.3762488005870018E-2</c:v>
                </c:pt>
                <c:pt idx="200" formatCode="0.0%">
                  <c:v>3.4877756881518236E-2</c:v>
                </c:pt>
                <c:pt idx="201" formatCode="0.0%">
                  <c:v>3.762274491893132E-2</c:v>
                </c:pt>
                <c:pt idx="202" formatCode="0.0%">
                  <c:v>4.3498194738953444E-2</c:v>
                </c:pt>
                <c:pt idx="203" formatCode="0.0%">
                  <c:v>5.1490047175238751E-2</c:v>
                </c:pt>
                <c:pt idx="204" formatCode="0.0%">
                  <c:v>6.1688499047838803E-2</c:v>
                </c:pt>
                <c:pt idx="205" formatCode="0.0%">
                  <c:v>7.0894234089078176E-2</c:v>
                </c:pt>
                <c:pt idx="206" formatCode="0.0%">
                  <c:v>7.0266567726468346E-2</c:v>
                </c:pt>
                <c:pt idx="207" formatCode="0.0%">
                  <c:v>7.1756503995919138E-2</c:v>
                </c:pt>
                <c:pt idx="208" formatCode="0.0%">
                  <c:v>6.4870315388493749E-2</c:v>
                </c:pt>
                <c:pt idx="209" formatCode="0.0%">
                  <c:v>5.5833333333333332E-2</c:v>
                </c:pt>
                <c:pt idx="210" formatCode="0.0%">
                  <c:v>5.5435565154787564E-2</c:v>
                </c:pt>
                <c:pt idx="211" formatCode="0.0%">
                  <c:v>5.7172786415260808E-2</c:v>
                </c:pt>
                <c:pt idx="212" formatCode="0.0%">
                  <c:v>6.2007819813866348E-2</c:v>
                </c:pt>
                <c:pt idx="213" formatCode="0.0%">
                  <c:v>6.9050894085281977E-2</c:v>
                </c:pt>
                <c:pt idx="214" formatCode="0.0%">
                  <c:v>7.5900702987697743E-2</c:v>
                </c:pt>
                <c:pt idx="215" formatCode="0.0%">
                  <c:v>7.9279969360398245E-2</c:v>
                </c:pt>
                <c:pt idx="216" formatCode="0.0%">
                  <c:v>7.8921621915425622E-2</c:v>
                </c:pt>
                <c:pt idx="217" formatCode="0.0%">
                  <c:v>6.7060720042987618E-2</c:v>
                </c:pt>
                <c:pt idx="218" formatCode="0.0%">
                  <c:v>6.3519999999999952E-2</c:v>
                </c:pt>
                <c:pt idx="219" formatCode="0.0%">
                  <c:v>5.7327198688455157E-2</c:v>
                </c:pt>
                <c:pt idx="220" formatCode="0.0%">
                  <c:v>5.6499552843389901E-2</c:v>
                </c:pt>
                <c:pt idx="221" formatCode="0.0%">
                  <c:v>5.9142330965535436E-2</c:v>
                </c:pt>
                <c:pt idx="222" formatCode="0.0%">
                  <c:v>5.8663028649386065E-2</c:v>
                </c:pt>
                <c:pt idx="223" formatCode="0.0%">
                  <c:v>5.5801825293350718E-2</c:v>
                </c:pt>
                <c:pt idx="224" formatCode="0.0%">
                  <c:v>5.4187192118226604E-2</c:v>
                </c:pt>
                <c:pt idx="225" formatCode="0.0%">
                  <c:v>4.7709727225939295E-2</c:v>
                </c:pt>
                <c:pt idx="226" formatCode="0.0%">
                  <c:v>3.9356814701378209E-2</c:v>
                </c:pt>
                <c:pt idx="227" formatCode="0.0%">
                  <c:v>3.3661157862719303E-2</c:v>
                </c:pt>
                <c:pt idx="228" formatCode="0.0%">
                  <c:v>2.8211586901763223E-2</c:v>
                </c:pt>
                <c:pt idx="229" formatCode="0.0%">
                  <c:v>2.7545573572363806E-2</c:v>
                </c:pt>
                <c:pt idx="230" formatCode="0.0%">
                  <c:v>2.2115239957875801E-2</c:v>
                </c:pt>
                <c:pt idx="231" formatCode="0.0%">
                  <c:v>1.7906267193517709E-2</c:v>
                </c:pt>
                <c:pt idx="232" formatCode="0.0%">
                  <c:v>1.1701439028033661E-2</c:v>
                </c:pt>
                <c:pt idx="233" formatCode="0.0%">
                  <c:v>7.7500124198916533E-3</c:v>
                </c:pt>
                <c:pt idx="234" formatCode="0.0%">
                  <c:v>1.9329896907216947E-3</c:v>
                </c:pt>
                <c:pt idx="235" formatCode="0.0%">
                  <c:v>-4.9394912324030624E-4</c:v>
                </c:pt>
                <c:pt idx="236" formatCode="0.0%">
                  <c:v>-5.1155927201180966E-3</c:v>
                </c:pt>
                <c:pt idx="237" formatCode="0.0%">
                  <c:v>-9.9719998035073705E-3</c:v>
                </c:pt>
                <c:pt idx="238" formatCode="0.0%">
                  <c:v>-1.1099651294140716E-2</c:v>
                </c:pt>
                <c:pt idx="239" formatCode="0.0%">
                  <c:v>-1.3339872486513018E-2</c:v>
                </c:pt>
                <c:pt idx="240" formatCode="0.0%">
                  <c:v>-1.8961293483586498E-2</c:v>
                </c:pt>
                <c:pt idx="241" formatCode="0.0%">
                  <c:v>-2.4258760107816711E-2</c:v>
                </c:pt>
                <c:pt idx="242" formatCode="0.0%">
                  <c:v>-2.5905210479835124E-2</c:v>
                </c:pt>
                <c:pt idx="243" formatCode="0.0%">
                  <c:v>-2.4126578546508726E-2</c:v>
                </c:pt>
                <c:pt idx="244" formatCode="0.0%">
                  <c:v>-2.7906289989172186E-2</c:v>
                </c:pt>
                <c:pt idx="245" formatCode="0.0%">
                  <c:v>-2.8395366034015237E-2</c:v>
                </c:pt>
                <c:pt idx="246" formatCode="0.0%">
                  <c:v>-2.770220133564185E-2</c:v>
                </c:pt>
                <c:pt idx="247" formatCode="0.0%">
                  <c:v>-2.999752903385226E-2</c:v>
                </c:pt>
                <c:pt idx="248" formatCode="0.0%">
                  <c:v>-3.3718975575991211E-2</c:v>
                </c:pt>
                <c:pt idx="249" formatCode="0.0%">
                  <c:v>-3.6419569316264805E-2</c:v>
                </c:pt>
                <c:pt idx="250" formatCode="0.0%">
                  <c:v>-4.2066054134591531E-2</c:v>
                </c:pt>
                <c:pt idx="251" formatCode="0.0%">
                  <c:v>-4.7420220697882424E-2</c:v>
                </c:pt>
                <c:pt idx="252" formatCode="0.0%">
                  <c:v>-5.0641761973730146E-2</c:v>
                </c:pt>
                <c:pt idx="253" formatCode="0.0%">
                  <c:v>-4.9773982923154145E-2</c:v>
                </c:pt>
                <c:pt idx="254" formatCode="0.0%">
                  <c:v>-5.6915483026090459E-2</c:v>
                </c:pt>
                <c:pt idx="255" formatCode="0.0%">
                  <c:v>-6.5005035246727044E-2</c:v>
                </c:pt>
                <c:pt idx="256" formatCode="0.0%">
                  <c:v>-6.2832261657637542E-2</c:v>
                </c:pt>
                <c:pt idx="257" formatCode="0.0%">
                  <c:v>-5.9515957176924338E-2</c:v>
                </c:pt>
                <c:pt idx="258" formatCode="0.0%">
                  <c:v>-4.8028491477995469E-2</c:v>
                </c:pt>
                <c:pt idx="259" formatCode="0.0%">
                  <c:v>-4.3814958222946815E-2</c:v>
                </c:pt>
                <c:pt idx="260" formatCode="0.0%">
                  <c:v>-4.0114613180515804E-2</c:v>
                </c:pt>
                <c:pt idx="261" formatCode="0.0%">
                  <c:v>-3.6508753861997985E-2</c:v>
                </c:pt>
                <c:pt idx="262" formatCode="0.0%">
                  <c:v>-3.3440481128162586E-2</c:v>
                </c:pt>
                <c:pt idx="263" formatCode="0.0%">
                  <c:v>-3.3813400125234906E-2</c:v>
                </c:pt>
                <c:pt idx="264" formatCode="0.0%">
                  <c:v>-3.056446946183394E-2</c:v>
                </c:pt>
                <c:pt idx="265" formatCode="0.0%">
                  <c:v>-2.7749881071938261E-2</c:v>
                </c:pt>
                <c:pt idx="266" formatCode="0.0%">
                  <c:v>-1.3458662678914785E-2</c:v>
                </c:pt>
                <c:pt idx="267" formatCode="0.0%">
                  <c:v>2.8542193979212418E-3</c:v>
                </c:pt>
                <c:pt idx="268" formatCode="0.0%">
                  <c:v>2.3230686115612935E-3</c:v>
                </c:pt>
                <c:pt idx="269" formatCode="0.0%">
                  <c:v>-4.3159257660768235E-3</c:v>
                </c:pt>
                <c:pt idx="270" formatCode="0.0%">
                  <c:v>-1.7636684303350973E-2</c:v>
                </c:pt>
                <c:pt idx="271" formatCode="0.0%">
                  <c:v>-2.0886615515771551E-2</c:v>
                </c:pt>
                <c:pt idx="272" formatCode="0.0%">
                  <c:v>-2.3240938166311252E-2</c:v>
                </c:pt>
                <c:pt idx="273" formatCode="0.0%">
                  <c:v>-1.4750681417348036E-2</c:v>
                </c:pt>
                <c:pt idx="274" formatCode="0.0%">
                  <c:v>-7.1876843855601912E-3</c:v>
                </c:pt>
                <c:pt idx="275" formatCode="0.0%">
                  <c:v>7.5610282998487795E-3</c:v>
                </c:pt>
                <c:pt idx="276" formatCode="0.0%">
                  <c:v>1.7690471022357358E-2</c:v>
                </c:pt>
                <c:pt idx="277" formatCode="0.0%">
                  <c:v>1.8701750570838241E-2</c:v>
                </c:pt>
                <c:pt idx="278" formatCode="0.0%">
                  <c:v>2.1275443915114742E-2</c:v>
                </c:pt>
                <c:pt idx="279" formatCode="0.0%">
                  <c:v>1.9654172484158471E-2</c:v>
                </c:pt>
                <c:pt idx="280" formatCode="0.0%">
                  <c:v>2.0320163854902196E-2</c:v>
                </c:pt>
                <c:pt idx="281" formatCode="0.0%">
                  <c:v>1.9993498049414873E-2</c:v>
                </c:pt>
                <c:pt idx="282" formatCode="0.0%">
                  <c:v>2.1979217670420593E-2</c:v>
                </c:pt>
                <c:pt idx="283" formatCode="0.0%">
                  <c:v>2.7753591641271225E-2</c:v>
                </c:pt>
                <c:pt idx="284" formatCode="0.0%">
                  <c:v>3.803754638725159E-2</c:v>
                </c:pt>
                <c:pt idx="285" formatCode="0.0%">
                  <c:v>3.3848657445077347E-2</c:v>
                </c:pt>
                <c:pt idx="286" formatCode="0.0%">
                  <c:v>3.8467772435031508E-2</c:v>
                </c:pt>
                <c:pt idx="287" formatCode="0.0%">
                  <c:v>4.5668953687821638E-2</c:v>
                </c:pt>
                <c:pt idx="288" formatCode="0.0%">
                  <c:v>6.7185667057694354E-2</c:v>
                </c:pt>
                <c:pt idx="289" formatCode="0.0%">
                  <c:v>8.741594620557154E-2</c:v>
                </c:pt>
                <c:pt idx="290" formatCode="0.0%">
                  <c:v>8.8894778690696966E-2</c:v>
                </c:pt>
                <c:pt idx="291" formatCode="0.0%">
                  <c:v>8.1314514430166351E-2</c:v>
                </c:pt>
                <c:pt idx="292" formatCode="0.0%">
                  <c:v>8.8008452192287326E-2</c:v>
                </c:pt>
                <c:pt idx="293" formatCode="0.0%">
                  <c:v>9.7423638778220495E-2</c:v>
                </c:pt>
                <c:pt idx="294" formatCode="0.0%">
                  <c:v>0.10135746606334846</c:v>
                </c:pt>
                <c:pt idx="295" formatCode="0.0%">
                  <c:v>9.7056020332521545E-2</c:v>
                </c:pt>
                <c:pt idx="296" formatCode="0.0%">
                  <c:v>9.0846958624678092E-2</c:v>
                </c:pt>
                <c:pt idx="297" formatCode="0.0%">
                  <c:v>9.2659635867569076E-2</c:v>
                </c:pt>
                <c:pt idx="298" formatCode="0.0%">
                  <c:v>8.698819000052041E-2</c:v>
                </c:pt>
                <c:pt idx="299" formatCode="0.0%">
                  <c:v>7.3508304285421294E-2</c:v>
                </c:pt>
                <c:pt idx="300" formatCode="0.0%">
                  <c:v>4.6367542720095793E-2</c:v>
                </c:pt>
                <c:pt idx="301" formatCode="0.0%">
                  <c:v>3.2341970946211274E-2</c:v>
                </c:pt>
                <c:pt idx="302" formatCode="0.0%">
                  <c:v>2.9062408723590828E-2</c:v>
                </c:pt>
                <c:pt idx="303" formatCode="0.0%">
                  <c:v>3.336255601013053E-2</c:v>
                </c:pt>
                <c:pt idx="304" formatCode="0.0%">
                  <c:v>3.3987181977082934E-2</c:v>
                </c:pt>
                <c:pt idx="305" formatCode="0.0%">
                  <c:v>3.3980347548283954E-2</c:v>
                </c:pt>
                <c:pt idx="306" formatCode="0.0%">
                  <c:v>3.238435883802987E-2</c:v>
                </c:pt>
                <c:pt idx="307" formatCode="0.0%">
                  <c:v>3.1130846083305179E-2</c:v>
                </c:pt>
                <c:pt idx="308" formatCode="0.0%">
                  <c:v>3.311002939900709E-2</c:v>
                </c:pt>
                <c:pt idx="309" formatCode="0.0%">
                  <c:v>3.2076830732293005E-2</c:v>
                </c:pt>
                <c:pt idx="310" formatCode="0.0%">
                  <c:v>3.6998037620255456E-2</c:v>
                </c:pt>
                <c:pt idx="311" formatCode="0.0%">
                  <c:v>4.3930856651704715E-2</c:v>
                </c:pt>
                <c:pt idx="312" formatCode="0.0%">
                  <c:v>5.3672046604908846E-2</c:v>
                </c:pt>
                <c:pt idx="313" formatCode="0.0%">
                  <c:v>5.2816734014737299E-2</c:v>
                </c:pt>
                <c:pt idx="314" formatCode="0.0%">
                  <c:v>4.8062822271630591E-2</c:v>
                </c:pt>
                <c:pt idx="315" formatCode="0.0%">
                  <c:v>4.6330772493755099E-2</c:v>
                </c:pt>
                <c:pt idx="316" formatCode="0.0%">
                  <c:v>4.6675432006010563E-2</c:v>
                </c:pt>
                <c:pt idx="317" formatCode="0.0%">
                  <c:v>5.0653059313702675E-2</c:v>
                </c:pt>
                <c:pt idx="318" formatCode="0.0%">
                  <c:v>5.6135586872044611E-2</c:v>
                </c:pt>
                <c:pt idx="319" formatCode="0.0%">
                  <c:v>6.0241527803781975E-2</c:v>
                </c:pt>
                <c:pt idx="320" formatCode="0.0%">
                  <c:v>6.0039186415376131E-2</c:v>
                </c:pt>
                <c:pt idx="321" formatCode="0.0%">
                  <c:v>5.8344577304238414E-2</c:v>
                </c:pt>
                <c:pt idx="322" formatCode="0.0%">
                  <c:v>4.9201513892735124E-2</c:v>
                </c:pt>
                <c:pt idx="323" formatCode="0.0%">
                  <c:v>4.1030097886744249E-2</c:v>
                </c:pt>
                <c:pt idx="324" formatCode="0.0%">
                  <c:v>3.1768331369527739E-2</c:v>
                </c:pt>
                <c:pt idx="325" formatCode="0.0%">
                  <c:v>3.4362864625665998E-2</c:v>
                </c:pt>
                <c:pt idx="326" formatCode="0.0%">
                  <c:v>4.7980139923267967E-2</c:v>
                </c:pt>
                <c:pt idx="327" formatCode="0.0%">
                  <c:v>5.9954954954954912E-2</c:v>
                </c:pt>
                <c:pt idx="328" formatCode="0.0%">
                  <c:v>6.3885150291610626E-2</c:v>
                </c:pt>
                <c:pt idx="329" formatCode="0.0%">
                  <c:v>6.0998975181570922E-2</c:v>
                </c:pt>
                <c:pt idx="330" formatCode="0.0%">
                  <c:v>6.3347814522563897E-2</c:v>
                </c:pt>
                <c:pt idx="331" formatCode="0.0%">
                  <c:v>6.6045649198710837E-2</c:v>
                </c:pt>
                <c:pt idx="332" formatCode="0.0%">
                  <c:v>6.7332658539805482E-2</c:v>
                </c:pt>
                <c:pt idx="333" formatCode="0.0%">
                  <c:v>7.2097419439926147E-2</c:v>
                </c:pt>
                <c:pt idx="334" formatCode="0.0%">
                  <c:v>7.6368115431990319E-2</c:v>
                </c:pt>
                <c:pt idx="335" formatCode="0.0%">
                  <c:v>8.1813787952018893E-2</c:v>
                </c:pt>
                <c:pt idx="336" formatCode="0.0%">
                  <c:v>8.1872886194931313E-2</c:v>
                </c:pt>
                <c:pt idx="337" formatCode="0.0%">
                  <c:v>7.2816169729777003E-2</c:v>
                </c:pt>
                <c:pt idx="338" formatCode="0.0%">
                  <c:v>5.7067792230166246E-2</c:v>
                </c:pt>
                <c:pt idx="339" formatCode="0.0%">
                  <c:v>4.3644553992605618E-2</c:v>
                </c:pt>
                <c:pt idx="340" formatCode="0.0%">
                  <c:v>3.4789575778021421E-2</c:v>
                </c:pt>
                <c:pt idx="341" formatCode="0.0%">
                  <c:v>2.6625230975978537E-2</c:v>
                </c:pt>
                <c:pt idx="342" formatCode="0.0%">
                  <c:v>1.8051444532455156E-2</c:v>
                </c:pt>
                <c:pt idx="343" formatCode="0.0%">
                  <c:v>1.0229013956185147E-2</c:v>
                </c:pt>
                <c:pt idx="344" formatCode="0.0%">
                  <c:v>6.3497299303177483E-3</c:v>
                </c:pt>
                <c:pt idx="345" formatCode="0.0%">
                  <c:v>3.6904908352810928E-3</c:v>
                </c:pt>
                <c:pt idx="346" formatCode="0.0%">
                  <c:v>-1.6756580022888523E-3</c:v>
                </c:pt>
                <c:pt idx="347" formatCode="0.0%">
                  <c:v>-6.9452906055805655E-3</c:v>
                </c:pt>
                <c:pt idx="348" formatCode="0.0%">
                  <c:v>-3.4103365677398772E-3</c:v>
                </c:pt>
                <c:pt idx="349" formatCode="0.0%">
                  <c:v>5.1678535096642188E-3</c:v>
                </c:pt>
                <c:pt idx="350" formatCode="0.0%">
                  <c:v>1.1001100110011E-2</c:v>
                </c:pt>
                <c:pt idx="351" formatCode="0.0%">
                  <c:v>1.1279420148220464E-2</c:v>
                </c:pt>
                <c:pt idx="352" formatCode="0.0%">
                  <c:v>1.4792778841843485E-2</c:v>
                </c:pt>
                <c:pt idx="353" formatCode="0.0%">
                  <c:v>1.8653358422645795E-2</c:v>
                </c:pt>
                <c:pt idx="354" formatCode="0.0%">
                  <c:v>1.8468468468468432E-2</c:v>
                </c:pt>
                <c:pt idx="355" formatCode="0.0%">
                  <c:v>1.6930392719521081E-2</c:v>
                </c:pt>
                <c:pt idx="356" formatCode="0.0%">
                  <c:v>1.3807514237718799E-2</c:v>
                </c:pt>
                <c:pt idx="357" formatCode="0.0%">
                  <c:v>1.0377088695510109E-2</c:v>
                </c:pt>
                <c:pt idx="358" formatCode="0.0%">
                  <c:v>1.4164653866623149E-2</c:v>
                </c:pt>
                <c:pt idx="359" formatCode="0.0%">
                  <c:v>1.2556237218813831E-2</c:v>
                </c:pt>
                <c:pt idx="360" formatCode="0.0%">
                  <c:v>5.5811300769952636E-3</c:v>
                </c:pt>
                <c:pt idx="361" formatCode="0.0%">
                  <c:v>-3.8458424419075383E-3</c:v>
                </c:pt>
                <c:pt idx="362" formatCode="0.0%">
                  <c:v>-1.07201869987508E-2</c:v>
                </c:pt>
                <c:pt idx="363" formatCode="0.0%">
                  <c:v>-1.6750553654117137E-2</c:v>
                </c:pt>
                <c:pt idx="364" formatCode="0.0%">
                  <c:v>-2.2327523893663125E-2</c:v>
                </c:pt>
                <c:pt idx="365" formatCode="0.0%">
                  <c:v>-2.0199180788691564E-2</c:v>
                </c:pt>
                <c:pt idx="366" formatCode="0.0%">
                  <c:v>-1.4233444574001887E-2</c:v>
                </c:pt>
                <c:pt idx="367" formatCode="0.0%">
                  <c:v>-4.5551658805981082E-3</c:v>
                </c:pt>
                <c:pt idx="368" formatCode="0.0%">
                  <c:v>1.4548981571289642E-3</c:v>
                </c:pt>
                <c:pt idx="369" formatCode="0.0%">
                  <c:v>4.124378310622406E-3</c:v>
                </c:pt>
                <c:pt idx="370" formatCode="0.0%">
                  <c:v>4.6017842005407639E-3</c:v>
                </c:pt>
                <c:pt idx="371" formatCode="0.0%">
                  <c:v>8.1997010946399732E-3</c:v>
                </c:pt>
                <c:pt idx="372" formatCode="0.0%">
                  <c:v>6.2388591800356871E-3</c:v>
                </c:pt>
                <c:pt idx="373" formatCode="0.0%">
                  <c:v>9.387572641931307E-3</c:v>
                </c:pt>
                <c:pt idx="374" formatCode="0.0%">
                  <c:v>1.0551187517822989E-2</c:v>
                </c:pt>
                <c:pt idx="375" formatCode="0.0%">
                  <c:v>1.7158769810393583E-2</c:v>
                </c:pt>
                <c:pt idx="376" formatCode="0.0%">
                  <c:v>1.8319231085188497E-2</c:v>
                </c:pt>
                <c:pt idx="377" formatCode="0.0%">
                  <c:v>1.3975982622238578E-2</c:v>
                </c:pt>
                <c:pt idx="378" formatCode="0.0%">
                  <c:v>7.831300730105753E-3</c:v>
                </c:pt>
                <c:pt idx="379" formatCode="0.0%">
                  <c:v>-2.3892443508544952E-3</c:v>
                </c:pt>
                <c:pt idx="380" formatCode="0.0%">
                  <c:v>-8.7570621468925827E-3</c:v>
                </c:pt>
                <c:pt idx="381" formatCode="0.0%">
                  <c:v>-1.6107598759714896E-2</c:v>
                </c:pt>
                <c:pt idx="382" formatCode="0.0%">
                  <c:v>-1.9488086149395269E-2</c:v>
                </c:pt>
                <c:pt idx="383" formatCode="0.0%">
                  <c:v>-2.3237179487179488E-2</c:v>
                </c:pt>
                <c:pt idx="384" formatCode="0.0%">
                  <c:v>-1.7312182945486754E-2</c:v>
                </c:pt>
                <c:pt idx="385" formatCode="0.0%">
                  <c:v>-1.304452854497145E-2</c:v>
                </c:pt>
                <c:pt idx="386" formatCode="0.0%">
                  <c:v>-6.5709908893008661E-3</c:v>
                </c:pt>
                <c:pt idx="387" formatCode="0.0%">
                  <c:v>-6.9248731781948111E-3</c:v>
                </c:pt>
                <c:pt idx="388" formatCode="0.0%">
                  <c:v>-5.6066473055822992E-3</c:v>
                </c:pt>
                <c:pt idx="389" formatCode="0.0%">
                  <c:v>-3.7995149555376277E-3</c:v>
                </c:pt>
                <c:pt idx="390" formatCode="0.0%">
                  <c:v>-2.7520336719414713E-3</c:v>
                </c:pt>
                <c:pt idx="391" formatCode="0.0%">
                  <c:v>-3.0038563020093733E-3</c:v>
                </c:pt>
                <c:pt idx="392" formatCode="0.0%">
                  <c:v>-3.0533729593290719E-3</c:v>
                </c:pt>
                <c:pt idx="393" formatCode="0.0%">
                  <c:v>2.3738386608274575E-3</c:v>
                </c:pt>
                <c:pt idx="394" formatCode="0.0%">
                  <c:v>8.6058519793474463E-4</c:v>
                </c:pt>
                <c:pt idx="395" formatCode="0.0%">
                  <c:v>8.6136177194417931E-4</c:v>
                </c:pt>
                <c:pt idx="396" formatCode="0.0%">
                  <c:v>1.6388069485414618E-3</c:v>
                </c:pt>
                <c:pt idx="397" formatCode="0.0%">
                  <c:v>6.934812760054736E-4</c:v>
                </c:pt>
                <c:pt idx="398" formatCode="0.0%">
                  <c:v>-6.9796696830744112E-3</c:v>
                </c:pt>
                <c:pt idx="399" formatCode="0.0%">
                  <c:v>-1.1270574880402062E-2</c:v>
                </c:pt>
                <c:pt idx="400" formatCode="0.0%">
                  <c:v>-1.3182979759055692E-2</c:v>
                </c:pt>
                <c:pt idx="401" formatCode="0.0%">
                  <c:v>-1.7244177554167007E-2</c:v>
                </c:pt>
                <c:pt idx="402" formatCode="0.0%">
                  <c:v>-1.9682642749888398E-2</c:v>
                </c:pt>
                <c:pt idx="403" formatCode="0.0%">
                  <c:v>-1.7181710842392336E-2</c:v>
                </c:pt>
                <c:pt idx="404" formatCode="0.0%">
                  <c:v>-1.3026788631166322E-2</c:v>
                </c:pt>
                <c:pt idx="405" formatCode="0.0%">
                  <c:v>-1.3433506185945895E-2</c:v>
                </c:pt>
                <c:pt idx="406" formatCode="0.0%">
                  <c:v>-1.2692953363632641E-2</c:v>
                </c:pt>
                <c:pt idx="407" formatCode="0.0%">
                  <c:v>-1.3687963608048888E-2</c:v>
                </c:pt>
                <c:pt idx="408" formatCode="0.0%">
                  <c:v>-2.0656086387434554E-2</c:v>
                </c:pt>
                <c:pt idx="409" formatCode="0.0%">
                  <c:v>-2.7312380253556725E-2</c:v>
                </c:pt>
                <c:pt idx="410" formatCode="0.0%">
                  <c:v>-2.7093294103224114E-2</c:v>
                </c:pt>
                <c:pt idx="411" formatCode="0.0%">
                  <c:v>-2.726750861079219E-2</c:v>
                </c:pt>
                <c:pt idx="412" formatCode="0.0%">
                  <c:v>-2.030582045379813E-2</c:v>
                </c:pt>
                <c:pt idx="413" formatCode="0.0%">
                  <c:v>-1.5069567730481815E-2</c:v>
                </c:pt>
                <c:pt idx="414" formatCode="0.0%">
                  <c:v>-1.3909587680079447E-2</c:v>
                </c:pt>
                <c:pt idx="415" formatCode="0.0%">
                  <c:v>-1.4209370727867841E-2</c:v>
                </c:pt>
                <c:pt idx="416" formatCode="0.0%">
                  <c:v>-1.4936488890727753E-2</c:v>
                </c:pt>
                <c:pt idx="417" formatCode="0.0%">
                  <c:v>-1.7424054300140681E-2</c:v>
                </c:pt>
                <c:pt idx="418" formatCode="0.0%">
                  <c:v>-1.4307634885746276E-2</c:v>
                </c:pt>
                <c:pt idx="419" formatCode="0.0%">
                  <c:v>-1.3213113391781165E-2</c:v>
                </c:pt>
                <c:pt idx="420" formatCode="0.0%">
                  <c:v>-7.9772793718416082E-3</c:v>
                </c:pt>
                <c:pt idx="421" formatCode="0.0%">
                  <c:v>-7.0407778383134523E-3</c:v>
                </c:pt>
                <c:pt idx="422" formatCode="0.0%">
                  <c:v>-6.3004032258064512E-3</c:v>
                </c:pt>
                <c:pt idx="423" formatCode="0.0%">
                  <c:v>-3.0771824811365264E-3</c:v>
                </c:pt>
                <c:pt idx="424" formatCode="0.0%">
                  <c:v>-7.0487538810103971E-3</c:v>
                </c:pt>
                <c:pt idx="425" formatCode="0.0%">
                  <c:v>-1.3832997987927566E-2</c:v>
                </c:pt>
                <c:pt idx="426" formatCode="0.0%">
                  <c:v>-1.3224181360201511E-2</c:v>
                </c:pt>
                <c:pt idx="427" formatCode="0.0%">
                  <c:v>-1.68935955622793E-2</c:v>
                </c:pt>
                <c:pt idx="428" formatCode="0.0%">
                  <c:v>-1.9237231182795776E-2</c:v>
                </c:pt>
                <c:pt idx="429" formatCode="0.0%">
                  <c:v>-1.7648793226907076E-2</c:v>
                </c:pt>
                <c:pt idx="430" formatCode="0.0%">
                  <c:v>-2.0573880848199295E-2</c:v>
                </c:pt>
                <c:pt idx="431" formatCode="0.0%">
                  <c:v>-2.1979872836751135E-2</c:v>
                </c:pt>
                <c:pt idx="432" formatCode="0.0%">
                  <c:v>-2.3029639609295983E-2</c:v>
                </c:pt>
                <c:pt idx="433" formatCode="0.0%">
                  <c:v>-2.3888912336977319E-2</c:v>
                </c:pt>
                <c:pt idx="434" formatCode="0.0%">
                  <c:v>-2.4051060951897914E-2</c:v>
                </c:pt>
                <c:pt idx="435" formatCode="0.0%">
                  <c:v>-2.5327695560253737E-2</c:v>
                </c:pt>
                <c:pt idx="436" formatCode="0.0%">
                  <c:v>-2.0958336854559247E-2</c:v>
                </c:pt>
                <c:pt idx="437" formatCode="0.0%">
                  <c:v>-1.0158973051092448E-2</c:v>
                </c:pt>
                <c:pt idx="438" formatCode="0.0%">
                  <c:v>-5.4456498617316239E-3</c:v>
                </c:pt>
                <c:pt idx="439" formatCode="0.0%">
                  <c:v>3.3769342566470424E-3</c:v>
                </c:pt>
                <c:pt idx="440" formatCode="0.0%">
                  <c:v>7.6231263383298425E-3</c:v>
                </c:pt>
                <c:pt idx="441" formatCode="0.0%">
                  <c:v>9.3473973072636073E-3</c:v>
                </c:pt>
                <c:pt idx="442" formatCode="0.0%">
                  <c:v>1.1727307874049455E-2</c:v>
                </c:pt>
                <c:pt idx="443" formatCode="0.0%">
                  <c:v>1.5326990140784589E-2</c:v>
                </c:pt>
                <c:pt idx="444" formatCode="0.0%">
                  <c:v>1.6160310277957338E-2</c:v>
                </c:pt>
                <c:pt idx="445" formatCode="0.0%">
                  <c:v>2.1533272798028358E-2</c:v>
                </c:pt>
                <c:pt idx="446" formatCode="0.0%">
                  <c:v>2.6895924466195983E-2</c:v>
                </c:pt>
                <c:pt idx="447" formatCode="0.0%">
                  <c:v>2.7634375948982812E-2</c:v>
                </c:pt>
                <c:pt idx="448" formatCode="0.0%">
                  <c:v>2.3694432455761801E-2</c:v>
                </c:pt>
                <c:pt idx="449" formatCode="0.0%">
                  <c:v>2.0139992270365479E-2</c:v>
                </c:pt>
                <c:pt idx="450" formatCode="0.0%">
                  <c:v>1.8223039739915459E-2</c:v>
                </c:pt>
                <c:pt idx="451" formatCode="0.0%">
                  <c:v>1.4655135687811372E-2</c:v>
                </c:pt>
                <c:pt idx="452" formatCode="0.0%">
                  <c:v>1.160319619177139E-2</c:v>
                </c:pt>
                <c:pt idx="453" formatCode="0.0%">
                  <c:v>1.3084112149532787E-2</c:v>
                </c:pt>
                <c:pt idx="454" formatCode="0.0%">
                  <c:v>1.5370244565217508E-2</c:v>
                </c:pt>
                <c:pt idx="455" formatCode="0.0%">
                  <c:v>1.7724632150277624E-2</c:v>
                </c:pt>
                <c:pt idx="456" formatCode="0.0%">
                  <c:v>2.0186598812552973E-2</c:v>
                </c:pt>
                <c:pt idx="457" formatCode="0.0%">
                  <c:v>1.9470899470899472E-2</c:v>
                </c:pt>
                <c:pt idx="458" formatCode="0.0%">
                  <c:v>1.9105862505272114E-2</c:v>
                </c:pt>
                <c:pt idx="459" formatCode="0.0%">
                  <c:v>2.3556231003039396E-2</c:v>
                </c:pt>
                <c:pt idx="460" formatCode="0.0%">
                  <c:v>2.5464817235127994E-2</c:v>
                </c:pt>
                <c:pt idx="461" formatCode="0.0%">
                  <c:v>2.6351237582084488E-2</c:v>
                </c:pt>
                <c:pt idx="462" formatCode="0.0%">
                  <c:v>2.7727597361677098E-2</c:v>
                </c:pt>
                <c:pt idx="463" formatCode="0.0%">
                  <c:v>3.3337532014947345E-2</c:v>
                </c:pt>
                <c:pt idx="464" formatCode="0.0%">
                  <c:v>3.5544725011554097E-2</c:v>
                </c:pt>
                <c:pt idx="465" formatCode="0.0%">
                  <c:v>3.6564911103656415E-2</c:v>
                </c:pt>
                <c:pt idx="466" formatCode="0.0%">
                  <c:v>3.8262105879401188E-2</c:v>
                </c:pt>
                <c:pt idx="467" formatCode="0.0%">
                  <c:v>3.8498395900170866E-2</c:v>
                </c:pt>
                <c:pt idx="468" formatCode="0.0%">
                  <c:v>4.0821416694379893E-2</c:v>
                </c:pt>
                <c:pt idx="469" formatCode="0.0%">
                  <c:v>4.7955158812538923E-2</c:v>
                </c:pt>
                <c:pt idx="470" formatCode="0.0%">
                  <c:v>5.1069817489549987E-2</c:v>
                </c:pt>
                <c:pt idx="471" formatCode="0.0%">
                  <c:v>5.2750969232038314E-2</c:v>
                </c:pt>
                <c:pt idx="472" formatCode="0.0%">
                  <c:v>5.2953994161904251E-2</c:v>
                </c:pt>
                <c:pt idx="473" formatCode="0.0%">
                  <c:v>5.4097284882290257E-2</c:v>
                </c:pt>
                <c:pt idx="474" formatCode="0.0%">
                  <c:v>5.2977966725258514E-2</c:v>
                </c:pt>
                <c:pt idx="475" formatCode="0.0%">
                  <c:v>5.1521677298768921E-2</c:v>
                </c:pt>
                <c:pt idx="476" formatCode="0.0%">
                  <c:v>5.9033553779364631E-2</c:v>
                </c:pt>
                <c:pt idx="477" formatCode="0.0%">
                  <c:v>6.3187702265372098E-2</c:v>
                </c:pt>
                <c:pt idx="478" formatCode="0.0%">
                  <c:v>6.6736477506141936E-2</c:v>
                </c:pt>
                <c:pt idx="479" formatCode="0.0%">
                  <c:v>6.7723169508525652E-2</c:v>
                </c:pt>
                <c:pt idx="480" formatCode="0.0%">
                  <c:v>6.7617221822829185E-2</c:v>
                </c:pt>
                <c:pt idx="481" formatCode="0.0%">
                  <c:v>6.4540412044374051E-2</c:v>
                </c:pt>
                <c:pt idx="482" formatCode="0.0%">
                  <c:v>5.8943969760208013E-2</c:v>
                </c:pt>
                <c:pt idx="483" formatCode="0.0%">
                  <c:v>5.3398628795298796E-2</c:v>
                </c:pt>
                <c:pt idx="484" formatCode="0.0%">
                  <c:v>5.5015423060403773E-2</c:v>
                </c:pt>
                <c:pt idx="485" formatCode="0.0%">
                  <c:v>5.6456947200498001E-2</c:v>
                </c:pt>
                <c:pt idx="486" formatCode="0.0%">
                  <c:v>5.6019255405877447E-2</c:v>
                </c:pt>
                <c:pt idx="487" formatCode="0.0%">
                  <c:v>5.2552262452181302E-2</c:v>
                </c:pt>
                <c:pt idx="488" formatCode="0.0%">
                  <c:v>4.2870278139606199E-2</c:v>
                </c:pt>
                <c:pt idx="489" formatCode="0.0%">
                  <c:v>3.9266418080815872E-2</c:v>
                </c:pt>
                <c:pt idx="490" formatCode="0.0%">
                  <c:v>3.3678169599033553E-2</c:v>
                </c:pt>
                <c:pt idx="491" formatCode="0.0%">
                  <c:v>3.2427760868748254E-2</c:v>
                </c:pt>
                <c:pt idx="492" formatCode="0.0%">
                  <c:v>3.1087501402865553E-2</c:v>
                </c:pt>
                <c:pt idx="493" formatCode="0.0%">
                  <c:v>2.445197067252217E-2</c:v>
                </c:pt>
                <c:pt idx="494" formatCode="0.0%">
                  <c:v>2.4206142634044733E-2</c:v>
                </c:pt>
                <c:pt idx="495" formatCode="0.0%">
                  <c:v>3.7191312109491219E-2</c:v>
                </c:pt>
                <c:pt idx="496" formatCode="0.0%">
                  <c:v>2.7683197631384226E-2</c:v>
                </c:pt>
                <c:pt idx="497" formatCode="0.0%">
                  <c:v>2.0587802003535684E-2</c:v>
                </c:pt>
                <c:pt idx="498" formatCode="0.0%">
                  <c:v>1.9483861480773475E-2</c:v>
                </c:pt>
                <c:pt idx="499" formatCode="0.0%">
                  <c:v>2.4083116120268699E-2</c:v>
                </c:pt>
                <c:pt idx="500" formatCode="0.0%">
                  <c:v>2.7001212299327726E-2</c:v>
                </c:pt>
                <c:pt idx="501" formatCode="0.0%">
                  <c:v>2.5115325474115803E-2</c:v>
                </c:pt>
                <c:pt idx="502" formatCode="0.0%">
                  <c:v>2.3266856600189866E-2</c:v>
                </c:pt>
                <c:pt idx="503" formatCode="0.0%">
                  <c:v>2.6605037123307581E-2</c:v>
                </c:pt>
                <c:pt idx="504" formatCode="0.0%">
                  <c:v>2.804586024236274E-2</c:v>
                </c:pt>
                <c:pt idx="505" formatCode="0.0%">
                  <c:v>3.4985104991644332E-2</c:v>
                </c:pt>
                <c:pt idx="506" formatCode="0.0%">
                  <c:v>4.5634416409511644E-2</c:v>
                </c:pt>
                <c:pt idx="507" formatCode="0.0%">
                  <c:v>4.3997418244406131E-2</c:v>
                </c:pt>
                <c:pt idx="508" formatCode="0.0%">
                  <c:v>4.2602996254681544E-2</c:v>
                </c:pt>
                <c:pt idx="509" formatCode="0.0%">
                  <c:v>5.0629713832052323E-2</c:v>
                </c:pt>
                <c:pt idx="510" formatCode="0.0%">
                  <c:v>5.7659022068368711E-2</c:v>
                </c:pt>
                <c:pt idx="511" formatCode="0.0%">
                  <c:v>5.8325864850331532E-2</c:v>
                </c:pt>
                <c:pt idx="512" formatCode="0.0%">
                  <c:v>7.418800972957508E-2</c:v>
                </c:pt>
                <c:pt idx="513" formatCode="0.0%">
                  <c:v>7.3249999999999968E-2</c:v>
                </c:pt>
                <c:pt idx="514" formatCode="0.0%">
                  <c:v>8.2063180439050545E-2</c:v>
                </c:pt>
                <c:pt idx="515" formatCode="0.0%">
                  <c:v>8.5900662956003904E-2</c:v>
                </c:pt>
                <c:pt idx="516" formatCode="0.0%">
                  <c:v>8.3218634197988417E-2</c:v>
                </c:pt>
                <c:pt idx="517" formatCode="0.0%">
                  <c:v>8.1329635999859526E-2</c:v>
                </c:pt>
                <c:pt idx="518" formatCode="0.0%">
                  <c:v>6.8849385459343174E-2</c:v>
                </c:pt>
                <c:pt idx="519" formatCode="0.0%">
                  <c:v>5.2687618066288883E-2</c:v>
                </c:pt>
                <c:pt idx="520" formatCode="0.0%">
                  <c:v>6.2484888259472939E-2</c:v>
                </c:pt>
                <c:pt idx="521" formatCode="0.0%">
                  <c:v>6.0761145840489139E-2</c:v>
                </c:pt>
                <c:pt idx="522" formatCode="0.0%">
                  <c:v>5.864102826361188E-2</c:v>
                </c:pt>
                <c:pt idx="523" formatCode="0.0%">
                  <c:v>5.6838967549624073E-2</c:v>
                </c:pt>
                <c:pt idx="524" formatCode="0.0%">
                  <c:v>4.1724941724941789E-2</c:v>
                </c:pt>
                <c:pt idx="525" formatCode="0.0%">
                  <c:v>4.6853682073807919E-2</c:v>
                </c:pt>
                <c:pt idx="526" formatCode="0.0%">
                  <c:v>4.5193639902355344E-2</c:v>
                </c:pt>
                <c:pt idx="527" formatCode="0.0%">
                  <c:v>3.653281096963764E-2</c:v>
                </c:pt>
                <c:pt idx="528" formatCode="0.0%">
                  <c:v>3.5708467728798064E-2</c:v>
                </c:pt>
                <c:pt idx="529" formatCode="0.0%">
                  <c:v>3.2655976108550255E-2</c:v>
                </c:pt>
                <c:pt idx="530" formatCode="0.0%">
                  <c:v>3.5341887282767638E-2</c:v>
                </c:pt>
                <c:pt idx="531" formatCode="0.0%">
                  <c:v>5.0572612483278406E-2</c:v>
                </c:pt>
                <c:pt idx="532" formatCode="0.0%">
                  <c:v>5.9232769830949224E-2</c:v>
                </c:pt>
                <c:pt idx="533" formatCode="0.0%">
                  <c:v>6.0356830618786911E-2</c:v>
                </c:pt>
                <c:pt idx="534" formatCode="0.0%">
                  <c:v>5.9353966055843671E-2</c:v>
                </c:pt>
                <c:pt idx="535" formatCode="0.0%">
                  <c:v>5.9839743589743533E-2</c:v>
                </c:pt>
                <c:pt idx="536" formatCode="0.0%">
                  <c:v>4.8748521561231335E-2</c:v>
                </c:pt>
                <c:pt idx="537" formatCode="0.0%">
                  <c:v>4.2436186782796655E-2</c:v>
                </c:pt>
                <c:pt idx="538" formatCode="0.0%">
                  <c:v>3.5412195429869904E-2</c:v>
                </c:pt>
                <c:pt idx="539" formatCode="0.0%">
                  <c:v>3.0205675769315595E-2</c:v>
                </c:pt>
                <c:pt idx="540" formatCode="0.0%">
                  <c:v>2.5858001195381994E-2</c:v>
                </c:pt>
                <c:pt idx="541" formatCode="0.0%">
                  <c:v>2.9454293977115641E-2</c:v>
                </c:pt>
                <c:pt idx="542" formatCode="0.0%">
                  <c:v>3.1311768581557972E-2</c:v>
                </c:pt>
                <c:pt idx="543" formatCode="0.0%">
                  <c:v>2.6025652970589064E-2</c:v>
                </c:pt>
                <c:pt idx="544" formatCode="0.0%">
                  <c:v>2.2220858142532714E-2</c:v>
                </c:pt>
                <c:pt idx="545" formatCode="0.0%">
                  <c:v>1.3680642501603257E-2</c:v>
                </c:pt>
                <c:pt idx="546" formatCode="0.0%">
                  <c:v>1.0305830850611082E-2</c:v>
                </c:pt>
                <c:pt idx="547" formatCode="0.0%">
                  <c:v>8.6793479904437275E-3</c:v>
                </c:pt>
                <c:pt idx="548" formatCode="0.0%">
                  <c:v>1.9019751280175454E-2</c:v>
                </c:pt>
                <c:pt idx="549" formatCode="0.0%">
                  <c:v>1.8570470207964897E-2</c:v>
                </c:pt>
                <c:pt idx="550" formatCode="0.0%">
                  <c:v>1.7618728281411991E-2</c:v>
                </c:pt>
                <c:pt idx="551" formatCode="0.0%">
                  <c:v>2.3633361868655903E-2</c:v>
                </c:pt>
                <c:pt idx="552" formatCode="0.0%">
                  <c:v>2.8211339731992274E-2</c:v>
                </c:pt>
                <c:pt idx="553" formatCode="0.0%">
                  <c:v>2.0947204494793707E-2</c:v>
                </c:pt>
                <c:pt idx="554" formatCode="0.0%">
                  <c:v>1.4876334763165128E-2</c:v>
                </c:pt>
                <c:pt idx="555" formatCode="0.0%">
                  <c:v>8.8385749311378978E-3</c:v>
                </c:pt>
                <c:pt idx="556" formatCode="0.0%">
                  <c:v>3.9032006245120999E-3</c:v>
                </c:pt>
                <c:pt idx="557" formatCode="0.0%">
                  <c:v>1.1809007380629559E-2</c:v>
                </c:pt>
                <c:pt idx="558" formatCode="0.0%">
                  <c:v>9.2979869406913714E-3</c:v>
                </c:pt>
                <c:pt idx="559" formatCode="0.0%">
                  <c:v>4.4972117287281881E-3</c:v>
                </c:pt>
                <c:pt idx="560" formatCode="0.0%">
                  <c:v>-6.3113184972481183E-3</c:v>
                </c:pt>
                <c:pt idx="561" formatCode="0.0%">
                  <c:v>-1.7962458461814807E-3</c:v>
                </c:pt>
                <c:pt idx="562" formatCode="0.0%">
                  <c:v>6.2904385334291877E-3</c:v>
                </c:pt>
                <c:pt idx="563" formatCode="0.0%">
                  <c:v>7.4370538514381569E-3</c:v>
                </c:pt>
                <c:pt idx="564" formatCode="0.0%">
                  <c:v>6.2330380841609532E-3</c:v>
                </c:pt>
                <c:pt idx="565" formatCode="0.0%">
                  <c:v>1.2262599072827875E-2</c:v>
                </c:pt>
                <c:pt idx="566" formatCode="0.0%">
                  <c:v>1.51378896882494E-2</c:v>
                </c:pt>
                <c:pt idx="567" formatCode="0.0%">
                  <c:v>1.659215698040737E-2</c:v>
                </c:pt>
                <c:pt idx="568" formatCode="0.0%">
                  <c:v>1.1335087929178159E-2</c:v>
                </c:pt>
                <c:pt idx="569" formatCode="0.0%">
                  <c:v>9.8847768481853913E-3</c:v>
                </c:pt>
                <c:pt idx="570" formatCode="0.0%">
                  <c:v>1.1835907220797888E-2</c:v>
                </c:pt>
                <c:pt idx="571" formatCode="0.0%">
                  <c:v>1.3043218720152763E-2</c:v>
                </c:pt>
                <c:pt idx="572" formatCode="0.0%">
                  <c:v>3.0733572138105389E-2</c:v>
                </c:pt>
                <c:pt idx="573" formatCode="0.0%">
                  <c:v>3.8808745463815381E-2</c:v>
                </c:pt>
                <c:pt idx="574" formatCode="0.0%">
                  <c:v>3.5720664404357921E-2</c:v>
                </c:pt>
                <c:pt idx="575" formatCode="0.0%">
                  <c:v>3.2256151793655555E-2</c:v>
                </c:pt>
                <c:pt idx="576" formatCode="0.0%">
                  <c:v>3.5773562537047963E-2</c:v>
                </c:pt>
                <c:pt idx="577" formatCode="0.0%">
                  <c:v>3.0846506130890853E-2</c:v>
                </c:pt>
                <c:pt idx="578" formatCode="0.0%">
                  <c:v>2.9765244352576461E-2</c:v>
                </c:pt>
                <c:pt idx="579" formatCode="0.0%">
                  <c:v>3.653857505460132E-2</c:v>
                </c:pt>
                <c:pt idx="580" formatCode="0.0%">
                  <c:v>3.6315244713884427E-2</c:v>
                </c:pt>
                <c:pt idx="581" formatCode="0.0%">
                  <c:v>3.5496329490845864E-2</c:v>
                </c:pt>
                <c:pt idx="582" formatCode="0.0%">
                  <c:v>3.736114794189567E-2</c:v>
                </c:pt>
                <c:pt idx="583" formatCode="0.0%">
                  <c:v>4.7759347102324594E-2</c:v>
                </c:pt>
                <c:pt idx="584" formatCode="0.0%">
                  <c:v>3.6709304363062988E-2</c:v>
                </c:pt>
                <c:pt idx="585" formatCode="0.0%">
                  <c:v>2.3674105725091665E-2</c:v>
                </c:pt>
                <c:pt idx="586" formatCode="0.0%">
                  <c:v>1.4456515491176561E-2</c:v>
                </c:pt>
                <c:pt idx="587" formatCode="0.0%">
                  <c:v>1.4877362283876077E-2</c:v>
                </c:pt>
                <c:pt idx="588" formatCode="0.0%">
                  <c:v>1.2218502303488218E-2</c:v>
                </c:pt>
                <c:pt idx="589" formatCode="0.0%">
                  <c:v>2.2929863280690188E-2</c:v>
                </c:pt>
                <c:pt idx="590" formatCode="0.0%">
                  <c:v>2.8560777679006655E-2</c:v>
                </c:pt>
                <c:pt idx="591" formatCode="0.0%">
                  <c:v>2.4686788154897443E-2</c:v>
                </c:pt>
                <c:pt idx="592" formatCode="0.0%">
                  <c:v>2.2486659247210491E-2</c:v>
                </c:pt>
                <c:pt idx="593" formatCode="0.0%">
                  <c:v>1.1901033510804807E-2</c:v>
                </c:pt>
                <c:pt idx="594" formatCode="0.0%">
                  <c:v>8.379015536683047E-3</c:v>
                </c:pt>
                <c:pt idx="595" formatCode="0.0%">
                  <c:v>1.6871941960519656E-3</c:v>
                </c:pt>
                <c:pt idx="596" formatCode="0.0%">
                  <c:v>1.1521451308487588E-2</c:v>
                </c:pt>
                <c:pt idx="597" formatCode="0.0%">
                  <c:v>3.5253969596976624E-2</c:v>
                </c:pt>
                <c:pt idx="598" formatCode="0.0%">
                  <c:v>6.5416324333512799E-2</c:v>
                </c:pt>
                <c:pt idx="599" formatCode="0.0%">
                  <c:v>9.6671949286846248E-2</c:v>
                </c:pt>
                <c:pt idx="600" formatCode="0.0%">
                  <c:v>0.10360716910725391</c:v>
                </c:pt>
                <c:pt idx="601" formatCode="0.0%">
                  <c:v>9.3782397937739861E-2</c:v>
                </c:pt>
                <c:pt idx="602" formatCode="0.0%">
                  <c:v>9.8051242019571161E-2</c:v>
                </c:pt>
                <c:pt idx="603" formatCode="0.0%">
                  <c:v>9.3811654208464268E-2</c:v>
                </c:pt>
                <c:pt idx="604" formatCode="0.0%">
                  <c:v>0.10454634255253828</c:v>
                </c:pt>
                <c:pt idx="605" formatCode="0.0%">
                  <c:v>0.10568076306237864</c:v>
                </c:pt>
                <c:pt idx="606" formatCode="0.0%">
                  <c:v>0.10782491127260442</c:v>
                </c:pt>
                <c:pt idx="607" formatCode="0.0%">
                  <c:v>0.10038740104429858</c:v>
                </c:pt>
                <c:pt idx="608" formatCode="0.0%">
                  <c:v>8.9422969811741082E-2</c:v>
                </c:pt>
                <c:pt idx="609" formatCode="0.0%">
                  <c:v>6.5900237012014085E-2</c:v>
                </c:pt>
                <c:pt idx="610" formatCode="0.0%">
                  <c:v>4.0578631069510158E-2</c:v>
                </c:pt>
                <c:pt idx="611" formatCode="0.0%">
                  <c:v>8.7221304706854314E-3</c:v>
                </c:pt>
                <c:pt idx="612" formatCode="0.0%">
                  <c:v>-3.8166961243884553E-3</c:v>
                </c:pt>
                <c:pt idx="613" formatCode="0.0%">
                  <c:v>3.0228507019162266E-3</c:v>
                </c:pt>
                <c:pt idx="614" formatCode="0.0%">
                  <c:v>-6.550550957192842E-3</c:v>
                </c:pt>
                <c:pt idx="615" formatCode="0.0%">
                  <c:v>-2.6166704773518739E-3</c:v>
                </c:pt>
                <c:pt idx="616" formatCode="0.0%">
                  <c:v>-1.1370240291078153E-3</c:v>
                </c:pt>
                <c:pt idx="617" formatCode="0.0%">
                  <c:v>8.6266127185281559E-3</c:v>
                </c:pt>
                <c:pt idx="618" formatCode="0.0%">
                  <c:v>7.0683956267480761E-3</c:v>
                </c:pt>
                <c:pt idx="619" formatCode="0.0%">
                  <c:v>1.4873207816725274E-2</c:v>
                </c:pt>
                <c:pt idx="620" formatCode="0.0%">
                  <c:v>1.8891075947749199E-2</c:v>
                </c:pt>
                <c:pt idx="621" formatCode="0.0%">
                  <c:v>2.0932372335531385E-2</c:v>
                </c:pt>
                <c:pt idx="622" formatCode="0.0%">
                  <c:v>2.0596953899621885E-2</c:v>
                </c:pt>
                <c:pt idx="623" formatCode="0.0%">
                  <c:v>2.1309797902276845E-2</c:v>
                </c:pt>
                <c:pt idx="624" formatCode="0.0%">
                  <c:v>2.5713551041398816E-2</c:v>
                </c:pt>
                <c:pt idx="625" formatCode="0.0%">
                  <c:v>2.2858456351841448E-2</c:v>
                </c:pt>
                <c:pt idx="626" formatCode="0.0%">
                  <c:v>2.4764874258842679E-2</c:v>
                </c:pt>
                <c:pt idx="627" formatCode="0.0%">
                  <c:v>2.3535404992358656E-2</c:v>
                </c:pt>
                <c:pt idx="628" formatCode="0.0%">
                  <c:v>2.1198016796519323E-2</c:v>
                </c:pt>
                <c:pt idx="629" formatCode="0.0%">
                  <c:v>2.6995660510646887E-2</c:v>
                </c:pt>
                <c:pt idx="630" formatCode="0.0%">
                  <c:v>4.3602302565138307E-2</c:v>
                </c:pt>
                <c:pt idx="631" formatCode="0.0%">
                  <c:v>5.7012141474573223E-2</c:v>
                </c:pt>
                <c:pt idx="632" formatCode="0.0%">
                  <c:v>5.4995233077424807E-2</c:v>
                </c:pt>
                <c:pt idx="633" formatCode="0.0%">
                  <c:v>5.5701589685818002E-2</c:v>
                </c:pt>
                <c:pt idx="634" formatCode="0.0%">
                  <c:v>5.9517251740197258E-2</c:v>
                </c:pt>
                <c:pt idx="635" formatCode="0.0%">
                  <c:v>6.4899932369811744E-2</c:v>
                </c:pt>
                <c:pt idx="636" formatCode="0.0%">
                  <c:v>7.0945099022311359E-2</c:v>
                </c:pt>
                <c:pt idx="637" formatCode="0.0%">
                  <c:v>7.0139079627456385E-2</c:v>
                </c:pt>
                <c:pt idx="638" formatCode="0.0%">
                  <c:v>7.1526548120807096E-2</c:v>
                </c:pt>
                <c:pt idx="639" formatCode="0.0%">
                  <c:v>7.3287875771451211E-2</c:v>
                </c:pt>
                <c:pt idx="640" formatCode="0.0%">
                  <c:v>7.530344315085459E-2</c:v>
                </c:pt>
                <c:pt idx="641" formatCode="0.0%">
                  <c:v>7.4927529111187649E-2</c:v>
                </c:pt>
                <c:pt idx="642" formatCode="0.0%">
                  <c:v>6.3820007257771913E-2</c:v>
                </c:pt>
                <c:pt idx="643" formatCode="0.0%">
                  <c:v>4.6897667007539001E-2</c:v>
                </c:pt>
                <c:pt idx="644" formatCode="0.0%">
                  <c:v>5.0083234244946581E-2</c:v>
                </c:pt>
                <c:pt idx="645" formatCode="0.0%">
                  <c:v>5.1102679630068766E-2</c:v>
                </c:pt>
                <c:pt idx="646" formatCode="0.0%">
                  <c:v>5.6433888691953253E-2</c:v>
                </c:pt>
                <c:pt idx="647" formatCode="0.0%">
                  <c:v>6.4049489579903141E-2</c:v>
                </c:pt>
                <c:pt idx="648" formatCode="0.0%">
                  <c:v>5.8824906367041241E-2</c:v>
                </c:pt>
                <c:pt idx="649" formatCode="0.0%">
                  <c:v>4.9955667553315472E-2</c:v>
                </c:pt>
                <c:pt idx="650" formatCode="0.0%">
                  <c:v>5.7116257418829197E-2</c:v>
                </c:pt>
                <c:pt idx="651" formatCode="0.0%">
                  <c:v>5.8893088177328481E-2</c:v>
                </c:pt>
                <c:pt idx="652" formatCode="0.0%">
                  <c:v>5.5793595945634607E-2</c:v>
                </c:pt>
                <c:pt idx="653" formatCode="0.0%">
                  <c:v>5.0530212999359961E-2</c:v>
                </c:pt>
                <c:pt idx="654" formatCode="0.0%">
                  <c:v>4.7802060355217932E-2</c:v>
                </c:pt>
                <c:pt idx="655" formatCode="0.0%">
                  <c:v>4.9930714886076928E-2</c:v>
                </c:pt>
                <c:pt idx="656" formatCode="0.0%">
                  <c:v>5.1295407192680491E-2</c:v>
                </c:pt>
                <c:pt idx="657" formatCode="0.0%">
                  <c:v>5.7868020304568529E-2</c:v>
                </c:pt>
                <c:pt idx="658" formatCode="0.0%">
                  <c:v>4.8162315728250936E-2</c:v>
                </c:pt>
                <c:pt idx="659" formatCode="0.0%">
                  <c:v>3.8685147114088027E-2</c:v>
                </c:pt>
                <c:pt idx="660" formatCode="0.0%">
                  <c:v>4.0987774412486376E-2</c:v>
                </c:pt>
                <c:pt idx="661" formatCode="0.0%">
                  <c:v>5.2978955087890967E-2</c:v>
                </c:pt>
                <c:pt idx="662" formatCode="0.0%">
                  <c:v>4.4783020321891846E-2</c:v>
                </c:pt>
                <c:pt idx="663" formatCode="0.0%">
                  <c:v>4.2370097878210604E-2</c:v>
                </c:pt>
                <c:pt idx="664" formatCode="0.0%">
                  <c:v>4.3092162681096176E-2</c:v>
                </c:pt>
                <c:pt idx="665" formatCode="0.0%">
                  <c:v>4.364000261056853E-2</c:v>
                </c:pt>
                <c:pt idx="666" formatCode="0.0%">
                  <c:v>4.5425935973955549E-2</c:v>
                </c:pt>
                <c:pt idx="667" formatCode="0.0%">
                  <c:v>4.5024773361604618E-2</c:v>
                </c:pt>
                <c:pt idx="668" formatCode="0.0%">
                  <c:v>4.3450162641907715E-2</c:v>
                </c:pt>
                <c:pt idx="669" formatCode="0.0%">
                  <c:v>3.8643634037108084E-2</c:v>
                </c:pt>
                <c:pt idx="670" formatCode="0.0%">
                  <c:v>4.5074270104148842E-2</c:v>
                </c:pt>
                <c:pt idx="671" formatCode="0.0%">
                  <c:v>5.2312341711537272E-2</c:v>
                </c:pt>
                <c:pt idx="672" formatCode="0.0%">
                  <c:v>6.2565039182789384E-2</c:v>
                </c:pt>
                <c:pt idx="673" formatCode="0.0%">
                  <c:v>6.3904775974505654E-2</c:v>
                </c:pt>
                <c:pt idx="674" formatCode="0.0%">
                  <c:v>6.0881293068931287E-2</c:v>
                </c:pt>
                <c:pt idx="675" formatCode="0.0%">
                  <c:v>6.0667170825981054E-2</c:v>
                </c:pt>
                <c:pt idx="676" formatCode="0.0%">
                  <c:v>5.5598552513230322E-2</c:v>
                </c:pt>
                <c:pt idx="677" formatCode="0.0%">
                  <c:v>5.3029829278969341E-2</c:v>
                </c:pt>
                <c:pt idx="678" formatCode="0.0%">
                  <c:v>5.1694070752366712E-2</c:v>
                </c:pt>
                <c:pt idx="679" formatCode="0.0%">
                  <c:v>5.3271221532091136E-2</c:v>
                </c:pt>
                <c:pt idx="680" formatCode="0.0%">
                  <c:v>5.7413600891861649E-2</c:v>
                </c:pt>
                <c:pt idx="681" formatCode="0.0%">
                  <c:v>5.3447497022709581E-2</c:v>
                </c:pt>
                <c:pt idx="682" formatCode="0.0%">
                  <c:v>5.4116974350596307E-2</c:v>
                </c:pt>
                <c:pt idx="683" formatCode="0.0%">
                  <c:v>5.0015168368894768E-2</c:v>
                </c:pt>
                <c:pt idx="684" formatCode="0.0%">
                  <c:v>4.8747826434553124E-2</c:v>
                </c:pt>
                <c:pt idx="685" formatCode="0.0%">
                  <c:v>4.8580666917934501E-2</c:v>
                </c:pt>
                <c:pt idx="686" formatCode="0.0%">
                  <c:v>5.2083747169361531E-2</c:v>
                </c:pt>
                <c:pt idx="687" formatCode="0.0%">
                  <c:v>5.2305315693575292E-2</c:v>
                </c:pt>
                <c:pt idx="688" formatCode="0.0%">
                  <c:v>5.5939760229862315E-2</c:v>
                </c:pt>
                <c:pt idx="689" formatCode="0.0%">
                  <c:v>5.7406417641586001E-2</c:v>
                </c:pt>
                <c:pt idx="690" formatCode="0.0%">
                  <c:v>5.9931304038848637E-2</c:v>
                </c:pt>
                <c:pt idx="691" formatCode="0.0%">
                  <c:v>6.0542920606215474E-2</c:v>
                </c:pt>
                <c:pt idx="692" formatCode="0.0%">
                  <c:v>5.5467697534118274E-2</c:v>
                </c:pt>
                <c:pt idx="693" formatCode="0.0%">
                  <c:v>5.6680635415651534E-2</c:v>
                </c:pt>
                <c:pt idx="694" formatCode="0.0%">
                  <c:v>5.4709597427253988E-2</c:v>
                </c:pt>
                <c:pt idx="695" formatCode="0.0%">
                  <c:v>4.8615123849146659E-2</c:v>
                </c:pt>
                <c:pt idx="696" formatCode="0.0%">
                  <c:v>3.9087513340448313E-2</c:v>
                </c:pt>
                <c:pt idx="697" formatCode="0.0%">
                  <c:v>3.5149451381006468E-2</c:v>
                </c:pt>
                <c:pt idx="698" formatCode="0.0%">
                  <c:v>3.8950985575107656E-2</c:v>
                </c:pt>
                <c:pt idx="699" formatCode="0.0%">
                  <c:v>3.9165866787119009E-2</c:v>
                </c:pt>
                <c:pt idx="700" formatCode="0.0%">
                  <c:v>4.0947305209427978E-2</c:v>
                </c:pt>
                <c:pt idx="701" formatCode="0.0%">
                  <c:v>3.9594136698054928E-2</c:v>
                </c:pt>
                <c:pt idx="702" formatCode="0.0%">
                  <c:v>3.8626289715797027E-2</c:v>
                </c:pt>
                <c:pt idx="703" formatCode="0.0%">
                  <c:v>3.4103756973662261E-2</c:v>
                </c:pt>
                <c:pt idx="704" formatCode="0.0%">
                  <c:v>3.0003699593044733E-2</c:v>
                </c:pt>
                <c:pt idx="705" formatCode="0.0%">
                  <c:v>3.0453950159555723E-2</c:v>
                </c:pt>
                <c:pt idx="706" formatCode="0.0%">
                  <c:v>2.5366445024062372E-2</c:v>
                </c:pt>
                <c:pt idx="707" formatCode="0.0%">
                  <c:v>2.6780794239741411E-2</c:v>
                </c:pt>
                <c:pt idx="708" formatCode="0.0%">
                  <c:v>2.2559286906443151E-2</c:v>
                </c:pt>
                <c:pt idx="709" formatCode="0.0%">
                  <c:v>1.9152746810921484E-2</c:v>
                </c:pt>
                <c:pt idx="710" formatCode="0.0%">
                  <c:v>1.6882621258654942E-2</c:v>
                </c:pt>
                <c:pt idx="711" formatCode="0.0%">
                  <c:v>1.2750389393994376E-2</c:v>
                </c:pt>
                <c:pt idx="712" formatCode="0.0%">
                  <c:v>9.374436632413918E-3</c:v>
                </c:pt>
                <c:pt idx="713" formatCode="0.0%">
                  <c:v>1.1290787293812544E-2</c:v>
                </c:pt>
                <c:pt idx="714" formatCode="0.0%">
                  <c:v>8.6429493616410509E-3</c:v>
                </c:pt>
                <c:pt idx="715" formatCode="0.0%">
                  <c:v>1.0072948219310634E-2</c:v>
                </c:pt>
                <c:pt idx="716" formatCode="0.0%">
                  <c:v>1.2068532021119899E-2</c:v>
                </c:pt>
                <c:pt idx="717" formatCode="0.0%">
                  <c:v>7.2676500071603119E-3</c:v>
                </c:pt>
                <c:pt idx="718" formatCode="0.0%">
                  <c:v>9.745087150457632E-3</c:v>
                </c:pt>
                <c:pt idx="719" formatCode="0.0%">
                  <c:v>1.7084078711985688E-2</c:v>
                </c:pt>
                <c:pt idx="720" formatCode="0.0%">
                  <c:v>2.5200437644611051E-2</c:v>
                </c:pt>
                <c:pt idx="721" formatCode="0.0%">
                  <c:v>2.521249506867974E-2</c:v>
                </c:pt>
                <c:pt idx="722" formatCode="0.0%">
                  <c:v>1.9854885981842776E-2</c:v>
                </c:pt>
                <c:pt idx="723" formatCode="0.0%">
                  <c:v>1.9117278872634865E-2</c:v>
                </c:pt>
                <c:pt idx="724" formatCode="0.0%">
                  <c:v>2.3557778174673985E-2</c:v>
                </c:pt>
                <c:pt idx="725" formatCode="0.0%">
                  <c:v>2.886447408251578E-2</c:v>
                </c:pt>
                <c:pt idx="726" formatCode="0.0%">
                  <c:v>3.0524444444444413E-2</c:v>
                </c:pt>
                <c:pt idx="727" formatCode="0.0%">
                  <c:v>3.3448673587081888E-2</c:v>
                </c:pt>
                <c:pt idx="728" formatCode="0.0%">
                  <c:v>3.765482485715313E-2</c:v>
                </c:pt>
                <c:pt idx="729" formatCode="0.0%">
                  <c:v>4.5974764528167733E-2</c:v>
                </c:pt>
                <c:pt idx="730" formatCode="0.0%">
                  <c:v>4.9497046144020437E-2</c:v>
                </c:pt>
                <c:pt idx="731" formatCode="0.0%">
                  <c:v>4.3285550962976052E-2</c:v>
                </c:pt>
                <c:pt idx="732" formatCode="0.0%">
                  <c:v>4.1673956401553552E-2</c:v>
                </c:pt>
                <c:pt idx="733" formatCode="0.0%">
                  <c:v>4.3937591828167602E-2</c:v>
                </c:pt>
                <c:pt idx="734" formatCode="0.0%">
                  <c:v>8.5250670264776493E-2</c:v>
                </c:pt>
                <c:pt idx="735" formatCode="0.0%">
                  <c:v>0.16503764016354608</c:v>
                </c:pt>
                <c:pt idx="736" formatCode="0.0%">
                  <c:v>0.21593466994712873</c:v>
                </c:pt>
                <c:pt idx="737" formatCode="0.0%">
                  <c:v>0.21985115957078577</c:v>
                </c:pt>
                <c:pt idx="738" formatCode="0.0%">
                  <c:v>0.21957320544447706</c:v>
                </c:pt>
                <c:pt idx="739" formatCode="0.0%">
                  <c:v>0.21428571428571427</c:v>
                </c:pt>
                <c:pt idx="740" formatCode="0.0%">
                  <c:v>0.22085983993433203</c:v>
                </c:pt>
                <c:pt idx="741" formatCode="0.0%">
                  <c:v>0.22267529775557715</c:v>
                </c:pt>
                <c:pt idx="742" formatCode="0.0%">
                  <c:v>0.2299305238602363</c:v>
                </c:pt>
                <c:pt idx="743" formatCode="0.0%">
                  <c:v>0.23266909434216726</c:v>
                </c:pt>
                <c:pt idx="744" formatCode="0.0%">
                  <c:v>0.24091367148135701</c:v>
                </c:pt>
                <c:pt idx="745" formatCode="0.0%">
                  <c:v>0.24798941089739301</c:v>
                </c:pt>
                <c:pt idx="746" formatCode="0.0%">
                  <c:v>0.20958470580636829</c:v>
                </c:pt>
                <c:pt idx="747" formatCode="0.0%">
                  <c:v>0.135648873358236</c:v>
                </c:pt>
                <c:pt idx="748" formatCode="0.0%">
                  <c:v>9.0910395499684299E-2</c:v>
                </c:pt>
                <c:pt idx="749" formatCode="0.0%">
                  <c:v>7.1336350609366828E-2</c:v>
                </c:pt>
                <c:pt idx="750" formatCode="0.0%">
                  <c:v>7.1362896951693899E-2</c:v>
                </c:pt>
                <c:pt idx="751" formatCode="0.0%">
                  <c:v>7.8817873303167363E-2</c:v>
                </c:pt>
                <c:pt idx="752" formatCode="0.0%">
                  <c:v>7.0961325657295654E-2</c:v>
                </c:pt>
                <c:pt idx="753" formatCode="0.0%">
                  <c:v>6.2282006030876955E-2</c:v>
                </c:pt>
                <c:pt idx="754" formatCode="0.0%">
                  <c:v>5.3491664261466038E-2</c:v>
                </c:pt>
                <c:pt idx="755" formatCode="0.0%">
                  <c:v>4.9208802330511399E-2</c:v>
                </c:pt>
                <c:pt idx="756" formatCode="0.0%">
                  <c:v>3.9331925721401165E-2</c:v>
                </c:pt>
                <c:pt idx="757" formatCode="0.0%">
                  <c:v>2.5562193730281214E-2</c:v>
                </c:pt>
                <c:pt idx="758" formatCode="0.0%">
                  <c:v>8.6768475010679195E-3</c:v>
                </c:pt>
                <c:pt idx="759" formatCode="0.0%">
                  <c:v>-5.5306506803893757E-3</c:v>
                </c:pt>
                <c:pt idx="760" formatCode="0.0%">
                  <c:v>-2.2941633012799386E-2</c:v>
                </c:pt>
                <c:pt idx="761" formatCode="0.0%">
                  <c:v>-3.1081564275403678E-2</c:v>
                </c:pt>
                <c:pt idx="762" formatCode="0.0%">
                  <c:v>-3.2545550567731715E-2</c:v>
                </c:pt>
                <c:pt idx="763" formatCode="0.0%">
                  <c:v>-4.0894434686869222E-2</c:v>
                </c:pt>
                <c:pt idx="764" formatCode="0.0%">
                  <c:v>-5.2290830139817175E-2</c:v>
                </c:pt>
                <c:pt idx="765" formatCode="0.0%">
                  <c:v>-6.0147818693178125E-2</c:v>
                </c:pt>
                <c:pt idx="766" formatCode="0.0%">
                  <c:v>-6.6339643318417241E-2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E9-4164-9E54-FB9A7B144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945672"/>
        <c:axId val="1050932224"/>
      </c:bar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  <c:min val="-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Table2634[[#Headers],[M1 Money Stock, Billions of Dollars, Weekly, Seasonally Adjusted]]</c:f>
          <c:strCache>
            <c:ptCount val="1"/>
            <c:pt idx="0">
              <c:v>M1 Money Stock, Billions of Dollars, Weekly, Seasonally Adjusted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M1'!$B$5</c:f>
              <c:strCache>
                <c:ptCount val="1"/>
                <c:pt idx="0">
                  <c:v>M1 Money Stock, Billions of Dollars, Weekly,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M1'!$A$6:$A$2412</c:f>
              <c:numCache>
                <c:formatCode>yyyy\-mm\-dd</c:formatCode>
                <c:ptCount val="2407"/>
                <c:pt idx="0">
                  <c:v>27400</c:v>
                </c:pt>
                <c:pt idx="1">
                  <c:v>27407</c:v>
                </c:pt>
                <c:pt idx="2">
                  <c:v>27414</c:v>
                </c:pt>
                <c:pt idx="3">
                  <c:v>27421</c:v>
                </c:pt>
                <c:pt idx="4">
                  <c:v>27428</c:v>
                </c:pt>
                <c:pt idx="5">
                  <c:v>27435</c:v>
                </c:pt>
                <c:pt idx="6">
                  <c:v>27442</c:v>
                </c:pt>
                <c:pt idx="7">
                  <c:v>27449</c:v>
                </c:pt>
                <c:pt idx="8">
                  <c:v>27456</c:v>
                </c:pt>
                <c:pt idx="9">
                  <c:v>27463</c:v>
                </c:pt>
                <c:pt idx="10">
                  <c:v>27470</c:v>
                </c:pt>
                <c:pt idx="11">
                  <c:v>27477</c:v>
                </c:pt>
                <c:pt idx="12">
                  <c:v>27484</c:v>
                </c:pt>
                <c:pt idx="13">
                  <c:v>27491</c:v>
                </c:pt>
                <c:pt idx="14">
                  <c:v>27498</c:v>
                </c:pt>
                <c:pt idx="15">
                  <c:v>27505</c:v>
                </c:pt>
                <c:pt idx="16">
                  <c:v>27512</c:v>
                </c:pt>
                <c:pt idx="17">
                  <c:v>27519</c:v>
                </c:pt>
                <c:pt idx="18">
                  <c:v>27526</c:v>
                </c:pt>
                <c:pt idx="19">
                  <c:v>27533</c:v>
                </c:pt>
                <c:pt idx="20">
                  <c:v>27540</c:v>
                </c:pt>
                <c:pt idx="21">
                  <c:v>27547</c:v>
                </c:pt>
                <c:pt idx="22">
                  <c:v>27554</c:v>
                </c:pt>
                <c:pt idx="23">
                  <c:v>27561</c:v>
                </c:pt>
                <c:pt idx="24">
                  <c:v>27568</c:v>
                </c:pt>
                <c:pt idx="25">
                  <c:v>27575</c:v>
                </c:pt>
                <c:pt idx="26">
                  <c:v>27582</c:v>
                </c:pt>
                <c:pt idx="27">
                  <c:v>27589</c:v>
                </c:pt>
                <c:pt idx="28">
                  <c:v>27596</c:v>
                </c:pt>
                <c:pt idx="29">
                  <c:v>27603</c:v>
                </c:pt>
                <c:pt idx="30">
                  <c:v>27610</c:v>
                </c:pt>
                <c:pt idx="31">
                  <c:v>27617</c:v>
                </c:pt>
                <c:pt idx="32">
                  <c:v>27624</c:v>
                </c:pt>
                <c:pt idx="33">
                  <c:v>27631</c:v>
                </c:pt>
                <c:pt idx="34">
                  <c:v>27638</c:v>
                </c:pt>
                <c:pt idx="35">
                  <c:v>27645</c:v>
                </c:pt>
                <c:pt idx="36">
                  <c:v>27652</c:v>
                </c:pt>
                <c:pt idx="37">
                  <c:v>27659</c:v>
                </c:pt>
                <c:pt idx="38">
                  <c:v>27666</c:v>
                </c:pt>
                <c:pt idx="39">
                  <c:v>27673</c:v>
                </c:pt>
                <c:pt idx="40">
                  <c:v>27680</c:v>
                </c:pt>
                <c:pt idx="41">
                  <c:v>27687</c:v>
                </c:pt>
                <c:pt idx="42">
                  <c:v>27694</c:v>
                </c:pt>
                <c:pt idx="43">
                  <c:v>27701</c:v>
                </c:pt>
                <c:pt idx="44">
                  <c:v>27708</c:v>
                </c:pt>
                <c:pt idx="45">
                  <c:v>27715</c:v>
                </c:pt>
                <c:pt idx="46">
                  <c:v>27722</c:v>
                </c:pt>
                <c:pt idx="47">
                  <c:v>27729</c:v>
                </c:pt>
                <c:pt idx="48">
                  <c:v>27736</c:v>
                </c:pt>
                <c:pt idx="49">
                  <c:v>27743</c:v>
                </c:pt>
                <c:pt idx="50">
                  <c:v>27750</c:v>
                </c:pt>
                <c:pt idx="51">
                  <c:v>27757</c:v>
                </c:pt>
                <c:pt idx="52">
                  <c:v>27764</c:v>
                </c:pt>
                <c:pt idx="53">
                  <c:v>27771</c:v>
                </c:pt>
                <c:pt idx="54">
                  <c:v>27778</c:v>
                </c:pt>
                <c:pt idx="55">
                  <c:v>27785</c:v>
                </c:pt>
                <c:pt idx="56">
                  <c:v>27792</c:v>
                </c:pt>
                <c:pt idx="57">
                  <c:v>27799</c:v>
                </c:pt>
                <c:pt idx="58">
                  <c:v>27806</c:v>
                </c:pt>
                <c:pt idx="59">
                  <c:v>27813</c:v>
                </c:pt>
                <c:pt idx="60">
                  <c:v>27820</c:v>
                </c:pt>
                <c:pt idx="61">
                  <c:v>27827</c:v>
                </c:pt>
                <c:pt idx="62">
                  <c:v>27834</c:v>
                </c:pt>
                <c:pt idx="63">
                  <c:v>27841</c:v>
                </c:pt>
                <c:pt idx="64">
                  <c:v>27848</c:v>
                </c:pt>
                <c:pt idx="65">
                  <c:v>27855</c:v>
                </c:pt>
                <c:pt idx="66">
                  <c:v>27862</c:v>
                </c:pt>
                <c:pt idx="67">
                  <c:v>27869</c:v>
                </c:pt>
                <c:pt idx="68">
                  <c:v>27876</c:v>
                </c:pt>
                <c:pt idx="69">
                  <c:v>27883</c:v>
                </c:pt>
                <c:pt idx="70">
                  <c:v>27890</c:v>
                </c:pt>
                <c:pt idx="71">
                  <c:v>27897</c:v>
                </c:pt>
                <c:pt idx="72">
                  <c:v>27904</c:v>
                </c:pt>
                <c:pt idx="73">
                  <c:v>27911</c:v>
                </c:pt>
                <c:pt idx="74">
                  <c:v>27918</c:v>
                </c:pt>
                <c:pt idx="75">
                  <c:v>27925</c:v>
                </c:pt>
                <c:pt idx="76">
                  <c:v>27932</c:v>
                </c:pt>
                <c:pt idx="77">
                  <c:v>27939</c:v>
                </c:pt>
                <c:pt idx="78">
                  <c:v>27946</c:v>
                </c:pt>
                <c:pt idx="79">
                  <c:v>27953</c:v>
                </c:pt>
                <c:pt idx="80">
                  <c:v>27960</c:v>
                </c:pt>
                <c:pt idx="81">
                  <c:v>27967</c:v>
                </c:pt>
                <c:pt idx="82">
                  <c:v>27974</c:v>
                </c:pt>
                <c:pt idx="83">
                  <c:v>27981</c:v>
                </c:pt>
                <c:pt idx="84">
                  <c:v>27988</c:v>
                </c:pt>
                <c:pt idx="85">
                  <c:v>27995</c:v>
                </c:pt>
                <c:pt idx="86">
                  <c:v>28002</c:v>
                </c:pt>
                <c:pt idx="87">
                  <c:v>28009</c:v>
                </c:pt>
                <c:pt idx="88">
                  <c:v>28016</c:v>
                </c:pt>
                <c:pt idx="89">
                  <c:v>28023</c:v>
                </c:pt>
                <c:pt idx="90">
                  <c:v>28030</c:v>
                </c:pt>
                <c:pt idx="91">
                  <c:v>28037</c:v>
                </c:pt>
                <c:pt idx="92">
                  <c:v>28044</c:v>
                </c:pt>
                <c:pt idx="93">
                  <c:v>28051</c:v>
                </c:pt>
                <c:pt idx="94">
                  <c:v>28058</c:v>
                </c:pt>
                <c:pt idx="95">
                  <c:v>28065</c:v>
                </c:pt>
                <c:pt idx="96">
                  <c:v>28072</c:v>
                </c:pt>
                <c:pt idx="97">
                  <c:v>28079</c:v>
                </c:pt>
                <c:pt idx="98">
                  <c:v>28086</c:v>
                </c:pt>
                <c:pt idx="99">
                  <c:v>28093</c:v>
                </c:pt>
                <c:pt idx="100">
                  <c:v>28100</c:v>
                </c:pt>
                <c:pt idx="101">
                  <c:v>28107</c:v>
                </c:pt>
                <c:pt idx="102">
                  <c:v>28114</c:v>
                </c:pt>
                <c:pt idx="103">
                  <c:v>28121</c:v>
                </c:pt>
                <c:pt idx="104">
                  <c:v>28128</c:v>
                </c:pt>
                <c:pt idx="105">
                  <c:v>28135</c:v>
                </c:pt>
                <c:pt idx="106">
                  <c:v>28142</c:v>
                </c:pt>
                <c:pt idx="107">
                  <c:v>28149</c:v>
                </c:pt>
                <c:pt idx="108">
                  <c:v>28156</c:v>
                </c:pt>
                <c:pt idx="109">
                  <c:v>28163</c:v>
                </c:pt>
                <c:pt idx="110">
                  <c:v>28170</c:v>
                </c:pt>
                <c:pt idx="111">
                  <c:v>28177</c:v>
                </c:pt>
                <c:pt idx="112">
                  <c:v>28184</c:v>
                </c:pt>
                <c:pt idx="113">
                  <c:v>28191</c:v>
                </c:pt>
                <c:pt idx="114">
                  <c:v>28198</c:v>
                </c:pt>
                <c:pt idx="115">
                  <c:v>28205</c:v>
                </c:pt>
                <c:pt idx="116">
                  <c:v>28212</c:v>
                </c:pt>
                <c:pt idx="117">
                  <c:v>28219</c:v>
                </c:pt>
                <c:pt idx="118">
                  <c:v>28226</c:v>
                </c:pt>
                <c:pt idx="119">
                  <c:v>28233</c:v>
                </c:pt>
                <c:pt idx="120">
                  <c:v>28240</c:v>
                </c:pt>
                <c:pt idx="121">
                  <c:v>28247</c:v>
                </c:pt>
                <c:pt idx="122">
                  <c:v>28254</c:v>
                </c:pt>
                <c:pt idx="123">
                  <c:v>28261</c:v>
                </c:pt>
                <c:pt idx="124">
                  <c:v>28268</c:v>
                </c:pt>
                <c:pt idx="125">
                  <c:v>28275</c:v>
                </c:pt>
                <c:pt idx="126">
                  <c:v>28282</c:v>
                </c:pt>
                <c:pt idx="127">
                  <c:v>28289</c:v>
                </c:pt>
                <c:pt idx="128">
                  <c:v>28296</c:v>
                </c:pt>
                <c:pt idx="129">
                  <c:v>28303</c:v>
                </c:pt>
                <c:pt idx="130">
                  <c:v>28310</c:v>
                </c:pt>
                <c:pt idx="131">
                  <c:v>28317</c:v>
                </c:pt>
                <c:pt idx="132">
                  <c:v>28324</c:v>
                </c:pt>
                <c:pt idx="133">
                  <c:v>28331</c:v>
                </c:pt>
                <c:pt idx="134">
                  <c:v>28338</c:v>
                </c:pt>
                <c:pt idx="135">
                  <c:v>28345</c:v>
                </c:pt>
                <c:pt idx="136">
                  <c:v>28352</c:v>
                </c:pt>
                <c:pt idx="137">
                  <c:v>28359</c:v>
                </c:pt>
                <c:pt idx="138">
                  <c:v>28366</c:v>
                </c:pt>
                <c:pt idx="139">
                  <c:v>28373</c:v>
                </c:pt>
                <c:pt idx="140">
                  <c:v>28380</c:v>
                </c:pt>
                <c:pt idx="141">
                  <c:v>28387</c:v>
                </c:pt>
                <c:pt idx="142">
                  <c:v>28394</c:v>
                </c:pt>
                <c:pt idx="143">
                  <c:v>28401</c:v>
                </c:pt>
                <c:pt idx="144">
                  <c:v>28408</c:v>
                </c:pt>
                <c:pt idx="145">
                  <c:v>28415</c:v>
                </c:pt>
                <c:pt idx="146">
                  <c:v>28422</c:v>
                </c:pt>
                <c:pt idx="147">
                  <c:v>28429</c:v>
                </c:pt>
                <c:pt idx="148">
                  <c:v>28436</c:v>
                </c:pt>
                <c:pt idx="149">
                  <c:v>28443</c:v>
                </c:pt>
                <c:pt idx="150">
                  <c:v>28450</c:v>
                </c:pt>
                <c:pt idx="151">
                  <c:v>28457</c:v>
                </c:pt>
                <c:pt idx="152">
                  <c:v>28464</c:v>
                </c:pt>
                <c:pt idx="153">
                  <c:v>28471</c:v>
                </c:pt>
                <c:pt idx="154">
                  <c:v>28478</c:v>
                </c:pt>
                <c:pt idx="155">
                  <c:v>28485</c:v>
                </c:pt>
                <c:pt idx="156">
                  <c:v>28492</c:v>
                </c:pt>
                <c:pt idx="157">
                  <c:v>28499</c:v>
                </c:pt>
                <c:pt idx="158">
                  <c:v>28506</c:v>
                </c:pt>
                <c:pt idx="159">
                  <c:v>28513</c:v>
                </c:pt>
                <c:pt idx="160">
                  <c:v>28520</c:v>
                </c:pt>
                <c:pt idx="161">
                  <c:v>28527</c:v>
                </c:pt>
                <c:pt idx="162">
                  <c:v>28534</c:v>
                </c:pt>
                <c:pt idx="163">
                  <c:v>28541</c:v>
                </c:pt>
                <c:pt idx="164">
                  <c:v>28548</c:v>
                </c:pt>
                <c:pt idx="165">
                  <c:v>28555</c:v>
                </c:pt>
                <c:pt idx="166">
                  <c:v>28562</c:v>
                </c:pt>
                <c:pt idx="167">
                  <c:v>28569</c:v>
                </c:pt>
                <c:pt idx="168">
                  <c:v>28576</c:v>
                </c:pt>
                <c:pt idx="169">
                  <c:v>28583</c:v>
                </c:pt>
                <c:pt idx="170">
                  <c:v>28590</c:v>
                </c:pt>
                <c:pt idx="171">
                  <c:v>28597</c:v>
                </c:pt>
                <c:pt idx="172">
                  <c:v>28604</c:v>
                </c:pt>
                <c:pt idx="173">
                  <c:v>28611</c:v>
                </c:pt>
                <c:pt idx="174">
                  <c:v>28618</c:v>
                </c:pt>
                <c:pt idx="175">
                  <c:v>28625</c:v>
                </c:pt>
                <c:pt idx="176">
                  <c:v>28632</c:v>
                </c:pt>
                <c:pt idx="177">
                  <c:v>28639</c:v>
                </c:pt>
                <c:pt idx="178">
                  <c:v>28646</c:v>
                </c:pt>
                <c:pt idx="179">
                  <c:v>28653</c:v>
                </c:pt>
                <c:pt idx="180">
                  <c:v>28660</c:v>
                </c:pt>
                <c:pt idx="181">
                  <c:v>28667</c:v>
                </c:pt>
                <c:pt idx="182">
                  <c:v>28674</c:v>
                </c:pt>
                <c:pt idx="183">
                  <c:v>28681</c:v>
                </c:pt>
                <c:pt idx="184">
                  <c:v>28688</c:v>
                </c:pt>
                <c:pt idx="185">
                  <c:v>28695</c:v>
                </c:pt>
                <c:pt idx="186">
                  <c:v>28702</c:v>
                </c:pt>
                <c:pt idx="187">
                  <c:v>28709</c:v>
                </c:pt>
                <c:pt idx="188">
                  <c:v>28716</c:v>
                </c:pt>
                <c:pt idx="189">
                  <c:v>28723</c:v>
                </c:pt>
                <c:pt idx="190">
                  <c:v>28730</c:v>
                </c:pt>
                <c:pt idx="191">
                  <c:v>28737</c:v>
                </c:pt>
                <c:pt idx="192">
                  <c:v>28744</c:v>
                </c:pt>
                <c:pt idx="193">
                  <c:v>28751</c:v>
                </c:pt>
                <c:pt idx="194">
                  <c:v>28758</c:v>
                </c:pt>
                <c:pt idx="195">
                  <c:v>28765</c:v>
                </c:pt>
                <c:pt idx="196">
                  <c:v>28772</c:v>
                </c:pt>
                <c:pt idx="197">
                  <c:v>28779</c:v>
                </c:pt>
                <c:pt idx="198">
                  <c:v>28786</c:v>
                </c:pt>
                <c:pt idx="199">
                  <c:v>28793</c:v>
                </c:pt>
                <c:pt idx="200">
                  <c:v>28800</c:v>
                </c:pt>
                <c:pt idx="201">
                  <c:v>28807</c:v>
                </c:pt>
                <c:pt idx="202">
                  <c:v>28814</c:v>
                </c:pt>
                <c:pt idx="203">
                  <c:v>28821</c:v>
                </c:pt>
                <c:pt idx="204">
                  <c:v>28828</c:v>
                </c:pt>
                <c:pt idx="205">
                  <c:v>28835</c:v>
                </c:pt>
                <c:pt idx="206">
                  <c:v>28842</c:v>
                </c:pt>
                <c:pt idx="207">
                  <c:v>28849</c:v>
                </c:pt>
                <c:pt idx="208">
                  <c:v>28856</c:v>
                </c:pt>
                <c:pt idx="209">
                  <c:v>28863</c:v>
                </c:pt>
                <c:pt idx="210">
                  <c:v>28870</c:v>
                </c:pt>
                <c:pt idx="211">
                  <c:v>28877</c:v>
                </c:pt>
                <c:pt idx="212">
                  <c:v>28884</c:v>
                </c:pt>
                <c:pt idx="213">
                  <c:v>28891</c:v>
                </c:pt>
                <c:pt idx="214">
                  <c:v>28898</c:v>
                </c:pt>
                <c:pt idx="215">
                  <c:v>28905</c:v>
                </c:pt>
                <c:pt idx="216">
                  <c:v>28912</c:v>
                </c:pt>
                <c:pt idx="217">
                  <c:v>28919</c:v>
                </c:pt>
                <c:pt idx="218">
                  <c:v>28926</c:v>
                </c:pt>
                <c:pt idx="219">
                  <c:v>28933</c:v>
                </c:pt>
                <c:pt idx="220">
                  <c:v>28940</c:v>
                </c:pt>
                <c:pt idx="221">
                  <c:v>28947</c:v>
                </c:pt>
                <c:pt idx="222">
                  <c:v>28954</c:v>
                </c:pt>
                <c:pt idx="223">
                  <c:v>28961</c:v>
                </c:pt>
                <c:pt idx="224">
                  <c:v>28968</c:v>
                </c:pt>
                <c:pt idx="225">
                  <c:v>28975</c:v>
                </c:pt>
                <c:pt idx="226">
                  <c:v>28982</c:v>
                </c:pt>
                <c:pt idx="227">
                  <c:v>28989</c:v>
                </c:pt>
                <c:pt idx="228">
                  <c:v>28996</c:v>
                </c:pt>
                <c:pt idx="229">
                  <c:v>29003</c:v>
                </c:pt>
                <c:pt idx="230">
                  <c:v>29010</c:v>
                </c:pt>
                <c:pt idx="231">
                  <c:v>29017</c:v>
                </c:pt>
                <c:pt idx="232">
                  <c:v>29024</c:v>
                </c:pt>
                <c:pt idx="233">
                  <c:v>29031</c:v>
                </c:pt>
                <c:pt idx="234">
                  <c:v>29038</c:v>
                </c:pt>
                <c:pt idx="235">
                  <c:v>29045</c:v>
                </c:pt>
                <c:pt idx="236">
                  <c:v>29052</c:v>
                </c:pt>
                <c:pt idx="237">
                  <c:v>29059</c:v>
                </c:pt>
                <c:pt idx="238">
                  <c:v>29066</c:v>
                </c:pt>
                <c:pt idx="239">
                  <c:v>29073</c:v>
                </c:pt>
                <c:pt idx="240">
                  <c:v>29080</c:v>
                </c:pt>
                <c:pt idx="241">
                  <c:v>29087</c:v>
                </c:pt>
                <c:pt idx="242">
                  <c:v>29094</c:v>
                </c:pt>
                <c:pt idx="243">
                  <c:v>29101</c:v>
                </c:pt>
                <c:pt idx="244">
                  <c:v>29108</c:v>
                </c:pt>
                <c:pt idx="245">
                  <c:v>29115</c:v>
                </c:pt>
                <c:pt idx="246">
                  <c:v>29122</c:v>
                </c:pt>
                <c:pt idx="247">
                  <c:v>29129</c:v>
                </c:pt>
                <c:pt idx="248">
                  <c:v>29136</c:v>
                </c:pt>
                <c:pt idx="249">
                  <c:v>29143</c:v>
                </c:pt>
                <c:pt idx="250">
                  <c:v>29150</c:v>
                </c:pt>
                <c:pt idx="251">
                  <c:v>29157</c:v>
                </c:pt>
                <c:pt idx="252">
                  <c:v>29164</c:v>
                </c:pt>
                <c:pt idx="253">
                  <c:v>29171</c:v>
                </c:pt>
                <c:pt idx="254">
                  <c:v>29178</c:v>
                </c:pt>
                <c:pt idx="255">
                  <c:v>29185</c:v>
                </c:pt>
                <c:pt idx="256">
                  <c:v>29192</c:v>
                </c:pt>
                <c:pt idx="257">
                  <c:v>29199</c:v>
                </c:pt>
                <c:pt idx="258">
                  <c:v>29206</c:v>
                </c:pt>
                <c:pt idx="259">
                  <c:v>29213</c:v>
                </c:pt>
                <c:pt idx="260">
                  <c:v>29220</c:v>
                </c:pt>
                <c:pt idx="261">
                  <c:v>29227</c:v>
                </c:pt>
                <c:pt idx="262">
                  <c:v>29234</c:v>
                </c:pt>
                <c:pt idx="263">
                  <c:v>29241</c:v>
                </c:pt>
                <c:pt idx="264">
                  <c:v>29248</c:v>
                </c:pt>
                <c:pt idx="265">
                  <c:v>29255</c:v>
                </c:pt>
                <c:pt idx="266">
                  <c:v>29262</c:v>
                </c:pt>
                <c:pt idx="267">
                  <c:v>29269</c:v>
                </c:pt>
                <c:pt idx="268">
                  <c:v>29276</c:v>
                </c:pt>
                <c:pt idx="269">
                  <c:v>29283</c:v>
                </c:pt>
                <c:pt idx="270">
                  <c:v>29290</c:v>
                </c:pt>
                <c:pt idx="271">
                  <c:v>29297</c:v>
                </c:pt>
                <c:pt idx="272">
                  <c:v>29304</c:v>
                </c:pt>
                <c:pt idx="273">
                  <c:v>29311</c:v>
                </c:pt>
                <c:pt idx="274">
                  <c:v>29318</c:v>
                </c:pt>
                <c:pt idx="275">
                  <c:v>29325</c:v>
                </c:pt>
                <c:pt idx="276">
                  <c:v>29332</c:v>
                </c:pt>
                <c:pt idx="277">
                  <c:v>29339</c:v>
                </c:pt>
                <c:pt idx="278">
                  <c:v>29346</c:v>
                </c:pt>
                <c:pt idx="279">
                  <c:v>29353</c:v>
                </c:pt>
                <c:pt idx="280">
                  <c:v>29360</c:v>
                </c:pt>
                <c:pt idx="281">
                  <c:v>29367</c:v>
                </c:pt>
                <c:pt idx="282">
                  <c:v>29374</c:v>
                </c:pt>
                <c:pt idx="283">
                  <c:v>29381</c:v>
                </c:pt>
                <c:pt idx="284">
                  <c:v>29388</c:v>
                </c:pt>
                <c:pt idx="285">
                  <c:v>29395</c:v>
                </c:pt>
                <c:pt idx="286">
                  <c:v>29402</c:v>
                </c:pt>
                <c:pt idx="287">
                  <c:v>29409</c:v>
                </c:pt>
                <c:pt idx="288">
                  <c:v>29416</c:v>
                </c:pt>
                <c:pt idx="289">
                  <c:v>29423</c:v>
                </c:pt>
                <c:pt idx="290">
                  <c:v>29430</c:v>
                </c:pt>
                <c:pt idx="291">
                  <c:v>29437</c:v>
                </c:pt>
                <c:pt idx="292">
                  <c:v>29444</c:v>
                </c:pt>
                <c:pt idx="293">
                  <c:v>29451</c:v>
                </c:pt>
                <c:pt idx="294">
                  <c:v>29458</c:v>
                </c:pt>
                <c:pt idx="295">
                  <c:v>29465</c:v>
                </c:pt>
                <c:pt idx="296">
                  <c:v>29472</c:v>
                </c:pt>
                <c:pt idx="297">
                  <c:v>29479</c:v>
                </c:pt>
                <c:pt idx="298">
                  <c:v>29486</c:v>
                </c:pt>
                <c:pt idx="299">
                  <c:v>29493</c:v>
                </c:pt>
                <c:pt idx="300">
                  <c:v>29500</c:v>
                </c:pt>
                <c:pt idx="301">
                  <c:v>29507</c:v>
                </c:pt>
                <c:pt idx="302">
                  <c:v>29514</c:v>
                </c:pt>
                <c:pt idx="303">
                  <c:v>29521</c:v>
                </c:pt>
                <c:pt idx="304">
                  <c:v>29528</c:v>
                </c:pt>
                <c:pt idx="305">
                  <c:v>29535</c:v>
                </c:pt>
                <c:pt idx="306">
                  <c:v>29542</c:v>
                </c:pt>
                <c:pt idx="307">
                  <c:v>29549</c:v>
                </c:pt>
                <c:pt idx="308">
                  <c:v>29556</c:v>
                </c:pt>
                <c:pt idx="309">
                  <c:v>29563</c:v>
                </c:pt>
                <c:pt idx="310">
                  <c:v>29570</c:v>
                </c:pt>
                <c:pt idx="311">
                  <c:v>29577</c:v>
                </c:pt>
                <c:pt idx="312">
                  <c:v>29584</c:v>
                </c:pt>
                <c:pt idx="313">
                  <c:v>29591</c:v>
                </c:pt>
                <c:pt idx="314">
                  <c:v>29598</c:v>
                </c:pt>
                <c:pt idx="315">
                  <c:v>29605</c:v>
                </c:pt>
                <c:pt idx="316">
                  <c:v>29612</c:v>
                </c:pt>
                <c:pt idx="317">
                  <c:v>29619</c:v>
                </c:pt>
                <c:pt idx="318">
                  <c:v>29626</c:v>
                </c:pt>
                <c:pt idx="319">
                  <c:v>29633</c:v>
                </c:pt>
                <c:pt idx="320">
                  <c:v>29640</c:v>
                </c:pt>
                <c:pt idx="321">
                  <c:v>29647</c:v>
                </c:pt>
                <c:pt idx="322">
                  <c:v>29654</c:v>
                </c:pt>
                <c:pt idx="323">
                  <c:v>29661</c:v>
                </c:pt>
                <c:pt idx="324">
                  <c:v>29668</c:v>
                </c:pt>
                <c:pt idx="325">
                  <c:v>29675</c:v>
                </c:pt>
                <c:pt idx="326">
                  <c:v>29682</c:v>
                </c:pt>
                <c:pt idx="327">
                  <c:v>29689</c:v>
                </c:pt>
                <c:pt idx="328">
                  <c:v>29696</c:v>
                </c:pt>
                <c:pt idx="329">
                  <c:v>29703</c:v>
                </c:pt>
                <c:pt idx="330">
                  <c:v>29710</c:v>
                </c:pt>
                <c:pt idx="331">
                  <c:v>29717</c:v>
                </c:pt>
                <c:pt idx="332">
                  <c:v>29724</c:v>
                </c:pt>
                <c:pt idx="333">
                  <c:v>29731</c:v>
                </c:pt>
                <c:pt idx="334">
                  <c:v>29738</c:v>
                </c:pt>
                <c:pt idx="335">
                  <c:v>29745</c:v>
                </c:pt>
                <c:pt idx="336">
                  <c:v>29752</c:v>
                </c:pt>
                <c:pt idx="337">
                  <c:v>29759</c:v>
                </c:pt>
                <c:pt idx="338">
                  <c:v>29766</c:v>
                </c:pt>
                <c:pt idx="339">
                  <c:v>29773</c:v>
                </c:pt>
                <c:pt idx="340">
                  <c:v>29780</c:v>
                </c:pt>
                <c:pt idx="341">
                  <c:v>29787</c:v>
                </c:pt>
                <c:pt idx="342">
                  <c:v>29794</c:v>
                </c:pt>
                <c:pt idx="343">
                  <c:v>29801</c:v>
                </c:pt>
                <c:pt idx="344">
                  <c:v>29808</c:v>
                </c:pt>
                <c:pt idx="345">
                  <c:v>29815</c:v>
                </c:pt>
                <c:pt idx="346">
                  <c:v>29822</c:v>
                </c:pt>
                <c:pt idx="347">
                  <c:v>29829</c:v>
                </c:pt>
                <c:pt idx="348">
                  <c:v>29836</c:v>
                </c:pt>
                <c:pt idx="349">
                  <c:v>29843</c:v>
                </c:pt>
                <c:pt idx="350">
                  <c:v>29850</c:v>
                </c:pt>
                <c:pt idx="351">
                  <c:v>29857</c:v>
                </c:pt>
                <c:pt idx="352">
                  <c:v>29864</c:v>
                </c:pt>
                <c:pt idx="353">
                  <c:v>29871</c:v>
                </c:pt>
                <c:pt idx="354">
                  <c:v>29878</c:v>
                </c:pt>
                <c:pt idx="355">
                  <c:v>29885</c:v>
                </c:pt>
                <c:pt idx="356">
                  <c:v>29892</c:v>
                </c:pt>
                <c:pt idx="357">
                  <c:v>29899</c:v>
                </c:pt>
                <c:pt idx="358">
                  <c:v>29906</c:v>
                </c:pt>
                <c:pt idx="359">
                  <c:v>29913</c:v>
                </c:pt>
                <c:pt idx="360">
                  <c:v>29920</c:v>
                </c:pt>
                <c:pt idx="361">
                  <c:v>29927</c:v>
                </c:pt>
                <c:pt idx="362">
                  <c:v>29934</c:v>
                </c:pt>
                <c:pt idx="363">
                  <c:v>29941</c:v>
                </c:pt>
                <c:pt idx="364">
                  <c:v>29948</c:v>
                </c:pt>
                <c:pt idx="365">
                  <c:v>29955</c:v>
                </c:pt>
                <c:pt idx="366">
                  <c:v>29962</c:v>
                </c:pt>
                <c:pt idx="367">
                  <c:v>29969</c:v>
                </c:pt>
                <c:pt idx="368">
                  <c:v>29976</c:v>
                </c:pt>
                <c:pt idx="369">
                  <c:v>29983</c:v>
                </c:pt>
                <c:pt idx="370">
                  <c:v>29990</c:v>
                </c:pt>
                <c:pt idx="371">
                  <c:v>29997</c:v>
                </c:pt>
                <c:pt idx="372">
                  <c:v>30004</c:v>
                </c:pt>
                <c:pt idx="373">
                  <c:v>30011</c:v>
                </c:pt>
                <c:pt idx="374">
                  <c:v>30018</c:v>
                </c:pt>
                <c:pt idx="375">
                  <c:v>30025</c:v>
                </c:pt>
                <c:pt idx="376">
                  <c:v>30032</c:v>
                </c:pt>
                <c:pt idx="377">
                  <c:v>30039</c:v>
                </c:pt>
                <c:pt idx="378">
                  <c:v>30046</c:v>
                </c:pt>
                <c:pt idx="379">
                  <c:v>30053</c:v>
                </c:pt>
                <c:pt idx="380">
                  <c:v>30060</c:v>
                </c:pt>
                <c:pt idx="381">
                  <c:v>30067</c:v>
                </c:pt>
                <c:pt idx="382">
                  <c:v>30074</c:v>
                </c:pt>
                <c:pt idx="383">
                  <c:v>30081</c:v>
                </c:pt>
                <c:pt idx="384">
                  <c:v>30088</c:v>
                </c:pt>
                <c:pt idx="385">
                  <c:v>30095</c:v>
                </c:pt>
                <c:pt idx="386">
                  <c:v>30102</c:v>
                </c:pt>
                <c:pt idx="387">
                  <c:v>30109</c:v>
                </c:pt>
                <c:pt idx="388">
                  <c:v>30116</c:v>
                </c:pt>
                <c:pt idx="389">
                  <c:v>30123</c:v>
                </c:pt>
                <c:pt idx="390">
                  <c:v>30130</c:v>
                </c:pt>
                <c:pt idx="391">
                  <c:v>30137</c:v>
                </c:pt>
                <c:pt idx="392">
                  <c:v>30144</c:v>
                </c:pt>
                <c:pt idx="393">
                  <c:v>30151</c:v>
                </c:pt>
                <c:pt idx="394">
                  <c:v>30158</c:v>
                </c:pt>
                <c:pt idx="395">
                  <c:v>30165</c:v>
                </c:pt>
                <c:pt idx="396">
                  <c:v>30172</c:v>
                </c:pt>
                <c:pt idx="397">
                  <c:v>30179</c:v>
                </c:pt>
                <c:pt idx="398">
                  <c:v>30186</c:v>
                </c:pt>
                <c:pt idx="399">
                  <c:v>30193</c:v>
                </c:pt>
                <c:pt idx="400">
                  <c:v>30200</c:v>
                </c:pt>
                <c:pt idx="401">
                  <c:v>30207</c:v>
                </c:pt>
                <c:pt idx="402">
                  <c:v>30214</c:v>
                </c:pt>
                <c:pt idx="403">
                  <c:v>30221</c:v>
                </c:pt>
                <c:pt idx="404">
                  <c:v>30228</c:v>
                </c:pt>
                <c:pt idx="405">
                  <c:v>30235</c:v>
                </c:pt>
                <c:pt idx="406">
                  <c:v>30242</c:v>
                </c:pt>
                <c:pt idx="407">
                  <c:v>30249</c:v>
                </c:pt>
                <c:pt idx="408">
                  <c:v>30256</c:v>
                </c:pt>
                <c:pt idx="409">
                  <c:v>30263</c:v>
                </c:pt>
                <c:pt idx="410">
                  <c:v>30270</c:v>
                </c:pt>
                <c:pt idx="411">
                  <c:v>30277</c:v>
                </c:pt>
                <c:pt idx="412">
                  <c:v>30284</c:v>
                </c:pt>
                <c:pt idx="413">
                  <c:v>30291</c:v>
                </c:pt>
                <c:pt idx="414">
                  <c:v>30298</c:v>
                </c:pt>
                <c:pt idx="415">
                  <c:v>30305</c:v>
                </c:pt>
                <c:pt idx="416">
                  <c:v>30312</c:v>
                </c:pt>
                <c:pt idx="417">
                  <c:v>30319</c:v>
                </c:pt>
                <c:pt idx="418">
                  <c:v>30326</c:v>
                </c:pt>
                <c:pt idx="419">
                  <c:v>30333</c:v>
                </c:pt>
                <c:pt idx="420">
                  <c:v>30340</c:v>
                </c:pt>
                <c:pt idx="421">
                  <c:v>30347</c:v>
                </c:pt>
                <c:pt idx="422">
                  <c:v>30354</c:v>
                </c:pt>
                <c:pt idx="423">
                  <c:v>30361</c:v>
                </c:pt>
                <c:pt idx="424">
                  <c:v>30368</c:v>
                </c:pt>
                <c:pt idx="425">
                  <c:v>30375</c:v>
                </c:pt>
                <c:pt idx="426">
                  <c:v>30382</c:v>
                </c:pt>
                <c:pt idx="427">
                  <c:v>30389</c:v>
                </c:pt>
                <c:pt idx="428">
                  <c:v>30396</c:v>
                </c:pt>
                <c:pt idx="429">
                  <c:v>30403</c:v>
                </c:pt>
                <c:pt idx="430">
                  <c:v>30410</c:v>
                </c:pt>
                <c:pt idx="431">
                  <c:v>30417</c:v>
                </c:pt>
                <c:pt idx="432">
                  <c:v>30424</c:v>
                </c:pt>
                <c:pt idx="433">
                  <c:v>30431</c:v>
                </c:pt>
                <c:pt idx="434">
                  <c:v>30438</c:v>
                </c:pt>
                <c:pt idx="435">
                  <c:v>30445</c:v>
                </c:pt>
                <c:pt idx="436">
                  <c:v>30452</c:v>
                </c:pt>
                <c:pt idx="437">
                  <c:v>30459</c:v>
                </c:pt>
                <c:pt idx="438">
                  <c:v>30466</c:v>
                </c:pt>
                <c:pt idx="439">
                  <c:v>30473</c:v>
                </c:pt>
                <c:pt idx="440">
                  <c:v>30480</c:v>
                </c:pt>
                <c:pt idx="441">
                  <c:v>30487</c:v>
                </c:pt>
                <c:pt idx="442">
                  <c:v>30494</c:v>
                </c:pt>
                <c:pt idx="443">
                  <c:v>30501</c:v>
                </c:pt>
                <c:pt idx="444">
                  <c:v>30508</c:v>
                </c:pt>
                <c:pt idx="445">
                  <c:v>30515</c:v>
                </c:pt>
                <c:pt idx="446">
                  <c:v>30522</c:v>
                </c:pt>
                <c:pt idx="447">
                  <c:v>30529</c:v>
                </c:pt>
                <c:pt idx="448">
                  <c:v>30536</c:v>
                </c:pt>
                <c:pt idx="449">
                  <c:v>30543</c:v>
                </c:pt>
                <c:pt idx="450">
                  <c:v>30550</c:v>
                </c:pt>
                <c:pt idx="451">
                  <c:v>30557</c:v>
                </c:pt>
                <c:pt idx="452">
                  <c:v>30564</c:v>
                </c:pt>
                <c:pt idx="453">
                  <c:v>30571</c:v>
                </c:pt>
                <c:pt idx="454">
                  <c:v>30578</c:v>
                </c:pt>
                <c:pt idx="455">
                  <c:v>30585</c:v>
                </c:pt>
                <c:pt idx="456">
                  <c:v>30592</c:v>
                </c:pt>
                <c:pt idx="457">
                  <c:v>30599</c:v>
                </c:pt>
                <c:pt idx="458">
                  <c:v>30606</c:v>
                </c:pt>
                <c:pt idx="459">
                  <c:v>30613</c:v>
                </c:pt>
                <c:pt idx="460">
                  <c:v>30620</c:v>
                </c:pt>
                <c:pt idx="461">
                  <c:v>30627</c:v>
                </c:pt>
                <c:pt idx="462">
                  <c:v>30634</c:v>
                </c:pt>
                <c:pt idx="463">
                  <c:v>30641</c:v>
                </c:pt>
                <c:pt idx="464">
                  <c:v>30648</c:v>
                </c:pt>
                <c:pt idx="465">
                  <c:v>30655</c:v>
                </c:pt>
                <c:pt idx="466">
                  <c:v>30662</c:v>
                </c:pt>
                <c:pt idx="467">
                  <c:v>30669</c:v>
                </c:pt>
                <c:pt idx="468">
                  <c:v>30676</c:v>
                </c:pt>
                <c:pt idx="469">
                  <c:v>30683</c:v>
                </c:pt>
                <c:pt idx="470">
                  <c:v>30690</c:v>
                </c:pt>
                <c:pt idx="471">
                  <c:v>30697</c:v>
                </c:pt>
                <c:pt idx="472">
                  <c:v>30704</c:v>
                </c:pt>
                <c:pt idx="473">
                  <c:v>30711</c:v>
                </c:pt>
                <c:pt idx="474">
                  <c:v>30718</c:v>
                </c:pt>
                <c:pt idx="475">
                  <c:v>30725</c:v>
                </c:pt>
                <c:pt idx="476">
                  <c:v>30732</c:v>
                </c:pt>
                <c:pt idx="477">
                  <c:v>30739</c:v>
                </c:pt>
                <c:pt idx="478">
                  <c:v>30746</c:v>
                </c:pt>
                <c:pt idx="479">
                  <c:v>30753</c:v>
                </c:pt>
                <c:pt idx="480">
                  <c:v>30760</c:v>
                </c:pt>
                <c:pt idx="481">
                  <c:v>30767</c:v>
                </c:pt>
                <c:pt idx="482">
                  <c:v>30774</c:v>
                </c:pt>
                <c:pt idx="483">
                  <c:v>30781</c:v>
                </c:pt>
                <c:pt idx="484">
                  <c:v>30788</c:v>
                </c:pt>
                <c:pt idx="485">
                  <c:v>30795</c:v>
                </c:pt>
                <c:pt idx="486">
                  <c:v>30802</c:v>
                </c:pt>
                <c:pt idx="487">
                  <c:v>30809</c:v>
                </c:pt>
                <c:pt idx="488">
                  <c:v>30816</c:v>
                </c:pt>
                <c:pt idx="489">
                  <c:v>30823</c:v>
                </c:pt>
                <c:pt idx="490">
                  <c:v>30830</c:v>
                </c:pt>
                <c:pt idx="491">
                  <c:v>30837</c:v>
                </c:pt>
                <c:pt idx="492">
                  <c:v>30844</c:v>
                </c:pt>
                <c:pt idx="493">
                  <c:v>30851</c:v>
                </c:pt>
                <c:pt idx="494">
                  <c:v>30858</c:v>
                </c:pt>
                <c:pt idx="495">
                  <c:v>30865</c:v>
                </c:pt>
                <c:pt idx="496">
                  <c:v>30872</c:v>
                </c:pt>
                <c:pt idx="497">
                  <c:v>30879</c:v>
                </c:pt>
                <c:pt idx="498">
                  <c:v>30886</c:v>
                </c:pt>
                <c:pt idx="499">
                  <c:v>30893</c:v>
                </c:pt>
                <c:pt idx="500">
                  <c:v>30900</c:v>
                </c:pt>
                <c:pt idx="501">
                  <c:v>30907</c:v>
                </c:pt>
                <c:pt idx="502">
                  <c:v>30914</c:v>
                </c:pt>
                <c:pt idx="503">
                  <c:v>30921</c:v>
                </c:pt>
                <c:pt idx="504">
                  <c:v>30928</c:v>
                </c:pt>
                <c:pt idx="505">
                  <c:v>30935</c:v>
                </c:pt>
                <c:pt idx="506">
                  <c:v>30942</c:v>
                </c:pt>
                <c:pt idx="507">
                  <c:v>30949</c:v>
                </c:pt>
                <c:pt idx="508">
                  <c:v>30956</c:v>
                </c:pt>
                <c:pt idx="509">
                  <c:v>30963</c:v>
                </c:pt>
                <c:pt idx="510">
                  <c:v>30970</c:v>
                </c:pt>
                <c:pt idx="511">
                  <c:v>30977</c:v>
                </c:pt>
                <c:pt idx="512">
                  <c:v>30984</c:v>
                </c:pt>
                <c:pt idx="513">
                  <c:v>30991</c:v>
                </c:pt>
                <c:pt idx="514">
                  <c:v>30998</c:v>
                </c:pt>
                <c:pt idx="515">
                  <c:v>31005</c:v>
                </c:pt>
                <c:pt idx="516">
                  <c:v>31012</c:v>
                </c:pt>
                <c:pt idx="517">
                  <c:v>31019</c:v>
                </c:pt>
                <c:pt idx="518">
                  <c:v>31026</c:v>
                </c:pt>
                <c:pt idx="519">
                  <c:v>31033</c:v>
                </c:pt>
                <c:pt idx="520">
                  <c:v>31040</c:v>
                </c:pt>
                <c:pt idx="521">
                  <c:v>31047</c:v>
                </c:pt>
                <c:pt idx="522">
                  <c:v>31054</c:v>
                </c:pt>
                <c:pt idx="523">
                  <c:v>31061</c:v>
                </c:pt>
                <c:pt idx="524">
                  <c:v>31068</c:v>
                </c:pt>
                <c:pt idx="525">
                  <c:v>31075</c:v>
                </c:pt>
                <c:pt idx="526">
                  <c:v>31082</c:v>
                </c:pt>
                <c:pt idx="527">
                  <c:v>31089</c:v>
                </c:pt>
                <c:pt idx="528">
                  <c:v>31096</c:v>
                </c:pt>
                <c:pt idx="529">
                  <c:v>31103</c:v>
                </c:pt>
                <c:pt idx="530">
                  <c:v>31110</c:v>
                </c:pt>
                <c:pt idx="531">
                  <c:v>31117</c:v>
                </c:pt>
                <c:pt idx="532">
                  <c:v>31124</c:v>
                </c:pt>
                <c:pt idx="533">
                  <c:v>31131</c:v>
                </c:pt>
                <c:pt idx="534">
                  <c:v>31138</c:v>
                </c:pt>
                <c:pt idx="535">
                  <c:v>31145</c:v>
                </c:pt>
                <c:pt idx="536">
                  <c:v>31152</c:v>
                </c:pt>
                <c:pt idx="537">
                  <c:v>31159</c:v>
                </c:pt>
                <c:pt idx="538">
                  <c:v>31166</c:v>
                </c:pt>
                <c:pt idx="539">
                  <c:v>31173</c:v>
                </c:pt>
                <c:pt idx="540">
                  <c:v>31180</c:v>
                </c:pt>
                <c:pt idx="541">
                  <c:v>31187</c:v>
                </c:pt>
                <c:pt idx="542">
                  <c:v>31194</c:v>
                </c:pt>
                <c:pt idx="543">
                  <c:v>31201</c:v>
                </c:pt>
                <c:pt idx="544">
                  <c:v>31208</c:v>
                </c:pt>
                <c:pt idx="545">
                  <c:v>31215</c:v>
                </c:pt>
                <c:pt idx="546">
                  <c:v>31222</c:v>
                </c:pt>
                <c:pt idx="547">
                  <c:v>31229</c:v>
                </c:pt>
                <c:pt idx="548">
                  <c:v>31236</c:v>
                </c:pt>
                <c:pt idx="549">
                  <c:v>31243</c:v>
                </c:pt>
                <c:pt idx="550">
                  <c:v>31250</c:v>
                </c:pt>
                <c:pt idx="551">
                  <c:v>31257</c:v>
                </c:pt>
                <c:pt idx="552">
                  <c:v>31264</c:v>
                </c:pt>
                <c:pt idx="553">
                  <c:v>31271</c:v>
                </c:pt>
                <c:pt idx="554">
                  <c:v>31278</c:v>
                </c:pt>
                <c:pt idx="555">
                  <c:v>31285</c:v>
                </c:pt>
                <c:pt idx="556">
                  <c:v>31292</c:v>
                </c:pt>
                <c:pt idx="557">
                  <c:v>31299</c:v>
                </c:pt>
                <c:pt idx="558">
                  <c:v>31306</c:v>
                </c:pt>
                <c:pt idx="559">
                  <c:v>31313</c:v>
                </c:pt>
                <c:pt idx="560">
                  <c:v>31320</c:v>
                </c:pt>
                <c:pt idx="561">
                  <c:v>31327</c:v>
                </c:pt>
                <c:pt idx="562">
                  <c:v>31334</c:v>
                </c:pt>
                <c:pt idx="563">
                  <c:v>31341</c:v>
                </c:pt>
                <c:pt idx="564">
                  <c:v>31348</c:v>
                </c:pt>
                <c:pt idx="565">
                  <c:v>31355</c:v>
                </c:pt>
                <c:pt idx="566">
                  <c:v>31362</c:v>
                </c:pt>
                <c:pt idx="567">
                  <c:v>31369</c:v>
                </c:pt>
                <c:pt idx="568">
                  <c:v>31376</c:v>
                </c:pt>
                <c:pt idx="569">
                  <c:v>31383</c:v>
                </c:pt>
                <c:pt idx="570">
                  <c:v>31390</c:v>
                </c:pt>
                <c:pt idx="571">
                  <c:v>31397</c:v>
                </c:pt>
                <c:pt idx="572">
                  <c:v>31404</c:v>
                </c:pt>
                <c:pt idx="573">
                  <c:v>31411</c:v>
                </c:pt>
                <c:pt idx="574">
                  <c:v>31418</c:v>
                </c:pt>
                <c:pt idx="575">
                  <c:v>31425</c:v>
                </c:pt>
                <c:pt idx="576">
                  <c:v>31432</c:v>
                </c:pt>
                <c:pt idx="577">
                  <c:v>31439</c:v>
                </c:pt>
                <c:pt idx="578">
                  <c:v>31446</c:v>
                </c:pt>
                <c:pt idx="579">
                  <c:v>31453</c:v>
                </c:pt>
                <c:pt idx="580">
                  <c:v>31460</c:v>
                </c:pt>
                <c:pt idx="581">
                  <c:v>31467</c:v>
                </c:pt>
                <c:pt idx="582">
                  <c:v>31474</c:v>
                </c:pt>
                <c:pt idx="583">
                  <c:v>31481</c:v>
                </c:pt>
                <c:pt idx="584">
                  <c:v>31488</c:v>
                </c:pt>
                <c:pt idx="585">
                  <c:v>31495</c:v>
                </c:pt>
                <c:pt idx="586">
                  <c:v>31502</c:v>
                </c:pt>
                <c:pt idx="587">
                  <c:v>31509</c:v>
                </c:pt>
                <c:pt idx="588">
                  <c:v>31516</c:v>
                </c:pt>
                <c:pt idx="589">
                  <c:v>31523</c:v>
                </c:pt>
                <c:pt idx="590">
                  <c:v>31530</c:v>
                </c:pt>
                <c:pt idx="591">
                  <c:v>31537</c:v>
                </c:pt>
                <c:pt idx="592">
                  <c:v>31544</c:v>
                </c:pt>
                <c:pt idx="593">
                  <c:v>31551</c:v>
                </c:pt>
                <c:pt idx="594">
                  <c:v>31558</c:v>
                </c:pt>
                <c:pt idx="595">
                  <c:v>31565</c:v>
                </c:pt>
                <c:pt idx="596">
                  <c:v>31572</c:v>
                </c:pt>
                <c:pt idx="597">
                  <c:v>31579</c:v>
                </c:pt>
                <c:pt idx="598">
                  <c:v>31586</c:v>
                </c:pt>
                <c:pt idx="599">
                  <c:v>31593</c:v>
                </c:pt>
                <c:pt idx="600">
                  <c:v>31600</c:v>
                </c:pt>
                <c:pt idx="601">
                  <c:v>31607</c:v>
                </c:pt>
                <c:pt idx="602">
                  <c:v>31614</c:v>
                </c:pt>
                <c:pt idx="603">
                  <c:v>31621</c:v>
                </c:pt>
                <c:pt idx="604">
                  <c:v>31628</c:v>
                </c:pt>
                <c:pt idx="605">
                  <c:v>31635</c:v>
                </c:pt>
                <c:pt idx="606">
                  <c:v>31642</c:v>
                </c:pt>
                <c:pt idx="607">
                  <c:v>31649</c:v>
                </c:pt>
                <c:pt idx="608">
                  <c:v>31656</c:v>
                </c:pt>
                <c:pt idx="609">
                  <c:v>31663</c:v>
                </c:pt>
                <c:pt idx="610">
                  <c:v>31670</c:v>
                </c:pt>
                <c:pt idx="611">
                  <c:v>31677</c:v>
                </c:pt>
                <c:pt idx="612">
                  <c:v>31684</c:v>
                </c:pt>
                <c:pt idx="613">
                  <c:v>31691</c:v>
                </c:pt>
                <c:pt idx="614">
                  <c:v>31698</c:v>
                </c:pt>
                <c:pt idx="615">
                  <c:v>31705</c:v>
                </c:pt>
                <c:pt idx="616">
                  <c:v>31712</c:v>
                </c:pt>
                <c:pt idx="617">
                  <c:v>31719</c:v>
                </c:pt>
                <c:pt idx="618">
                  <c:v>31726</c:v>
                </c:pt>
                <c:pt idx="619">
                  <c:v>31733</c:v>
                </c:pt>
                <c:pt idx="620">
                  <c:v>31740</c:v>
                </c:pt>
                <c:pt idx="621">
                  <c:v>31747</c:v>
                </c:pt>
                <c:pt idx="622">
                  <c:v>31754</c:v>
                </c:pt>
                <c:pt idx="623">
                  <c:v>31761</c:v>
                </c:pt>
                <c:pt idx="624">
                  <c:v>31768</c:v>
                </c:pt>
                <c:pt idx="625">
                  <c:v>31775</c:v>
                </c:pt>
                <c:pt idx="626">
                  <c:v>31782</c:v>
                </c:pt>
                <c:pt idx="627">
                  <c:v>31789</c:v>
                </c:pt>
                <c:pt idx="628">
                  <c:v>31796</c:v>
                </c:pt>
                <c:pt idx="629">
                  <c:v>31803</c:v>
                </c:pt>
                <c:pt idx="630">
                  <c:v>31810</c:v>
                </c:pt>
                <c:pt idx="631">
                  <c:v>31817</c:v>
                </c:pt>
                <c:pt idx="632">
                  <c:v>31824</c:v>
                </c:pt>
                <c:pt idx="633">
                  <c:v>31831</c:v>
                </c:pt>
                <c:pt idx="634">
                  <c:v>31838</c:v>
                </c:pt>
                <c:pt idx="635">
                  <c:v>31845</c:v>
                </c:pt>
                <c:pt idx="636">
                  <c:v>31852</c:v>
                </c:pt>
                <c:pt idx="637">
                  <c:v>31859</c:v>
                </c:pt>
                <c:pt idx="638">
                  <c:v>31866</c:v>
                </c:pt>
                <c:pt idx="639">
                  <c:v>31873</c:v>
                </c:pt>
                <c:pt idx="640">
                  <c:v>31880</c:v>
                </c:pt>
                <c:pt idx="641">
                  <c:v>31887</c:v>
                </c:pt>
                <c:pt idx="642">
                  <c:v>31894</c:v>
                </c:pt>
                <c:pt idx="643">
                  <c:v>31901</c:v>
                </c:pt>
                <c:pt idx="644">
                  <c:v>31908</c:v>
                </c:pt>
                <c:pt idx="645">
                  <c:v>31915</c:v>
                </c:pt>
                <c:pt idx="646">
                  <c:v>31922</c:v>
                </c:pt>
                <c:pt idx="647">
                  <c:v>31929</c:v>
                </c:pt>
                <c:pt idx="648">
                  <c:v>31936</c:v>
                </c:pt>
                <c:pt idx="649">
                  <c:v>31943</c:v>
                </c:pt>
                <c:pt idx="650">
                  <c:v>31950</c:v>
                </c:pt>
                <c:pt idx="651">
                  <c:v>31957</c:v>
                </c:pt>
                <c:pt idx="652">
                  <c:v>31964</c:v>
                </c:pt>
                <c:pt idx="653">
                  <c:v>31971</c:v>
                </c:pt>
                <c:pt idx="654">
                  <c:v>31978</c:v>
                </c:pt>
                <c:pt idx="655">
                  <c:v>31985</c:v>
                </c:pt>
                <c:pt idx="656">
                  <c:v>31992</c:v>
                </c:pt>
                <c:pt idx="657">
                  <c:v>31999</c:v>
                </c:pt>
                <c:pt idx="658">
                  <c:v>32006</c:v>
                </c:pt>
                <c:pt idx="659">
                  <c:v>32013</c:v>
                </c:pt>
                <c:pt idx="660">
                  <c:v>32020</c:v>
                </c:pt>
                <c:pt idx="661">
                  <c:v>32027</c:v>
                </c:pt>
                <c:pt idx="662">
                  <c:v>32034</c:v>
                </c:pt>
                <c:pt idx="663">
                  <c:v>32041</c:v>
                </c:pt>
                <c:pt idx="664">
                  <c:v>32048</c:v>
                </c:pt>
                <c:pt idx="665">
                  <c:v>32055</c:v>
                </c:pt>
                <c:pt idx="666">
                  <c:v>32062</c:v>
                </c:pt>
                <c:pt idx="667">
                  <c:v>32069</c:v>
                </c:pt>
                <c:pt idx="668">
                  <c:v>32076</c:v>
                </c:pt>
                <c:pt idx="669">
                  <c:v>32083</c:v>
                </c:pt>
                <c:pt idx="670">
                  <c:v>32090</c:v>
                </c:pt>
                <c:pt idx="671">
                  <c:v>32097</c:v>
                </c:pt>
                <c:pt idx="672">
                  <c:v>32104</c:v>
                </c:pt>
                <c:pt idx="673">
                  <c:v>32111</c:v>
                </c:pt>
                <c:pt idx="674">
                  <c:v>32118</c:v>
                </c:pt>
                <c:pt idx="675">
                  <c:v>32125</c:v>
                </c:pt>
                <c:pt idx="676">
                  <c:v>32132</c:v>
                </c:pt>
                <c:pt idx="677">
                  <c:v>32139</c:v>
                </c:pt>
                <c:pt idx="678">
                  <c:v>32146</c:v>
                </c:pt>
                <c:pt idx="679">
                  <c:v>32153</c:v>
                </c:pt>
                <c:pt idx="680">
                  <c:v>32160</c:v>
                </c:pt>
                <c:pt idx="681">
                  <c:v>32167</c:v>
                </c:pt>
                <c:pt idx="682">
                  <c:v>32174</c:v>
                </c:pt>
                <c:pt idx="683">
                  <c:v>32181</c:v>
                </c:pt>
                <c:pt idx="684">
                  <c:v>32188</c:v>
                </c:pt>
                <c:pt idx="685">
                  <c:v>32195</c:v>
                </c:pt>
                <c:pt idx="686">
                  <c:v>32202</c:v>
                </c:pt>
                <c:pt idx="687">
                  <c:v>32209</c:v>
                </c:pt>
                <c:pt idx="688">
                  <c:v>32216</c:v>
                </c:pt>
                <c:pt idx="689">
                  <c:v>32223</c:v>
                </c:pt>
                <c:pt idx="690">
                  <c:v>32230</c:v>
                </c:pt>
                <c:pt idx="691">
                  <c:v>32237</c:v>
                </c:pt>
                <c:pt idx="692">
                  <c:v>32244</c:v>
                </c:pt>
                <c:pt idx="693">
                  <c:v>32251</c:v>
                </c:pt>
                <c:pt idx="694">
                  <c:v>32258</c:v>
                </c:pt>
                <c:pt idx="695">
                  <c:v>32265</c:v>
                </c:pt>
                <c:pt idx="696">
                  <c:v>32272</c:v>
                </c:pt>
                <c:pt idx="697">
                  <c:v>32279</c:v>
                </c:pt>
                <c:pt idx="698">
                  <c:v>32286</c:v>
                </c:pt>
                <c:pt idx="699">
                  <c:v>32293</c:v>
                </c:pt>
                <c:pt idx="700">
                  <c:v>32300</c:v>
                </c:pt>
                <c:pt idx="701">
                  <c:v>32307</c:v>
                </c:pt>
                <c:pt idx="702">
                  <c:v>32314</c:v>
                </c:pt>
                <c:pt idx="703">
                  <c:v>32321</c:v>
                </c:pt>
                <c:pt idx="704">
                  <c:v>32328</c:v>
                </c:pt>
                <c:pt idx="705">
                  <c:v>32335</c:v>
                </c:pt>
                <c:pt idx="706">
                  <c:v>32342</c:v>
                </c:pt>
                <c:pt idx="707">
                  <c:v>32349</c:v>
                </c:pt>
                <c:pt idx="708">
                  <c:v>32356</c:v>
                </c:pt>
                <c:pt idx="709">
                  <c:v>32363</c:v>
                </c:pt>
                <c:pt idx="710">
                  <c:v>32370</c:v>
                </c:pt>
                <c:pt idx="711">
                  <c:v>32377</c:v>
                </c:pt>
                <c:pt idx="712">
                  <c:v>32384</c:v>
                </c:pt>
                <c:pt idx="713">
                  <c:v>32391</c:v>
                </c:pt>
                <c:pt idx="714">
                  <c:v>32398</c:v>
                </c:pt>
                <c:pt idx="715">
                  <c:v>32405</c:v>
                </c:pt>
                <c:pt idx="716">
                  <c:v>32412</c:v>
                </c:pt>
                <c:pt idx="717">
                  <c:v>32419</c:v>
                </c:pt>
                <c:pt idx="718">
                  <c:v>32426</c:v>
                </c:pt>
                <c:pt idx="719">
                  <c:v>32433</c:v>
                </c:pt>
                <c:pt idx="720">
                  <c:v>32440</c:v>
                </c:pt>
                <c:pt idx="721">
                  <c:v>32447</c:v>
                </c:pt>
                <c:pt idx="722">
                  <c:v>32454</c:v>
                </c:pt>
                <c:pt idx="723">
                  <c:v>32461</c:v>
                </c:pt>
                <c:pt idx="724">
                  <c:v>32468</c:v>
                </c:pt>
                <c:pt idx="725">
                  <c:v>32475</c:v>
                </c:pt>
                <c:pt idx="726">
                  <c:v>32482</c:v>
                </c:pt>
                <c:pt idx="727">
                  <c:v>32489</c:v>
                </c:pt>
                <c:pt idx="728">
                  <c:v>32496</c:v>
                </c:pt>
                <c:pt idx="729">
                  <c:v>32503</c:v>
                </c:pt>
                <c:pt idx="730">
                  <c:v>32510</c:v>
                </c:pt>
                <c:pt idx="731">
                  <c:v>32517</c:v>
                </c:pt>
                <c:pt idx="732">
                  <c:v>32524</c:v>
                </c:pt>
                <c:pt idx="733">
                  <c:v>32531</c:v>
                </c:pt>
                <c:pt idx="734">
                  <c:v>32538</c:v>
                </c:pt>
                <c:pt idx="735">
                  <c:v>32545</c:v>
                </c:pt>
                <c:pt idx="736">
                  <c:v>32552</c:v>
                </c:pt>
                <c:pt idx="737">
                  <c:v>32559</c:v>
                </c:pt>
                <c:pt idx="738">
                  <c:v>32566</c:v>
                </c:pt>
                <c:pt idx="739">
                  <c:v>32573</c:v>
                </c:pt>
                <c:pt idx="740">
                  <c:v>32580</c:v>
                </c:pt>
                <c:pt idx="741">
                  <c:v>32587</c:v>
                </c:pt>
                <c:pt idx="742">
                  <c:v>32594</c:v>
                </c:pt>
                <c:pt idx="743">
                  <c:v>32601</c:v>
                </c:pt>
                <c:pt idx="744">
                  <c:v>32608</c:v>
                </c:pt>
                <c:pt idx="745">
                  <c:v>32615</c:v>
                </c:pt>
                <c:pt idx="746">
                  <c:v>32622</c:v>
                </c:pt>
                <c:pt idx="747">
                  <c:v>32629</c:v>
                </c:pt>
                <c:pt idx="748">
                  <c:v>32636</c:v>
                </c:pt>
                <c:pt idx="749">
                  <c:v>32643</c:v>
                </c:pt>
                <c:pt idx="750">
                  <c:v>32650</c:v>
                </c:pt>
                <c:pt idx="751">
                  <c:v>32657</c:v>
                </c:pt>
                <c:pt idx="752">
                  <c:v>32664</c:v>
                </c:pt>
                <c:pt idx="753">
                  <c:v>32671</c:v>
                </c:pt>
                <c:pt idx="754">
                  <c:v>32678</c:v>
                </c:pt>
                <c:pt idx="755">
                  <c:v>32685</c:v>
                </c:pt>
                <c:pt idx="756">
                  <c:v>32692</c:v>
                </c:pt>
                <c:pt idx="757">
                  <c:v>32699</c:v>
                </c:pt>
                <c:pt idx="758">
                  <c:v>32706</c:v>
                </c:pt>
                <c:pt idx="759">
                  <c:v>32713</c:v>
                </c:pt>
                <c:pt idx="760">
                  <c:v>32720</c:v>
                </c:pt>
                <c:pt idx="761">
                  <c:v>32727</c:v>
                </c:pt>
                <c:pt idx="762">
                  <c:v>32734</c:v>
                </c:pt>
                <c:pt idx="763">
                  <c:v>32741</c:v>
                </c:pt>
                <c:pt idx="764">
                  <c:v>32748</c:v>
                </c:pt>
                <c:pt idx="765">
                  <c:v>32755</c:v>
                </c:pt>
                <c:pt idx="766">
                  <c:v>32762</c:v>
                </c:pt>
                <c:pt idx="767">
                  <c:v>32769</c:v>
                </c:pt>
                <c:pt idx="768">
                  <c:v>32776</c:v>
                </c:pt>
                <c:pt idx="769">
                  <c:v>32783</c:v>
                </c:pt>
                <c:pt idx="770">
                  <c:v>32790</c:v>
                </c:pt>
                <c:pt idx="771">
                  <c:v>32797</c:v>
                </c:pt>
                <c:pt idx="772">
                  <c:v>32804</c:v>
                </c:pt>
                <c:pt idx="773">
                  <c:v>32811</c:v>
                </c:pt>
                <c:pt idx="774">
                  <c:v>32818</c:v>
                </c:pt>
                <c:pt idx="775">
                  <c:v>32825</c:v>
                </c:pt>
                <c:pt idx="776">
                  <c:v>32832</c:v>
                </c:pt>
                <c:pt idx="777">
                  <c:v>32839</c:v>
                </c:pt>
                <c:pt idx="778">
                  <c:v>32846</c:v>
                </c:pt>
                <c:pt idx="779">
                  <c:v>32853</c:v>
                </c:pt>
                <c:pt idx="780">
                  <c:v>32860</c:v>
                </c:pt>
                <c:pt idx="781">
                  <c:v>32867</c:v>
                </c:pt>
                <c:pt idx="782">
                  <c:v>32874</c:v>
                </c:pt>
                <c:pt idx="783">
                  <c:v>32881</c:v>
                </c:pt>
                <c:pt idx="784">
                  <c:v>32888</c:v>
                </c:pt>
                <c:pt idx="785">
                  <c:v>32895</c:v>
                </c:pt>
                <c:pt idx="786">
                  <c:v>32902</c:v>
                </c:pt>
                <c:pt idx="787">
                  <c:v>32909</c:v>
                </c:pt>
                <c:pt idx="788">
                  <c:v>32916</c:v>
                </c:pt>
                <c:pt idx="789">
                  <c:v>32923</c:v>
                </c:pt>
                <c:pt idx="790">
                  <c:v>32930</c:v>
                </c:pt>
                <c:pt idx="791">
                  <c:v>32937</c:v>
                </c:pt>
                <c:pt idx="792">
                  <c:v>32944</c:v>
                </c:pt>
                <c:pt idx="793">
                  <c:v>32951</c:v>
                </c:pt>
                <c:pt idx="794">
                  <c:v>32958</c:v>
                </c:pt>
                <c:pt idx="795">
                  <c:v>32965</c:v>
                </c:pt>
                <c:pt idx="796">
                  <c:v>32972</c:v>
                </c:pt>
                <c:pt idx="797">
                  <c:v>32979</c:v>
                </c:pt>
                <c:pt idx="798">
                  <c:v>32986</c:v>
                </c:pt>
                <c:pt idx="799">
                  <c:v>32993</c:v>
                </c:pt>
                <c:pt idx="800">
                  <c:v>33000</c:v>
                </c:pt>
                <c:pt idx="801">
                  <c:v>33007</c:v>
                </c:pt>
                <c:pt idx="802">
                  <c:v>33014</c:v>
                </c:pt>
                <c:pt idx="803">
                  <c:v>33021</c:v>
                </c:pt>
                <c:pt idx="804">
                  <c:v>33028</c:v>
                </c:pt>
                <c:pt idx="805">
                  <c:v>33035</c:v>
                </c:pt>
                <c:pt idx="806">
                  <c:v>33042</c:v>
                </c:pt>
                <c:pt idx="807">
                  <c:v>33049</c:v>
                </c:pt>
                <c:pt idx="808">
                  <c:v>33056</c:v>
                </c:pt>
                <c:pt idx="809">
                  <c:v>33063</c:v>
                </c:pt>
                <c:pt idx="810">
                  <c:v>33070</c:v>
                </c:pt>
                <c:pt idx="811">
                  <c:v>33077</c:v>
                </c:pt>
                <c:pt idx="812">
                  <c:v>33084</c:v>
                </c:pt>
                <c:pt idx="813">
                  <c:v>33091</c:v>
                </c:pt>
                <c:pt idx="814">
                  <c:v>33098</c:v>
                </c:pt>
                <c:pt idx="815">
                  <c:v>33105</c:v>
                </c:pt>
                <c:pt idx="816">
                  <c:v>33112</c:v>
                </c:pt>
                <c:pt idx="817">
                  <c:v>33119</c:v>
                </c:pt>
                <c:pt idx="818">
                  <c:v>33126</c:v>
                </c:pt>
                <c:pt idx="819">
                  <c:v>33133</c:v>
                </c:pt>
                <c:pt idx="820">
                  <c:v>33140</c:v>
                </c:pt>
                <c:pt idx="821">
                  <c:v>33147</c:v>
                </c:pt>
                <c:pt idx="822">
                  <c:v>33154</c:v>
                </c:pt>
                <c:pt idx="823">
                  <c:v>33161</c:v>
                </c:pt>
                <c:pt idx="824">
                  <c:v>33168</c:v>
                </c:pt>
                <c:pt idx="825">
                  <c:v>33175</c:v>
                </c:pt>
                <c:pt idx="826">
                  <c:v>33182</c:v>
                </c:pt>
                <c:pt idx="827">
                  <c:v>33189</c:v>
                </c:pt>
                <c:pt idx="828">
                  <c:v>33196</c:v>
                </c:pt>
                <c:pt idx="829">
                  <c:v>33203</c:v>
                </c:pt>
                <c:pt idx="830">
                  <c:v>33210</c:v>
                </c:pt>
                <c:pt idx="831">
                  <c:v>33217</c:v>
                </c:pt>
                <c:pt idx="832">
                  <c:v>33224</c:v>
                </c:pt>
                <c:pt idx="833">
                  <c:v>33231</c:v>
                </c:pt>
                <c:pt idx="834">
                  <c:v>33238</c:v>
                </c:pt>
                <c:pt idx="835">
                  <c:v>33245</c:v>
                </c:pt>
                <c:pt idx="836">
                  <c:v>33252</c:v>
                </c:pt>
                <c:pt idx="837">
                  <c:v>33259</c:v>
                </c:pt>
                <c:pt idx="838">
                  <c:v>33266</c:v>
                </c:pt>
                <c:pt idx="839">
                  <c:v>33273</c:v>
                </c:pt>
                <c:pt idx="840">
                  <c:v>33280</c:v>
                </c:pt>
                <c:pt idx="841">
                  <c:v>33287</c:v>
                </c:pt>
                <c:pt idx="842">
                  <c:v>33294</c:v>
                </c:pt>
                <c:pt idx="843">
                  <c:v>33301</c:v>
                </c:pt>
                <c:pt idx="844">
                  <c:v>33308</c:v>
                </c:pt>
                <c:pt idx="845">
                  <c:v>33315</c:v>
                </c:pt>
                <c:pt idx="846">
                  <c:v>33322</c:v>
                </c:pt>
                <c:pt idx="847">
                  <c:v>33329</c:v>
                </c:pt>
                <c:pt idx="848">
                  <c:v>33336</c:v>
                </c:pt>
                <c:pt idx="849">
                  <c:v>33343</c:v>
                </c:pt>
                <c:pt idx="850">
                  <c:v>33350</c:v>
                </c:pt>
                <c:pt idx="851">
                  <c:v>33357</c:v>
                </c:pt>
                <c:pt idx="852">
                  <c:v>33364</c:v>
                </c:pt>
                <c:pt idx="853">
                  <c:v>33371</c:v>
                </c:pt>
                <c:pt idx="854">
                  <c:v>33378</c:v>
                </c:pt>
                <c:pt idx="855">
                  <c:v>33385</c:v>
                </c:pt>
                <c:pt idx="856">
                  <c:v>33392</c:v>
                </c:pt>
                <c:pt idx="857">
                  <c:v>33399</c:v>
                </c:pt>
                <c:pt idx="858">
                  <c:v>33406</c:v>
                </c:pt>
                <c:pt idx="859">
                  <c:v>33413</c:v>
                </c:pt>
                <c:pt idx="860">
                  <c:v>33420</c:v>
                </c:pt>
                <c:pt idx="861">
                  <c:v>33427</c:v>
                </c:pt>
                <c:pt idx="862">
                  <c:v>33434</c:v>
                </c:pt>
                <c:pt idx="863">
                  <c:v>33441</c:v>
                </c:pt>
                <c:pt idx="864">
                  <c:v>33448</c:v>
                </c:pt>
                <c:pt idx="865">
                  <c:v>33455</c:v>
                </c:pt>
                <c:pt idx="866">
                  <c:v>33462</c:v>
                </c:pt>
                <c:pt idx="867">
                  <c:v>33469</c:v>
                </c:pt>
                <c:pt idx="868">
                  <c:v>33476</c:v>
                </c:pt>
                <c:pt idx="869">
                  <c:v>33483</c:v>
                </c:pt>
                <c:pt idx="870">
                  <c:v>33490</c:v>
                </c:pt>
                <c:pt idx="871">
                  <c:v>33497</c:v>
                </c:pt>
                <c:pt idx="872">
                  <c:v>33504</c:v>
                </c:pt>
                <c:pt idx="873">
                  <c:v>33511</c:v>
                </c:pt>
                <c:pt idx="874">
                  <c:v>33518</c:v>
                </c:pt>
                <c:pt idx="875">
                  <c:v>33525</c:v>
                </c:pt>
                <c:pt idx="876">
                  <c:v>33532</c:v>
                </c:pt>
                <c:pt idx="877">
                  <c:v>33539</c:v>
                </c:pt>
                <c:pt idx="878">
                  <c:v>33546</c:v>
                </c:pt>
                <c:pt idx="879">
                  <c:v>33553</c:v>
                </c:pt>
                <c:pt idx="880">
                  <c:v>33560</c:v>
                </c:pt>
                <c:pt idx="881">
                  <c:v>33567</c:v>
                </c:pt>
                <c:pt idx="882">
                  <c:v>33574</c:v>
                </c:pt>
                <c:pt idx="883">
                  <c:v>33581</c:v>
                </c:pt>
                <c:pt idx="884">
                  <c:v>33588</c:v>
                </c:pt>
                <c:pt idx="885">
                  <c:v>33595</c:v>
                </c:pt>
                <c:pt idx="886">
                  <c:v>33602</c:v>
                </c:pt>
                <c:pt idx="887">
                  <c:v>33609</c:v>
                </c:pt>
                <c:pt idx="888">
                  <c:v>33616</c:v>
                </c:pt>
                <c:pt idx="889">
                  <c:v>33623</c:v>
                </c:pt>
                <c:pt idx="890">
                  <c:v>33630</c:v>
                </c:pt>
                <c:pt idx="891">
                  <c:v>33637</c:v>
                </c:pt>
                <c:pt idx="892">
                  <c:v>33644</c:v>
                </c:pt>
                <c:pt idx="893">
                  <c:v>33651</c:v>
                </c:pt>
                <c:pt idx="894">
                  <c:v>33658</c:v>
                </c:pt>
                <c:pt idx="895">
                  <c:v>33665</c:v>
                </c:pt>
                <c:pt idx="896">
                  <c:v>33672</c:v>
                </c:pt>
                <c:pt idx="897">
                  <c:v>33679</c:v>
                </c:pt>
                <c:pt idx="898">
                  <c:v>33686</c:v>
                </c:pt>
                <c:pt idx="899">
                  <c:v>33693</c:v>
                </c:pt>
                <c:pt idx="900">
                  <c:v>33700</c:v>
                </c:pt>
                <c:pt idx="901">
                  <c:v>33707</c:v>
                </c:pt>
                <c:pt idx="902">
                  <c:v>33714</c:v>
                </c:pt>
                <c:pt idx="903">
                  <c:v>33721</c:v>
                </c:pt>
                <c:pt idx="904">
                  <c:v>33728</c:v>
                </c:pt>
                <c:pt idx="905">
                  <c:v>33735</c:v>
                </c:pt>
                <c:pt idx="906">
                  <c:v>33742</c:v>
                </c:pt>
                <c:pt idx="907">
                  <c:v>33749</c:v>
                </c:pt>
                <c:pt idx="908">
                  <c:v>33756</c:v>
                </c:pt>
                <c:pt idx="909">
                  <c:v>33763</c:v>
                </c:pt>
                <c:pt idx="910">
                  <c:v>33770</c:v>
                </c:pt>
                <c:pt idx="911">
                  <c:v>33777</c:v>
                </c:pt>
                <c:pt idx="912">
                  <c:v>33784</c:v>
                </c:pt>
                <c:pt idx="913">
                  <c:v>33791</c:v>
                </c:pt>
                <c:pt idx="914">
                  <c:v>33798</c:v>
                </c:pt>
                <c:pt idx="915">
                  <c:v>33805</c:v>
                </c:pt>
                <c:pt idx="916">
                  <c:v>33812</c:v>
                </c:pt>
                <c:pt idx="917">
                  <c:v>33819</c:v>
                </c:pt>
                <c:pt idx="918">
                  <c:v>33826</c:v>
                </c:pt>
                <c:pt idx="919">
                  <c:v>33833</c:v>
                </c:pt>
                <c:pt idx="920">
                  <c:v>33840</c:v>
                </c:pt>
                <c:pt idx="921">
                  <c:v>33847</c:v>
                </c:pt>
                <c:pt idx="922">
                  <c:v>33854</c:v>
                </c:pt>
                <c:pt idx="923">
                  <c:v>33861</c:v>
                </c:pt>
                <c:pt idx="924">
                  <c:v>33868</c:v>
                </c:pt>
                <c:pt idx="925">
                  <c:v>33875</c:v>
                </c:pt>
                <c:pt idx="926">
                  <c:v>33882</c:v>
                </c:pt>
                <c:pt idx="927">
                  <c:v>33889</c:v>
                </c:pt>
                <c:pt idx="928">
                  <c:v>33896</c:v>
                </c:pt>
                <c:pt idx="929">
                  <c:v>33903</c:v>
                </c:pt>
                <c:pt idx="930">
                  <c:v>33910</c:v>
                </c:pt>
                <c:pt idx="931">
                  <c:v>33917</c:v>
                </c:pt>
                <c:pt idx="932">
                  <c:v>33924</c:v>
                </c:pt>
                <c:pt idx="933">
                  <c:v>33931</c:v>
                </c:pt>
                <c:pt idx="934">
                  <c:v>33938</c:v>
                </c:pt>
                <c:pt idx="935">
                  <c:v>33945</c:v>
                </c:pt>
                <c:pt idx="936">
                  <c:v>33952</c:v>
                </c:pt>
                <c:pt idx="937">
                  <c:v>33959</c:v>
                </c:pt>
                <c:pt idx="938">
                  <c:v>33966</c:v>
                </c:pt>
                <c:pt idx="939">
                  <c:v>33973</c:v>
                </c:pt>
                <c:pt idx="940">
                  <c:v>33980</c:v>
                </c:pt>
                <c:pt idx="941">
                  <c:v>33987</c:v>
                </c:pt>
                <c:pt idx="942">
                  <c:v>33994</c:v>
                </c:pt>
                <c:pt idx="943">
                  <c:v>34001</c:v>
                </c:pt>
                <c:pt idx="944">
                  <c:v>34008</c:v>
                </c:pt>
                <c:pt idx="945">
                  <c:v>34015</c:v>
                </c:pt>
                <c:pt idx="946">
                  <c:v>34022</c:v>
                </c:pt>
                <c:pt idx="947">
                  <c:v>34029</c:v>
                </c:pt>
                <c:pt idx="948">
                  <c:v>34036</c:v>
                </c:pt>
                <c:pt idx="949">
                  <c:v>34043</c:v>
                </c:pt>
                <c:pt idx="950">
                  <c:v>34050</c:v>
                </c:pt>
                <c:pt idx="951">
                  <c:v>34057</c:v>
                </c:pt>
                <c:pt idx="952">
                  <c:v>34064</c:v>
                </c:pt>
                <c:pt idx="953">
                  <c:v>34071</c:v>
                </c:pt>
                <c:pt idx="954">
                  <c:v>34078</c:v>
                </c:pt>
                <c:pt idx="955">
                  <c:v>34085</c:v>
                </c:pt>
                <c:pt idx="956">
                  <c:v>34092</c:v>
                </c:pt>
                <c:pt idx="957">
                  <c:v>34099</c:v>
                </c:pt>
                <c:pt idx="958">
                  <c:v>34106</c:v>
                </c:pt>
                <c:pt idx="959">
                  <c:v>34113</c:v>
                </c:pt>
                <c:pt idx="960">
                  <c:v>34120</c:v>
                </c:pt>
                <c:pt idx="961">
                  <c:v>34127</c:v>
                </c:pt>
                <c:pt idx="962">
                  <c:v>34134</c:v>
                </c:pt>
                <c:pt idx="963">
                  <c:v>34141</c:v>
                </c:pt>
                <c:pt idx="964">
                  <c:v>34148</c:v>
                </c:pt>
                <c:pt idx="965">
                  <c:v>34155</c:v>
                </c:pt>
                <c:pt idx="966">
                  <c:v>34162</c:v>
                </c:pt>
                <c:pt idx="967">
                  <c:v>34169</c:v>
                </c:pt>
                <c:pt idx="968">
                  <c:v>34176</c:v>
                </c:pt>
                <c:pt idx="969">
                  <c:v>34183</c:v>
                </c:pt>
                <c:pt idx="970">
                  <c:v>34190</c:v>
                </c:pt>
                <c:pt idx="971">
                  <c:v>34197</c:v>
                </c:pt>
                <c:pt idx="972">
                  <c:v>34204</c:v>
                </c:pt>
                <c:pt idx="973">
                  <c:v>34211</c:v>
                </c:pt>
                <c:pt idx="974">
                  <c:v>34218</c:v>
                </c:pt>
                <c:pt idx="975">
                  <c:v>34225</c:v>
                </c:pt>
                <c:pt idx="976">
                  <c:v>34232</c:v>
                </c:pt>
                <c:pt idx="977">
                  <c:v>34239</c:v>
                </c:pt>
                <c:pt idx="978">
                  <c:v>34246</c:v>
                </c:pt>
                <c:pt idx="979">
                  <c:v>34253</c:v>
                </c:pt>
                <c:pt idx="980">
                  <c:v>34260</c:v>
                </c:pt>
                <c:pt idx="981">
                  <c:v>34267</c:v>
                </c:pt>
                <c:pt idx="982">
                  <c:v>34274</c:v>
                </c:pt>
                <c:pt idx="983">
                  <c:v>34281</c:v>
                </c:pt>
                <c:pt idx="984">
                  <c:v>34288</c:v>
                </c:pt>
                <c:pt idx="985">
                  <c:v>34295</c:v>
                </c:pt>
                <c:pt idx="986">
                  <c:v>34302</c:v>
                </c:pt>
                <c:pt idx="987">
                  <c:v>34309</c:v>
                </c:pt>
                <c:pt idx="988">
                  <c:v>34316</c:v>
                </c:pt>
                <c:pt idx="989">
                  <c:v>34323</c:v>
                </c:pt>
                <c:pt idx="990">
                  <c:v>34330</c:v>
                </c:pt>
                <c:pt idx="991">
                  <c:v>34337</c:v>
                </c:pt>
                <c:pt idx="992">
                  <c:v>34344</c:v>
                </c:pt>
                <c:pt idx="993">
                  <c:v>34351</c:v>
                </c:pt>
                <c:pt idx="994">
                  <c:v>34358</c:v>
                </c:pt>
                <c:pt idx="995">
                  <c:v>34365</c:v>
                </c:pt>
                <c:pt idx="996">
                  <c:v>34372</c:v>
                </c:pt>
                <c:pt idx="997">
                  <c:v>34379</c:v>
                </c:pt>
                <c:pt idx="998">
                  <c:v>34386</c:v>
                </c:pt>
                <c:pt idx="999">
                  <c:v>34393</c:v>
                </c:pt>
                <c:pt idx="1000">
                  <c:v>34400</c:v>
                </c:pt>
                <c:pt idx="1001">
                  <c:v>34407</c:v>
                </c:pt>
                <c:pt idx="1002">
                  <c:v>34414</c:v>
                </c:pt>
                <c:pt idx="1003">
                  <c:v>34421</c:v>
                </c:pt>
                <c:pt idx="1004">
                  <c:v>34428</c:v>
                </c:pt>
                <c:pt idx="1005">
                  <c:v>34435</c:v>
                </c:pt>
                <c:pt idx="1006">
                  <c:v>34442</c:v>
                </c:pt>
                <c:pt idx="1007">
                  <c:v>34449</c:v>
                </c:pt>
                <c:pt idx="1008">
                  <c:v>34456</c:v>
                </c:pt>
                <c:pt idx="1009">
                  <c:v>34463</c:v>
                </c:pt>
                <c:pt idx="1010">
                  <c:v>34470</c:v>
                </c:pt>
                <c:pt idx="1011">
                  <c:v>34477</c:v>
                </c:pt>
                <c:pt idx="1012">
                  <c:v>34484</c:v>
                </c:pt>
                <c:pt idx="1013">
                  <c:v>34491</c:v>
                </c:pt>
                <c:pt idx="1014">
                  <c:v>34498</c:v>
                </c:pt>
                <c:pt idx="1015">
                  <c:v>34505</c:v>
                </c:pt>
                <c:pt idx="1016">
                  <c:v>34512</c:v>
                </c:pt>
                <c:pt idx="1017">
                  <c:v>34519</c:v>
                </c:pt>
                <c:pt idx="1018">
                  <c:v>34526</c:v>
                </c:pt>
                <c:pt idx="1019">
                  <c:v>34533</c:v>
                </c:pt>
                <c:pt idx="1020">
                  <c:v>34540</c:v>
                </c:pt>
                <c:pt idx="1021">
                  <c:v>34547</c:v>
                </c:pt>
                <c:pt idx="1022">
                  <c:v>34554</c:v>
                </c:pt>
                <c:pt idx="1023">
                  <c:v>34561</c:v>
                </c:pt>
                <c:pt idx="1024">
                  <c:v>34568</c:v>
                </c:pt>
                <c:pt idx="1025">
                  <c:v>34575</c:v>
                </c:pt>
                <c:pt idx="1026">
                  <c:v>34582</c:v>
                </c:pt>
                <c:pt idx="1027">
                  <c:v>34589</c:v>
                </c:pt>
                <c:pt idx="1028">
                  <c:v>34596</c:v>
                </c:pt>
                <c:pt idx="1029">
                  <c:v>34603</c:v>
                </c:pt>
                <c:pt idx="1030">
                  <c:v>34610</c:v>
                </c:pt>
                <c:pt idx="1031">
                  <c:v>34617</c:v>
                </c:pt>
                <c:pt idx="1032">
                  <c:v>34624</c:v>
                </c:pt>
                <c:pt idx="1033">
                  <c:v>34631</c:v>
                </c:pt>
                <c:pt idx="1034">
                  <c:v>34638</c:v>
                </c:pt>
                <c:pt idx="1035">
                  <c:v>34645</c:v>
                </c:pt>
                <c:pt idx="1036">
                  <c:v>34652</c:v>
                </c:pt>
                <c:pt idx="1037">
                  <c:v>34659</c:v>
                </c:pt>
                <c:pt idx="1038">
                  <c:v>34666</c:v>
                </c:pt>
                <c:pt idx="1039">
                  <c:v>34673</c:v>
                </c:pt>
                <c:pt idx="1040">
                  <c:v>34680</c:v>
                </c:pt>
                <c:pt idx="1041">
                  <c:v>34687</c:v>
                </c:pt>
                <c:pt idx="1042">
                  <c:v>34694</c:v>
                </c:pt>
                <c:pt idx="1043">
                  <c:v>34701</c:v>
                </c:pt>
                <c:pt idx="1044">
                  <c:v>34708</c:v>
                </c:pt>
                <c:pt idx="1045">
                  <c:v>34715</c:v>
                </c:pt>
                <c:pt idx="1046">
                  <c:v>34722</c:v>
                </c:pt>
                <c:pt idx="1047">
                  <c:v>34729</c:v>
                </c:pt>
                <c:pt idx="1048">
                  <c:v>34736</c:v>
                </c:pt>
                <c:pt idx="1049">
                  <c:v>34743</c:v>
                </c:pt>
                <c:pt idx="1050">
                  <c:v>34750</c:v>
                </c:pt>
                <c:pt idx="1051">
                  <c:v>34757</c:v>
                </c:pt>
                <c:pt idx="1052">
                  <c:v>34764</c:v>
                </c:pt>
                <c:pt idx="1053">
                  <c:v>34771</c:v>
                </c:pt>
                <c:pt idx="1054">
                  <c:v>34778</c:v>
                </c:pt>
                <c:pt idx="1055">
                  <c:v>34785</c:v>
                </c:pt>
                <c:pt idx="1056">
                  <c:v>34792</c:v>
                </c:pt>
                <c:pt idx="1057">
                  <c:v>34799</c:v>
                </c:pt>
                <c:pt idx="1058">
                  <c:v>34806</c:v>
                </c:pt>
                <c:pt idx="1059">
                  <c:v>34813</c:v>
                </c:pt>
                <c:pt idx="1060">
                  <c:v>34820</c:v>
                </c:pt>
                <c:pt idx="1061">
                  <c:v>34827</c:v>
                </c:pt>
                <c:pt idx="1062">
                  <c:v>34834</c:v>
                </c:pt>
                <c:pt idx="1063">
                  <c:v>34841</c:v>
                </c:pt>
                <c:pt idx="1064">
                  <c:v>34848</c:v>
                </c:pt>
                <c:pt idx="1065">
                  <c:v>34855</c:v>
                </c:pt>
                <c:pt idx="1066">
                  <c:v>34862</c:v>
                </c:pt>
                <c:pt idx="1067">
                  <c:v>34869</c:v>
                </c:pt>
                <c:pt idx="1068">
                  <c:v>34876</c:v>
                </c:pt>
                <c:pt idx="1069">
                  <c:v>34883</c:v>
                </c:pt>
                <c:pt idx="1070">
                  <c:v>34890</c:v>
                </c:pt>
                <c:pt idx="1071">
                  <c:v>34897</c:v>
                </c:pt>
                <c:pt idx="1072">
                  <c:v>34904</c:v>
                </c:pt>
                <c:pt idx="1073">
                  <c:v>34911</c:v>
                </c:pt>
                <c:pt idx="1074">
                  <c:v>34918</c:v>
                </c:pt>
                <c:pt idx="1075">
                  <c:v>34925</c:v>
                </c:pt>
                <c:pt idx="1076">
                  <c:v>34932</c:v>
                </c:pt>
                <c:pt idx="1077">
                  <c:v>34939</c:v>
                </c:pt>
                <c:pt idx="1078">
                  <c:v>34946</c:v>
                </c:pt>
                <c:pt idx="1079">
                  <c:v>34953</c:v>
                </c:pt>
                <c:pt idx="1080">
                  <c:v>34960</c:v>
                </c:pt>
                <c:pt idx="1081">
                  <c:v>34967</c:v>
                </c:pt>
                <c:pt idx="1082">
                  <c:v>34974</c:v>
                </c:pt>
                <c:pt idx="1083">
                  <c:v>34981</c:v>
                </c:pt>
                <c:pt idx="1084">
                  <c:v>34988</c:v>
                </c:pt>
                <c:pt idx="1085">
                  <c:v>34995</c:v>
                </c:pt>
                <c:pt idx="1086">
                  <c:v>35002</c:v>
                </c:pt>
                <c:pt idx="1087">
                  <c:v>35009</c:v>
                </c:pt>
                <c:pt idx="1088">
                  <c:v>35016</c:v>
                </c:pt>
                <c:pt idx="1089">
                  <c:v>35023</c:v>
                </c:pt>
                <c:pt idx="1090">
                  <c:v>35030</c:v>
                </c:pt>
                <c:pt idx="1091">
                  <c:v>35037</c:v>
                </c:pt>
                <c:pt idx="1092">
                  <c:v>35044</c:v>
                </c:pt>
                <c:pt idx="1093">
                  <c:v>35051</c:v>
                </c:pt>
                <c:pt idx="1094">
                  <c:v>35058</c:v>
                </c:pt>
                <c:pt idx="1095">
                  <c:v>35065</c:v>
                </c:pt>
                <c:pt idx="1096">
                  <c:v>35072</c:v>
                </c:pt>
                <c:pt idx="1097">
                  <c:v>35079</c:v>
                </c:pt>
                <c:pt idx="1098">
                  <c:v>35086</c:v>
                </c:pt>
                <c:pt idx="1099">
                  <c:v>35093</c:v>
                </c:pt>
                <c:pt idx="1100">
                  <c:v>35100</c:v>
                </c:pt>
                <c:pt idx="1101">
                  <c:v>35107</c:v>
                </c:pt>
                <c:pt idx="1102">
                  <c:v>35114</c:v>
                </c:pt>
                <c:pt idx="1103">
                  <c:v>35121</c:v>
                </c:pt>
                <c:pt idx="1104">
                  <c:v>35128</c:v>
                </c:pt>
                <c:pt idx="1105">
                  <c:v>35135</c:v>
                </c:pt>
                <c:pt idx="1106">
                  <c:v>35142</c:v>
                </c:pt>
                <c:pt idx="1107">
                  <c:v>35149</c:v>
                </c:pt>
                <c:pt idx="1108">
                  <c:v>35156</c:v>
                </c:pt>
                <c:pt idx="1109">
                  <c:v>35163</c:v>
                </c:pt>
                <c:pt idx="1110">
                  <c:v>35170</c:v>
                </c:pt>
                <c:pt idx="1111">
                  <c:v>35177</c:v>
                </c:pt>
                <c:pt idx="1112">
                  <c:v>35184</c:v>
                </c:pt>
                <c:pt idx="1113">
                  <c:v>35191</c:v>
                </c:pt>
                <c:pt idx="1114">
                  <c:v>35198</c:v>
                </c:pt>
                <c:pt idx="1115">
                  <c:v>35205</c:v>
                </c:pt>
                <c:pt idx="1116">
                  <c:v>35212</c:v>
                </c:pt>
                <c:pt idx="1117">
                  <c:v>35219</c:v>
                </c:pt>
                <c:pt idx="1118">
                  <c:v>35226</c:v>
                </c:pt>
                <c:pt idx="1119">
                  <c:v>35233</c:v>
                </c:pt>
                <c:pt idx="1120">
                  <c:v>35240</c:v>
                </c:pt>
                <c:pt idx="1121">
                  <c:v>35247</c:v>
                </c:pt>
                <c:pt idx="1122">
                  <c:v>35254</c:v>
                </c:pt>
                <c:pt idx="1123">
                  <c:v>35261</c:v>
                </c:pt>
                <c:pt idx="1124">
                  <c:v>35268</c:v>
                </c:pt>
                <c:pt idx="1125">
                  <c:v>35275</c:v>
                </c:pt>
                <c:pt idx="1126">
                  <c:v>35282</c:v>
                </c:pt>
                <c:pt idx="1127">
                  <c:v>35289</c:v>
                </c:pt>
                <c:pt idx="1128">
                  <c:v>35296</c:v>
                </c:pt>
                <c:pt idx="1129">
                  <c:v>35303</c:v>
                </c:pt>
                <c:pt idx="1130">
                  <c:v>35310</c:v>
                </c:pt>
                <c:pt idx="1131">
                  <c:v>35317</c:v>
                </c:pt>
                <c:pt idx="1132">
                  <c:v>35324</c:v>
                </c:pt>
                <c:pt idx="1133">
                  <c:v>35331</c:v>
                </c:pt>
                <c:pt idx="1134">
                  <c:v>35338</c:v>
                </c:pt>
                <c:pt idx="1135">
                  <c:v>35345</c:v>
                </c:pt>
                <c:pt idx="1136">
                  <c:v>35352</c:v>
                </c:pt>
                <c:pt idx="1137">
                  <c:v>35359</c:v>
                </c:pt>
                <c:pt idx="1138">
                  <c:v>35366</c:v>
                </c:pt>
                <c:pt idx="1139">
                  <c:v>35373</c:v>
                </c:pt>
                <c:pt idx="1140">
                  <c:v>35380</c:v>
                </c:pt>
                <c:pt idx="1141">
                  <c:v>35387</c:v>
                </c:pt>
                <c:pt idx="1142">
                  <c:v>35394</c:v>
                </c:pt>
                <c:pt idx="1143">
                  <c:v>35401</c:v>
                </c:pt>
                <c:pt idx="1144">
                  <c:v>35408</c:v>
                </c:pt>
                <c:pt idx="1145">
                  <c:v>35415</c:v>
                </c:pt>
                <c:pt idx="1146">
                  <c:v>35422</c:v>
                </c:pt>
                <c:pt idx="1147">
                  <c:v>35429</c:v>
                </c:pt>
                <c:pt idx="1148">
                  <c:v>35436</c:v>
                </c:pt>
                <c:pt idx="1149">
                  <c:v>35443</c:v>
                </c:pt>
                <c:pt idx="1150">
                  <c:v>35450</c:v>
                </c:pt>
                <c:pt idx="1151">
                  <c:v>35457</c:v>
                </c:pt>
                <c:pt idx="1152">
                  <c:v>35464</c:v>
                </c:pt>
                <c:pt idx="1153">
                  <c:v>35471</c:v>
                </c:pt>
                <c:pt idx="1154">
                  <c:v>35478</c:v>
                </c:pt>
                <c:pt idx="1155">
                  <c:v>35485</c:v>
                </c:pt>
                <c:pt idx="1156">
                  <c:v>35492</c:v>
                </c:pt>
                <c:pt idx="1157">
                  <c:v>35499</c:v>
                </c:pt>
                <c:pt idx="1158">
                  <c:v>35506</c:v>
                </c:pt>
                <c:pt idx="1159">
                  <c:v>35513</c:v>
                </c:pt>
                <c:pt idx="1160">
                  <c:v>35520</c:v>
                </c:pt>
                <c:pt idx="1161">
                  <c:v>35527</c:v>
                </c:pt>
                <c:pt idx="1162">
                  <c:v>35534</c:v>
                </c:pt>
                <c:pt idx="1163">
                  <c:v>35541</c:v>
                </c:pt>
                <c:pt idx="1164">
                  <c:v>35548</c:v>
                </c:pt>
                <c:pt idx="1165">
                  <c:v>35555</c:v>
                </c:pt>
                <c:pt idx="1166">
                  <c:v>35562</c:v>
                </c:pt>
                <c:pt idx="1167">
                  <c:v>35569</c:v>
                </c:pt>
                <c:pt idx="1168">
                  <c:v>35576</c:v>
                </c:pt>
                <c:pt idx="1169">
                  <c:v>35583</c:v>
                </c:pt>
                <c:pt idx="1170">
                  <c:v>35590</c:v>
                </c:pt>
                <c:pt idx="1171">
                  <c:v>35597</c:v>
                </c:pt>
                <c:pt idx="1172">
                  <c:v>35604</c:v>
                </c:pt>
                <c:pt idx="1173">
                  <c:v>35611</c:v>
                </c:pt>
                <c:pt idx="1174">
                  <c:v>35618</c:v>
                </c:pt>
                <c:pt idx="1175">
                  <c:v>35625</c:v>
                </c:pt>
                <c:pt idx="1176">
                  <c:v>35632</c:v>
                </c:pt>
                <c:pt idx="1177">
                  <c:v>35639</c:v>
                </c:pt>
                <c:pt idx="1178">
                  <c:v>35646</c:v>
                </c:pt>
                <c:pt idx="1179">
                  <c:v>35653</c:v>
                </c:pt>
                <c:pt idx="1180">
                  <c:v>35660</c:v>
                </c:pt>
                <c:pt idx="1181">
                  <c:v>35667</c:v>
                </c:pt>
                <c:pt idx="1182">
                  <c:v>35674</c:v>
                </c:pt>
                <c:pt idx="1183">
                  <c:v>35681</c:v>
                </c:pt>
                <c:pt idx="1184">
                  <c:v>35688</c:v>
                </c:pt>
                <c:pt idx="1185">
                  <c:v>35695</c:v>
                </c:pt>
                <c:pt idx="1186">
                  <c:v>35702</c:v>
                </c:pt>
                <c:pt idx="1187">
                  <c:v>35709</c:v>
                </c:pt>
                <c:pt idx="1188">
                  <c:v>35716</c:v>
                </c:pt>
                <c:pt idx="1189">
                  <c:v>35723</c:v>
                </c:pt>
                <c:pt idx="1190">
                  <c:v>35730</c:v>
                </c:pt>
                <c:pt idx="1191">
                  <c:v>35737</c:v>
                </c:pt>
                <c:pt idx="1192">
                  <c:v>35744</c:v>
                </c:pt>
                <c:pt idx="1193">
                  <c:v>35751</c:v>
                </c:pt>
                <c:pt idx="1194">
                  <c:v>35758</c:v>
                </c:pt>
                <c:pt idx="1195">
                  <c:v>35765</c:v>
                </c:pt>
                <c:pt idx="1196">
                  <c:v>35772</c:v>
                </c:pt>
                <c:pt idx="1197">
                  <c:v>35779</c:v>
                </c:pt>
                <c:pt idx="1198">
                  <c:v>35786</c:v>
                </c:pt>
                <c:pt idx="1199">
                  <c:v>35793</c:v>
                </c:pt>
                <c:pt idx="1200">
                  <c:v>35800</c:v>
                </c:pt>
                <c:pt idx="1201">
                  <c:v>35807</c:v>
                </c:pt>
                <c:pt idx="1202">
                  <c:v>35814</c:v>
                </c:pt>
                <c:pt idx="1203">
                  <c:v>35821</c:v>
                </c:pt>
                <c:pt idx="1204">
                  <c:v>35828</c:v>
                </c:pt>
                <c:pt idx="1205">
                  <c:v>35835</c:v>
                </c:pt>
                <c:pt idx="1206">
                  <c:v>35842</c:v>
                </c:pt>
                <c:pt idx="1207">
                  <c:v>35849</c:v>
                </c:pt>
                <c:pt idx="1208">
                  <c:v>35856</c:v>
                </c:pt>
                <c:pt idx="1209">
                  <c:v>35863</c:v>
                </c:pt>
                <c:pt idx="1210">
                  <c:v>35870</c:v>
                </c:pt>
                <c:pt idx="1211">
                  <c:v>35877</c:v>
                </c:pt>
                <c:pt idx="1212">
                  <c:v>35884</c:v>
                </c:pt>
                <c:pt idx="1213">
                  <c:v>35891</c:v>
                </c:pt>
                <c:pt idx="1214">
                  <c:v>35898</c:v>
                </c:pt>
                <c:pt idx="1215">
                  <c:v>35905</c:v>
                </c:pt>
                <c:pt idx="1216">
                  <c:v>35912</c:v>
                </c:pt>
                <c:pt idx="1217">
                  <c:v>35919</c:v>
                </c:pt>
                <c:pt idx="1218">
                  <c:v>35926</c:v>
                </c:pt>
                <c:pt idx="1219">
                  <c:v>35933</c:v>
                </c:pt>
                <c:pt idx="1220">
                  <c:v>35940</c:v>
                </c:pt>
                <c:pt idx="1221">
                  <c:v>35947</c:v>
                </c:pt>
                <c:pt idx="1222">
                  <c:v>35954</c:v>
                </c:pt>
                <c:pt idx="1223">
                  <c:v>35961</c:v>
                </c:pt>
                <c:pt idx="1224">
                  <c:v>35968</c:v>
                </c:pt>
                <c:pt idx="1225">
                  <c:v>35975</c:v>
                </c:pt>
                <c:pt idx="1226">
                  <c:v>35982</c:v>
                </c:pt>
                <c:pt idx="1227">
                  <c:v>35989</c:v>
                </c:pt>
                <c:pt idx="1228">
                  <c:v>35996</c:v>
                </c:pt>
                <c:pt idx="1229">
                  <c:v>36003</c:v>
                </c:pt>
                <c:pt idx="1230">
                  <c:v>36010</c:v>
                </c:pt>
                <c:pt idx="1231">
                  <c:v>36017</c:v>
                </c:pt>
                <c:pt idx="1232">
                  <c:v>36024</c:v>
                </c:pt>
                <c:pt idx="1233">
                  <c:v>36031</c:v>
                </c:pt>
                <c:pt idx="1234">
                  <c:v>36038</c:v>
                </c:pt>
                <c:pt idx="1235">
                  <c:v>36045</c:v>
                </c:pt>
                <c:pt idx="1236">
                  <c:v>36052</c:v>
                </c:pt>
                <c:pt idx="1237">
                  <c:v>36059</c:v>
                </c:pt>
                <c:pt idx="1238">
                  <c:v>36066</c:v>
                </c:pt>
                <c:pt idx="1239">
                  <c:v>36073</c:v>
                </c:pt>
                <c:pt idx="1240">
                  <c:v>36080</c:v>
                </c:pt>
                <c:pt idx="1241">
                  <c:v>36087</c:v>
                </c:pt>
                <c:pt idx="1242">
                  <c:v>36094</c:v>
                </c:pt>
                <c:pt idx="1243">
                  <c:v>36101</c:v>
                </c:pt>
                <c:pt idx="1244">
                  <c:v>36108</c:v>
                </c:pt>
                <c:pt idx="1245">
                  <c:v>36115</c:v>
                </c:pt>
                <c:pt idx="1246">
                  <c:v>36122</c:v>
                </c:pt>
                <c:pt idx="1247">
                  <c:v>36129</c:v>
                </c:pt>
                <c:pt idx="1248">
                  <c:v>36136</c:v>
                </c:pt>
                <c:pt idx="1249">
                  <c:v>36143</c:v>
                </c:pt>
                <c:pt idx="1250">
                  <c:v>36150</c:v>
                </c:pt>
                <c:pt idx="1251">
                  <c:v>36157</c:v>
                </c:pt>
                <c:pt idx="1252">
                  <c:v>36164</c:v>
                </c:pt>
                <c:pt idx="1253">
                  <c:v>36171</c:v>
                </c:pt>
                <c:pt idx="1254">
                  <c:v>36178</c:v>
                </c:pt>
                <c:pt idx="1255">
                  <c:v>36185</c:v>
                </c:pt>
                <c:pt idx="1256">
                  <c:v>36192</c:v>
                </c:pt>
                <c:pt idx="1257">
                  <c:v>36199</c:v>
                </c:pt>
                <c:pt idx="1258">
                  <c:v>36206</c:v>
                </c:pt>
                <c:pt idx="1259">
                  <c:v>36213</c:v>
                </c:pt>
                <c:pt idx="1260">
                  <c:v>36220</c:v>
                </c:pt>
                <c:pt idx="1261">
                  <c:v>36227</c:v>
                </c:pt>
                <c:pt idx="1262">
                  <c:v>36234</c:v>
                </c:pt>
                <c:pt idx="1263">
                  <c:v>36241</c:v>
                </c:pt>
                <c:pt idx="1264">
                  <c:v>36248</c:v>
                </c:pt>
                <c:pt idx="1265">
                  <c:v>36255</c:v>
                </c:pt>
                <c:pt idx="1266">
                  <c:v>36262</c:v>
                </c:pt>
                <c:pt idx="1267">
                  <c:v>36269</c:v>
                </c:pt>
                <c:pt idx="1268">
                  <c:v>36276</c:v>
                </c:pt>
                <c:pt idx="1269">
                  <c:v>36283</c:v>
                </c:pt>
                <c:pt idx="1270">
                  <c:v>36290</c:v>
                </c:pt>
                <c:pt idx="1271">
                  <c:v>36297</c:v>
                </c:pt>
                <c:pt idx="1272">
                  <c:v>36304</c:v>
                </c:pt>
                <c:pt idx="1273">
                  <c:v>36311</c:v>
                </c:pt>
                <c:pt idx="1274">
                  <c:v>36318</c:v>
                </c:pt>
                <c:pt idx="1275">
                  <c:v>36325</c:v>
                </c:pt>
                <c:pt idx="1276">
                  <c:v>36332</c:v>
                </c:pt>
                <c:pt idx="1277">
                  <c:v>36339</c:v>
                </c:pt>
                <c:pt idx="1278">
                  <c:v>36346</c:v>
                </c:pt>
                <c:pt idx="1279">
                  <c:v>36353</c:v>
                </c:pt>
                <c:pt idx="1280">
                  <c:v>36360</c:v>
                </c:pt>
                <c:pt idx="1281">
                  <c:v>36367</c:v>
                </c:pt>
                <c:pt idx="1282">
                  <c:v>36374</c:v>
                </c:pt>
                <c:pt idx="1283">
                  <c:v>36381</c:v>
                </c:pt>
                <c:pt idx="1284">
                  <c:v>36388</c:v>
                </c:pt>
                <c:pt idx="1285">
                  <c:v>36395</c:v>
                </c:pt>
                <c:pt idx="1286">
                  <c:v>36402</c:v>
                </c:pt>
                <c:pt idx="1287">
                  <c:v>36409</c:v>
                </c:pt>
                <c:pt idx="1288">
                  <c:v>36416</c:v>
                </c:pt>
                <c:pt idx="1289">
                  <c:v>36423</c:v>
                </c:pt>
                <c:pt idx="1290">
                  <c:v>36430</c:v>
                </c:pt>
                <c:pt idx="1291">
                  <c:v>36437</c:v>
                </c:pt>
                <c:pt idx="1292">
                  <c:v>36444</c:v>
                </c:pt>
                <c:pt idx="1293">
                  <c:v>36451</c:v>
                </c:pt>
                <c:pt idx="1294">
                  <c:v>36458</c:v>
                </c:pt>
                <c:pt idx="1295">
                  <c:v>36465</c:v>
                </c:pt>
                <c:pt idx="1296">
                  <c:v>36472</c:v>
                </c:pt>
                <c:pt idx="1297">
                  <c:v>36479</c:v>
                </c:pt>
                <c:pt idx="1298">
                  <c:v>36486</c:v>
                </c:pt>
                <c:pt idx="1299">
                  <c:v>36493</c:v>
                </c:pt>
                <c:pt idx="1300">
                  <c:v>36500</c:v>
                </c:pt>
                <c:pt idx="1301">
                  <c:v>36507</c:v>
                </c:pt>
                <c:pt idx="1302">
                  <c:v>36514</c:v>
                </c:pt>
                <c:pt idx="1303">
                  <c:v>36521</c:v>
                </c:pt>
                <c:pt idx="1304">
                  <c:v>36528</c:v>
                </c:pt>
                <c:pt idx="1305">
                  <c:v>36535</c:v>
                </c:pt>
                <c:pt idx="1306">
                  <c:v>36542</c:v>
                </c:pt>
                <c:pt idx="1307">
                  <c:v>36549</c:v>
                </c:pt>
                <c:pt idx="1308">
                  <c:v>36556</c:v>
                </c:pt>
                <c:pt idx="1309">
                  <c:v>36563</c:v>
                </c:pt>
                <c:pt idx="1310">
                  <c:v>36570</c:v>
                </c:pt>
                <c:pt idx="1311">
                  <c:v>36577</c:v>
                </c:pt>
                <c:pt idx="1312">
                  <c:v>36584</c:v>
                </c:pt>
                <c:pt idx="1313">
                  <c:v>36591</c:v>
                </c:pt>
                <c:pt idx="1314">
                  <c:v>36598</c:v>
                </c:pt>
                <c:pt idx="1315">
                  <c:v>36605</c:v>
                </c:pt>
                <c:pt idx="1316">
                  <c:v>36612</c:v>
                </c:pt>
                <c:pt idx="1317">
                  <c:v>36619</c:v>
                </c:pt>
                <c:pt idx="1318">
                  <c:v>36626</c:v>
                </c:pt>
                <c:pt idx="1319">
                  <c:v>36633</c:v>
                </c:pt>
                <c:pt idx="1320">
                  <c:v>36640</c:v>
                </c:pt>
                <c:pt idx="1321">
                  <c:v>36647</c:v>
                </c:pt>
                <c:pt idx="1322">
                  <c:v>36654</c:v>
                </c:pt>
                <c:pt idx="1323">
                  <c:v>36661</c:v>
                </c:pt>
                <c:pt idx="1324">
                  <c:v>36668</c:v>
                </c:pt>
                <c:pt idx="1325">
                  <c:v>36675</c:v>
                </c:pt>
                <c:pt idx="1326">
                  <c:v>36682</c:v>
                </c:pt>
                <c:pt idx="1327">
                  <c:v>36689</c:v>
                </c:pt>
                <c:pt idx="1328">
                  <c:v>36696</c:v>
                </c:pt>
                <c:pt idx="1329">
                  <c:v>36703</c:v>
                </c:pt>
                <c:pt idx="1330">
                  <c:v>36710</c:v>
                </c:pt>
                <c:pt idx="1331">
                  <c:v>36717</c:v>
                </c:pt>
                <c:pt idx="1332">
                  <c:v>36724</c:v>
                </c:pt>
                <c:pt idx="1333">
                  <c:v>36731</c:v>
                </c:pt>
                <c:pt idx="1334">
                  <c:v>36738</c:v>
                </c:pt>
                <c:pt idx="1335">
                  <c:v>36745</c:v>
                </c:pt>
                <c:pt idx="1336">
                  <c:v>36752</c:v>
                </c:pt>
                <c:pt idx="1337">
                  <c:v>36759</c:v>
                </c:pt>
                <c:pt idx="1338">
                  <c:v>36766</c:v>
                </c:pt>
                <c:pt idx="1339">
                  <c:v>36773</c:v>
                </c:pt>
                <c:pt idx="1340">
                  <c:v>36780</c:v>
                </c:pt>
                <c:pt idx="1341">
                  <c:v>36787</c:v>
                </c:pt>
                <c:pt idx="1342">
                  <c:v>36794</c:v>
                </c:pt>
                <c:pt idx="1343">
                  <c:v>36801</c:v>
                </c:pt>
                <c:pt idx="1344">
                  <c:v>36808</c:v>
                </c:pt>
                <c:pt idx="1345">
                  <c:v>36815</c:v>
                </c:pt>
                <c:pt idx="1346">
                  <c:v>36822</c:v>
                </c:pt>
                <c:pt idx="1347">
                  <c:v>36829</c:v>
                </c:pt>
                <c:pt idx="1348">
                  <c:v>36836</c:v>
                </c:pt>
                <c:pt idx="1349">
                  <c:v>36843</c:v>
                </c:pt>
                <c:pt idx="1350">
                  <c:v>36850</c:v>
                </c:pt>
                <c:pt idx="1351">
                  <c:v>36857</c:v>
                </c:pt>
                <c:pt idx="1352">
                  <c:v>36864</c:v>
                </c:pt>
                <c:pt idx="1353">
                  <c:v>36871</c:v>
                </c:pt>
                <c:pt idx="1354">
                  <c:v>36878</c:v>
                </c:pt>
                <c:pt idx="1355">
                  <c:v>36885</c:v>
                </c:pt>
                <c:pt idx="1356">
                  <c:v>36892</c:v>
                </c:pt>
                <c:pt idx="1357">
                  <c:v>36899</c:v>
                </c:pt>
                <c:pt idx="1358">
                  <c:v>36906</c:v>
                </c:pt>
                <c:pt idx="1359">
                  <c:v>36913</c:v>
                </c:pt>
                <c:pt idx="1360">
                  <c:v>36920</c:v>
                </c:pt>
                <c:pt idx="1361">
                  <c:v>36927</c:v>
                </c:pt>
                <c:pt idx="1362">
                  <c:v>36934</c:v>
                </c:pt>
                <c:pt idx="1363">
                  <c:v>36941</c:v>
                </c:pt>
                <c:pt idx="1364">
                  <c:v>36948</c:v>
                </c:pt>
                <c:pt idx="1365">
                  <c:v>36955</c:v>
                </c:pt>
                <c:pt idx="1366">
                  <c:v>36962</c:v>
                </c:pt>
                <c:pt idx="1367">
                  <c:v>36969</c:v>
                </c:pt>
                <c:pt idx="1368">
                  <c:v>36976</c:v>
                </c:pt>
                <c:pt idx="1369">
                  <c:v>36983</c:v>
                </c:pt>
                <c:pt idx="1370">
                  <c:v>36990</c:v>
                </c:pt>
                <c:pt idx="1371">
                  <c:v>36997</c:v>
                </c:pt>
                <c:pt idx="1372">
                  <c:v>37004</c:v>
                </c:pt>
                <c:pt idx="1373">
                  <c:v>37011</c:v>
                </c:pt>
                <c:pt idx="1374">
                  <c:v>37018</c:v>
                </c:pt>
                <c:pt idx="1375">
                  <c:v>37025</c:v>
                </c:pt>
                <c:pt idx="1376">
                  <c:v>37032</c:v>
                </c:pt>
                <c:pt idx="1377">
                  <c:v>37039</c:v>
                </c:pt>
                <c:pt idx="1378">
                  <c:v>37046</c:v>
                </c:pt>
                <c:pt idx="1379">
                  <c:v>37053</c:v>
                </c:pt>
                <c:pt idx="1380">
                  <c:v>37060</c:v>
                </c:pt>
                <c:pt idx="1381">
                  <c:v>37067</c:v>
                </c:pt>
                <c:pt idx="1382">
                  <c:v>37074</c:v>
                </c:pt>
                <c:pt idx="1383">
                  <c:v>37081</c:v>
                </c:pt>
                <c:pt idx="1384">
                  <c:v>37088</c:v>
                </c:pt>
                <c:pt idx="1385">
                  <c:v>37095</c:v>
                </c:pt>
                <c:pt idx="1386">
                  <c:v>37102</c:v>
                </c:pt>
                <c:pt idx="1387">
                  <c:v>37109</c:v>
                </c:pt>
                <c:pt idx="1388">
                  <c:v>37116</c:v>
                </c:pt>
                <c:pt idx="1389">
                  <c:v>37123</c:v>
                </c:pt>
                <c:pt idx="1390">
                  <c:v>37130</c:v>
                </c:pt>
                <c:pt idx="1391">
                  <c:v>37137</c:v>
                </c:pt>
                <c:pt idx="1392">
                  <c:v>37144</c:v>
                </c:pt>
                <c:pt idx="1393">
                  <c:v>37151</c:v>
                </c:pt>
                <c:pt idx="1394">
                  <c:v>37158</c:v>
                </c:pt>
                <c:pt idx="1395">
                  <c:v>37165</c:v>
                </c:pt>
                <c:pt idx="1396">
                  <c:v>37172</c:v>
                </c:pt>
                <c:pt idx="1397">
                  <c:v>37179</c:v>
                </c:pt>
                <c:pt idx="1398">
                  <c:v>37186</c:v>
                </c:pt>
                <c:pt idx="1399">
                  <c:v>37193</c:v>
                </c:pt>
                <c:pt idx="1400">
                  <c:v>37200</c:v>
                </c:pt>
                <c:pt idx="1401">
                  <c:v>37207</c:v>
                </c:pt>
                <c:pt idx="1402">
                  <c:v>37214</c:v>
                </c:pt>
                <c:pt idx="1403">
                  <c:v>37221</c:v>
                </c:pt>
                <c:pt idx="1404">
                  <c:v>37228</c:v>
                </c:pt>
                <c:pt idx="1405">
                  <c:v>37235</c:v>
                </c:pt>
                <c:pt idx="1406">
                  <c:v>37242</c:v>
                </c:pt>
                <c:pt idx="1407">
                  <c:v>37249</c:v>
                </c:pt>
                <c:pt idx="1408">
                  <c:v>37256</c:v>
                </c:pt>
                <c:pt idx="1409">
                  <c:v>37263</c:v>
                </c:pt>
                <c:pt idx="1410">
                  <c:v>37270</c:v>
                </c:pt>
                <c:pt idx="1411">
                  <c:v>37277</c:v>
                </c:pt>
                <c:pt idx="1412">
                  <c:v>37284</c:v>
                </c:pt>
                <c:pt idx="1413">
                  <c:v>37291</c:v>
                </c:pt>
                <c:pt idx="1414">
                  <c:v>37298</c:v>
                </c:pt>
                <c:pt idx="1415">
                  <c:v>37305</c:v>
                </c:pt>
                <c:pt idx="1416">
                  <c:v>37312</c:v>
                </c:pt>
                <c:pt idx="1417">
                  <c:v>37319</c:v>
                </c:pt>
                <c:pt idx="1418">
                  <c:v>37326</c:v>
                </c:pt>
                <c:pt idx="1419">
                  <c:v>37333</c:v>
                </c:pt>
                <c:pt idx="1420">
                  <c:v>37340</c:v>
                </c:pt>
                <c:pt idx="1421">
                  <c:v>37347</c:v>
                </c:pt>
                <c:pt idx="1422">
                  <c:v>37354</c:v>
                </c:pt>
                <c:pt idx="1423">
                  <c:v>37361</c:v>
                </c:pt>
                <c:pt idx="1424">
                  <c:v>37368</c:v>
                </c:pt>
                <c:pt idx="1425">
                  <c:v>37375</c:v>
                </c:pt>
                <c:pt idx="1426">
                  <c:v>37382</c:v>
                </c:pt>
                <c:pt idx="1427">
                  <c:v>37389</c:v>
                </c:pt>
                <c:pt idx="1428">
                  <c:v>37396</c:v>
                </c:pt>
                <c:pt idx="1429">
                  <c:v>37403</c:v>
                </c:pt>
                <c:pt idx="1430">
                  <c:v>37410</c:v>
                </c:pt>
                <c:pt idx="1431">
                  <c:v>37417</c:v>
                </c:pt>
                <c:pt idx="1432">
                  <c:v>37424</c:v>
                </c:pt>
                <c:pt idx="1433">
                  <c:v>37431</c:v>
                </c:pt>
                <c:pt idx="1434">
                  <c:v>37438</c:v>
                </c:pt>
                <c:pt idx="1435">
                  <c:v>37445</c:v>
                </c:pt>
                <c:pt idx="1436">
                  <c:v>37452</c:v>
                </c:pt>
                <c:pt idx="1437">
                  <c:v>37459</c:v>
                </c:pt>
                <c:pt idx="1438">
                  <c:v>37466</c:v>
                </c:pt>
                <c:pt idx="1439">
                  <c:v>37473</c:v>
                </c:pt>
                <c:pt idx="1440">
                  <c:v>37480</c:v>
                </c:pt>
                <c:pt idx="1441">
                  <c:v>37487</c:v>
                </c:pt>
                <c:pt idx="1442">
                  <c:v>37494</c:v>
                </c:pt>
                <c:pt idx="1443">
                  <c:v>37501</c:v>
                </c:pt>
                <c:pt idx="1444">
                  <c:v>37508</c:v>
                </c:pt>
                <c:pt idx="1445">
                  <c:v>37515</c:v>
                </c:pt>
                <c:pt idx="1446">
                  <c:v>37522</c:v>
                </c:pt>
                <c:pt idx="1447">
                  <c:v>37529</c:v>
                </c:pt>
                <c:pt idx="1448">
                  <c:v>37536</c:v>
                </c:pt>
                <c:pt idx="1449">
                  <c:v>37543</c:v>
                </c:pt>
                <c:pt idx="1450">
                  <c:v>37550</c:v>
                </c:pt>
                <c:pt idx="1451">
                  <c:v>37557</c:v>
                </c:pt>
                <c:pt idx="1452">
                  <c:v>37564</c:v>
                </c:pt>
                <c:pt idx="1453">
                  <c:v>37571</c:v>
                </c:pt>
                <c:pt idx="1454">
                  <c:v>37578</c:v>
                </c:pt>
                <c:pt idx="1455">
                  <c:v>37585</c:v>
                </c:pt>
                <c:pt idx="1456">
                  <c:v>37592</c:v>
                </c:pt>
                <c:pt idx="1457">
                  <c:v>37599</c:v>
                </c:pt>
                <c:pt idx="1458">
                  <c:v>37606</c:v>
                </c:pt>
                <c:pt idx="1459">
                  <c:v>37613</c:v>
                </c:pt>
                <c:pt idx="1460">
                  <c:v>37620</c:v>
                </c:pt>
                <c:pt idx="1461">
                  <c:v>37627</c:v>
                </c:pt>
                <c:pt idx="1462">
                  <c:v>37634</c:v>
                </c:pt>
                <c:pt idx="1463">
                  <c:v>37641</c:v>
                </c:pt>
                <c:pt idx="1464">
                  <c:v>37648</c:v>
                </c:pt>
                <c:pt idx="1465">
                  <c:v>37655</c:v>
                </c:pt>
                <c:pt idx="1466">
                  <c:v>37662</c:v>
                </c:pt>
                <c:pt idx="1467">
                  <c:v>37669</c:v>
                </c:pt>
                <c:pt idx="1468">
                  <c:v>37676</c:v>
                </c:pt>
                <c:pt idx="1469">
                  <c:v>37683</c:v>
                </c:pt>
                <c:pt idx="1470">
                  <c:v>37690</c:v>
                </c:pt>
                <c:pt idx="1471">
                  <c:v>37697</c:v>
                </c:pt>
                <c:pt idx="1472">
                  <c:v>37704</c:v>
                </c:pt>
                <c:pt idx="1473">
                  <c:v>37711</c:v>
                </c:pt>
                <c:pt idx="1474">
                  <c:v>37718</c:v>
                </c:pt>
                <c:pt idx="1475">
                  <c:v>37725</c:v>
                </c:pt>
                <c:pt idx="1476">
                  <c:v>37732</c:v>
                </c:pt>
                <c:pt idx="1477">
                  <c:v>37739</c:v>
                </c:pt>
                <c:pt idx="1478">
                  <c:v>37746</c:v>
                </c:pt>
                <c:pt idx="1479">
                  <c:v>37753</c:v>
                </c:pt>
                <c:pt idx="1480">
                  <c:v>37760</c:v>
                </c:pt>
                <c:pt idx="1481">
                  <c:v>37767</c:v>
                </c:pt>
                <c:pt idx="1482">
                  <c:v>37774</c:v>
                </c:pt>
                <c:pt idx="1483">
                  <c:v>37781</c:v>
                </c:pt>
                <c:pt idx="1484">
                  <c:v>37788</c:v>
                </c:pt>
                <c:pt idx="1485">
                  <c:v>37795</c:v>
                </c:pt>
                <c:pt idx="1486">
                  <c:v>37802</c:v>
                </c:pt>
                <c:pt idx="1487">
                  <c:v>37809</c:v>
                </c:pt>
                <c:pt idx="1488">
                  <c:v>37816</c:v>
                </c:pt>
                <c:pt idx="1489">
                  <c:v>37823</c:v>
                </c:pt>
                <c:pt idx="1490">
                  <c:v>37830</c:v>
                </c:pt>
                <c:pt idx="1491">
                  <c:v>37837</c:v>
                </c:pt>
                <c:pt idx="1492">
                  <c:v>37844</c:v>
                </c:pt>
                <c:pt idx="1493">
                  <c:v>37851</c:v>
                </c:pt>
                <c:pt idx="1494">
                  <c:v>37858</c:v>
                </c:pt>
                <c:pt idx="1495">
                  <c:v>37865</c:v>
                </c:pt>
                <c:pt idx="1496">
                  <c:v>37872</c:v>
                </c:pt>
                <c:pt idx="1497">
                  <c:v>37879</c:v>
                </c:pt>
                <c:pt idx="1498">
                  <c:v>37886</c:v>
                </c:pt>
                <c:pt idx="1499">
                  <c:v>37893</c:v>
                </c:pt>
                <c:pt idx="1500">
                  <c:v>37900</c:v>
                </c:pt>
                <c:pt idx="1501">
                  <c:v>37907</c:v>
                </c:pt>
                <c:pt idx="1502">
                  <c:v>37914</c:v>
                </c:pt>
                <c:pt idx="1503">
                  <c:v>37921</c:v>
                </c:pt>
                <c:pt idx="1504">
                  <c:v>37928</c:v>
                </c:pt>
                <c:pt idx="1505">
                  <c:v>37935</c:v>
                </c:pt>
                <c:pt idx="1506">
                  <c:v>37942</c:v>
                </c:pt>
                <c:pt idx="1507">
                  <c:v>37949</c:v>
                </c:pt>
                <c:pt idx="1508">
                  <c:v>37956</c:v>
                </c:pt>
                <c:pt idx="1509">
                  <c:v>37963</c:v>
                </c:pt>
                <c:pt idx="1510">
                  <c:v>37970</c:v>
                </c:pt>
                <c:pt idx="1511">
                  <c:v>37977</c:v>
                </c:pt>
                <c:pt idx="1512">
                  <c:v>37984</c:v>
                </c:pt>
                <c:pt idx="1513">
                  <c:v>37991</c:v>
                </c:pt>
                <c:pt idx="1514">
                  <c:v>37998</c:v>
                </c:pt>
                <c:pt idx="1515">
                  <c:v>38005</c:v>
                </c:pt>
                <c:pt idx="1516">
                  <c:v>38012</c:v>
                </c:pt>
                <c:pt idx="1517">
                  <c:v>38019</c:v>
                </c:pt>
                <c:pt idx="1518">
                  <c:v>38026</c:v>
                </c:pt>
                <c:pt idx="1519">
                  <c:v>38033</c:v>
                </c:pt>
                <c:pt idx="1520">
                  <c:v>38040</c:v>
                </c:pt>
                <c:pt idx="1521">
                  <c:v>38047</c:v>
                </c:pt>
                <c:pt idx="1522">
                  <c:v>38054</c:v>
                </c:pt>
                <c:pt idx="1523">
                  <c:v>38061</c:v>
                </c:pt>
                <c:pt idx="1524">
                  <c:v>38068</c:v>
                </c:pt>
                <c:pt idx="1525">
                  <c:v>38075</c:v>
                </c:pt>
                <c:pt idx="1526">
                  <c:v>38082</c:v>
                </c:pt>
                <c:pt idx="1527">
                  <c:v>38089</c:v>
                </c:pt>
                <c:pt idx="1528">
                  <c:v>38096</c:v>
                </c:pt>
                <c:pt idx="1529">
                  <c:v>38103</c:v>
                </c:pt>
                <c:pt idx="1530">
                  <c:v>38110</c:v>
                </c:pt>
                <c:pt idx="1531">
                  <c:v>38117</c:v>
                </c:pt>
                <c:pt idx="1532">
                  <c:v>38124</c:v>
                </c:pt>
                <c:pt idx="1533">
                  <c:v>38131</c:v>
                </c:pt>
                <c:pt idx="1534">
                  <c:v>38138</c:v>
                </c:pt>
                <c:pt idx="1535">
                  <c:v>38145</c:v>
                </c:pt>
                <c:pt idx="1536">
                  <c:v>38152</c:v>
                </c:pt>
                <c:pt idx="1537">
                  <c:v>38159</c:v>
                </c:pt>
                <c:pt idx="1538">
                  <c:v>38166</c:v>
                </c:pt>
                <c:pt idx="1539">
                  <c:v>38173</c:v>
                </c:pt>
                <c:pt idx="1540">
                  <c:v>38180</c:v>
                </c:pt>
                <c:pt idx="1541">
                  <c:v>38187</c:v>
                </c:pt>
                <c:pt idx="1542">
                  <c:v>38194</c:v>
                </c:pt>
                <c:pt idx="1543">
                  <c:v>38201</c:v>
                </c:pt>
                <c:pt idx="1544">
                  <c:v>38208</c:v>
                </c:pt>
                <c:pt idx="1545">
                  <c:v>38215</c:v>
                </c:pt>
                <c:pt idx="1546">
                  <c:v>38222</c:v>
                </c:pt>
                <c:pt idx="1547">
                  <c:v>38229</c:v>
                </c:pt>
                <c:pt idx="1548">
                  <c:v>38236</c:v>
                </c:pt>
                <c:pt idx="1549">
                  <c:v>38243</c:v>
                </c:pt>
                <c:pt idx="1550">
                  <c:v>38250</c:v>
                </c:pt>
                <c:pt idx="1551">
                  <c:v>38257</c:v>
                </c:pt>
                <c:pt idx="1552">
                  <c:v>38264</c:v>
                </c:pt>
                <c:pt idx="1553">
                  <c:v>38271</c:v>
                </c:pt>
                <c:pt idx="1554">
                  <c:v>38278</c:v>
                </c:pt>
                <c:pt idx="1555">
                  <c:v>38285</c:v>
                </c:pt>
                <c:pt idx="1556">
                  <c:v>38292</c:v>
                </c:pt>
                <c:pt idx="1557">
                  <c:v>38299</c:v>
                </c:pt>
                <c:pt idx="1558">
                  <c:v>38306</c:v>
                </c:pt>
                <c:pt idx="1559">
                  <c:v>38313</c:v>
                </c:pt>
                <c:pt idx="1560">
                  <c:v>38320</c:v>
                </c:pt>
                <c:pt idx="1561">
                  <c:v>38327</c:v>
                </c:pt>
                <c:pt idx="1562">
                  <c:v>38334</c:v>
                </c:pt>
                <c:pt idx="1563">
                  <c:v>38341</c:v>
                </c:pt>
                <c:pt idx="1564">
                  <c:v>38348</c:v>
                </c:pt>
                <c:pt idx="1565">
                  <c:v>38355</c:v>
                </c:pt>
                <c:pt idx="1566">
                  <c:v>38362</c:v>
                </c:pt>
                <c:pt idx="1567">
                  <c:v>38369</c:v>
                </c:pt>
                <c:pt idx="1568">
                  <c:v>38376</c:v>
                </c:pt>
                <c:pt idx="1569">
                  <c:v>38383</c:v>
                </c:pt>
                <c:pt idx="1570">
                  <c:v>38390</c:v>
                </c:pt>
                <c:pt idx="1571">
                  <c:v>38397</c:v>
                </c:pt>
                <c:pt idx="1572">
                  <c:v>38404</c:v>
                </c:pt>
                <c:pt idx="1573">
                  <c:v>38411</c:v>
                </c:pt>
                <c:pt idx="1574">
                  <c:v>38418</c:v>
                </c:pt>
                <c:pt idx="1575">
                  <c:v>38425</c:v>
                </c:pt>
                <c:pt idx="1576">
                  <c:v>38432</c:v>
                </c:pt>
                <c:pt idx="1577">
                  <c:v>38439</c:v>
                </c:pt>
                <c:pt idx="1578">
                  <c:v>38446</c:v>
                </c:pt>
                <c:pt idx="1579">
                  <c:v>38453</c:v>
                </c:pt>
                <c:pt idx="1580">
                  <c:v>38460</c:v>
                </c:pt>
                <c:pt idx="1581">
                  <c:v>38467</c:v>
                </c:pt>
                <c:pt idx="1582">
                  <c:v>38474</c:v>
                </c:pt>
                <c:pt idx="1583">
                  <c:v>38481</c:v>
                </c:pt>
                <c:pt idx="1584">
                  <c:v>38488</c:v>
                </c:pt>
                <c:pt idx="1585">
                  <c:v>38495</c:v>
                </c:pt>
                <c:pt idx="1586">
                  <c:v>38502</c:v>
                </c:pt>
                <c:pt idx="1587">
                  <c:v>38509</c:v>
                </c:pt>
                <c:pt idx="1588">
                  <c:v>38516</c:v>
                </c:pt>
                <c:pt idx="1589">
                  <c:v>38523</c:v>
                </c:pt>
                <c:pt idx="1590">
                  <c:v>38530</c:v>
                </c:pt>
                <c:pt idx="1591">
                  <c:v>38537</c:v>
                </c:pt>
                <c:pt idx="1592">
                  <c:v>38544</c:v>
                </c:pt>
                <c:pt idx="1593">
                  <c:v>38551</c:v>
                </c:pt>
                <c:pt idx="1594">
                  <c:v>38558</c:v>
                </c:pt>
                <c:pt idx="1595">
                  <c:v>38565</c:v>
                </c:pt>
                <c:pt idx="1596">
                  <c:v>38572</c:v>
                </c:pt>
                <c:pt idx="1597">
                  <c:v>38579</c:v>
                </c:pt>
                <c:pt idx="1598">
                  <c:v>38586</c:v>
                </c:pt>
                <c:pt idx="1599">
                  <c:v>38593</c:v>
                </c:pt>
                <c:pt idx="1600">
                  <c:v>38600</c:v>
                </c:pt>
                <c:pt idx="1601">
                  <c:v>38607</c:v>
                </c:pt>
                <c:pt idx="1602">
                  <c:v>38614</c:v>
                </c:pt>
                <c:pt idx="1603">
                  <c:v>38621</c:v>
                </c:pt>
                <c:pt idx="1604">
                  <c:v>38628</c:v>
                </c:pt>
                <c:pt idx="1605">
                  <c:v>38635</c:v>
                </c:pt>
                <c:pt idx="1606">
                  <c:v>38642</c:v>
                </c:pt>
                <c:pt idx="1607">
                  <c:v>38649</c:v>
                </c:pt>
                <c:pt idx="1608">
                  <c:v>38656</c:v>
                </c:pt>
                <c:pt idx="1609">
                  <c:v>38663</c:v>
                </c:pt>
                <c:pt idx="1610">
                  <c:v>38670</c:v>
                </c:pt>
                <c:pt idx="1611">
                  <c:v>38677</c:v>
                </c:pt>
                <c:pt idx="1612">
                  <c:v>38684</c:v>
                </c:pt>
                <c:pt idx="1613">
                  <c:v>38691</c:v>
                </c:pt>
                <c:pt idx="1614">
                  <c:v>38698</c:v>
                </c:pt>
                <c:pt idx="1615">
                  <c:v>38705</c:v>
                </c:pt>
                <c:pt idx="1616">
                  <c:v>38712</c:v>
                </c:pt>
                <c:pt idx="1617">
                  <c:v>38719</c:v>
                </c:pt>
                <c:pt idx="1618">
                  <c:v>38726</c:v>
                </c:pt>
                <c:pt idx="1619">
                  <c:v>38733</c:v>
                </c:pt>
                <c:pt idx="1620">
                  <c:v>38740</c:v>
                </c:pt>
                <c:pt idx="1621">
                  <c:v>38747</c:v>
                </c:pt>
                <c:pt idx="1622">
                  <c:v>38754</c:v>
                </c:pt>
                <c:pt idx="1623">
                  <c:v>38761</c:v>
                </c:pt>
                <c:pt idx="1624">
                  <c:v>38768</c:v>
                </c:pt>
                <c:pt idx="1625">
                  <c:v>38775</c:v>
                </c:pt>
                <c:pt idx="1626">
                  <c:v>38782</c:v>
                </c:pt>
                <c:pt idx="1627">
                  <c:v>38789</c:v>
                </c:pt>
                <c:pt idx="1628">
                  <c:v>38796</c:v>
                </c:pt>
                <c:pt idx="1629">
                  <c:v>38803</c:v>
                </c:pt>
                <c:pt idx="1630">
                  <c:v>38810</c:v>
                </c:pt>
                <c:pt idx="1631">
                  <c:v>38817</c:v>
                </c:pt>
                <c:pt idx="1632">
                  <c:v>38824</c:v>
                </c:pt>
                <c:pt idx="1633">
                  <c:v>38831</c:v>
                </c:pt>
                <c:pt idx="1634">
                  <c:v>38838</c:v>
                </c:pt>
                <c:pt idx="1635">
                  <c:v>38845</c:v>
                </c:pt>
                <c:pt idx="1636">
                  <c:v>38852</c:v>
                </c:pt>
                <c:pt idx="1637">
                  <c:v>38859</c:v>
                </c:pt>
                <c:pt idx="1638">
                  <c:v>38866</c:v>
                </c:pt>
                <c:pt idx="1639">
                  <c:v>38873</c:v>
                </c:pt>
                <c:pt idx="1640">
                  <c:v>38880</c:v>
                </c:pt>
                <c:pt idx="1641">
                  <c:v>38887</c:v>
                </c:pt>
                <c:pt idx="1642">
                  <c:v>38894</c:v>
                </c:pt>
                <c:pt idx="1643">
                  <c:v>38901</c:v>
                </c:pt>
                <c:pt idx="1644">
                  <c:v>38908</c:v>
                </c:pt>
                <c:pt idx="1645">
                  <c:v>38915</c:v>
                </c:pt>
                <c:pt idx="1646">
                  <c:v>38922</c:v>
                </c:pt>
                <c:pt idx="1647">
                  <c:v>38929</c:v>
                </c:pt>
                <c:pt idx="1648">
                  <c:v>38936</c:v>
                </c:pt>
                <c:pt idx="1649">
                  <c:v>38943</c:v>
                </c:pt>
                <c:pt idx="1650">
                  <c:v>38950</c:v>
                </c:pt>
                <c:pt idx="1651">
                  <c:v>38957</c:v>
                </c:pt>
                <c:pt idx="1652">
                  <c:v>38964</c:v>
                </c:pt>
                <c:pt idx="1653">
                  <c:v>38971</c:v>
                </c:pt>
                <c:pt idx="1654">
                  <c:v>38978</c:v>
                </c:pt>
                <c:pt idx="1655">
                  <c:v>38985</c:v>
                </c:pt>
                <c:pt idx="1656">
                  <c:v>38992</c:v>
                </c:pt>
                <c:pt idx="1657">
                  <c:v>38999</c:v>
                </c:pt>
                <c:pt idx="1658">
                  <c:v>39006</c:v>
                </c:pt>
                <c:pt idx="1659">
                  <c:v>39013</c:v>
                </c:pt>
                <c:pt idx="1660">
                  <c:v>39020</c:v>
                </c:pt>
                <c:pt idx="1661">
                  <c:v>39027</c:v>
                </c:pt>
                <c:pt idx="1662">
                  <c:v>39034</c:v>
                </c:pt>
                <c:pt idx="1663">
                  <c:v>39041</c:v>
                </c:pt>
                <c:pt idx="1664">
                  <c:v>39048</c:v>
                </c:pt>
                <c:pt idx="1665">
                  <c:v>39055</c:v>
                </c:pt>
                <c:pt idx="1666">
                  <c:v>39062</c:v>
                </c:pt>
                <c:pt idx="1667">
                  <c:v>39069</c:v>
                </c:pt>
                <c:pt idx="1668">
                  <c:v>39076</c:v>
                </c:pt>
                <c:pt idx="1669">
                  <c:v>39083</c:v>
                </c:pt>
                <c:pt idx="1670">
                  <c:v>39090</c:v>
                </c:pt>
                <c:pt idx="1671">
                  <c:v>39097</c:v>
                </c:pt>
                <c:pt idx="1672">
                  <c:v>39104</c:v>
                </c:pt>
                <c:pt idx="1673">
                  <c:v>39111</c:v>
                </c:pt>
                <c:pt idx="1674">
                  <c:v>39118</c:v>
                </c:pt>
                <c:pt idx="1675">
                  <c:v>39125</c:v>
                </c:pt>
                <c:pt idx="1676">
                  <c:v>39132</c:v>
                </c:pt>
                <c:pt idx="1677">
                  <c:v>39139</c:v>
                </c:pt>
                <c:pt idx="1678">
                  <c:v>39146</c:v>
                </c:pt>
                <c:pt idx="1679">
                  <c:v>39153</c:v>
                </c:pt>
                <c:pt idx="1680">
                  <c:v>39160</c:v>
                </c:pt>
                <c:pt idx="1681">
                  <c:v>39167</c:v>
                </c:pt>
                <c:pt idx="1682">
                  <c:v>39174</c:v>
                </c:pt>
                <c:pt idx="1683">
                  <c:v>39181</c:v>
                </c:pt>
                <c:pt idx="1684">
                  <c:v>39188</c:v>
                </c:pt>
                <c:pt idx="1685">
                  <c:v>39195</c:v>
                </c:pt>
                <c:pt idx="1686">
                  <c:v>39202</c:v>
                </c:pt>
                <c:pt idx="1687">
                  <c:v>39209</c:v>
                </c:pt>
                <c:pt idx="1688">
                  <c:v>39216</c:v>
                </c:pt>
                <c:pt idx="1689">
                  <c:v>39223</c:v>
                </c:pt>
                <c:pt idx="1690">
                  <c:v>39230</c:v>
                </c:pt>
                <c:pt idx="1691">
                  <c:v>39237</c:v>
                </c:pt>
                <c:pt idx="1692">
                  <c:v>39244</c:v>
                </c:pt>
                <c:pt idx="1693">
                  <c:v>39251</c:v>
                </c:pt>
                <c:pt idx="1694">
                  <c:v>39258</c:v>
                </c:pt>
                <c:pt idx="1695">
                  <c:v>39265</c:v>
                </c:pt>
                <c:pt idx="1696">
                  <c:v>39272</c:v>
                </c:pt>
                <c:pt idx="1697">
                  <c:v>39279</c:v>
                </c:pt>
                <c:pt idx="1698">
                  <c:v>39286</c:v>
                </c:pt>
                <c:pt idx="1699">
                  <c:v>39293</c:v>
                </c:pt>
                <c:pt idx="1700">
                  <c:v>39300</c:v>
                </c:pt>
                <c:pt idx="1701">
                  <c:v>39307</c:v>
                </c:pt>
                <c:pt idx="1702">
                  <c:v>39314</c:v>
                </c:pt>
                <c:pt idx="1703">
                  <c:v>39321</c:v>
                </c:pt>
                <c:pt idx="1704">
                  <c:v>39328</c:v>
                </c:pt>
                <c:pt idx="1705">
                  <c:v>39335</c:v>
                </c:pt>
                <c:pt idx="1706">
                  <c:v>39342</c:v>
                </c:pt>
                <c:pt idx="1707">
                  <c:v>39349</c:v>
                </c:pt>
                <c:pt idx="1708">
                  <c:v>39356</c:v>
                </c:pt>
                <c:pt idx="1709">
                  <c:v>39363</c:v>
                </c:pt>
                <c:pt idx="1710">
                  <c:v>39370</c:v>
                </c:pt>
                <c:pt idx="1711">
                  <c:v>39377</c:v>
                </c:pt>
                <c:pt idx="1712">
                  <c:v>39384</c:v>
                </c:pt>
                <c:pt idx="1713">
                  <c:v>39391</c:v>
                </c:pt>
                <c:pt idx="1714">
                  <c:v>39398</c:v>
                </c:pt>
                <c:pt idx="1715">
                  <c:v>39405</c:v>
                </c:pt>
                <c:pt idx="1716">
                  <c:v>39412</c:v>
                </c:pt>
                <c:pt idx="1717">
                  <c:v>39419</c:v>
                </c:pt>
                <c:pt idx="1718">
                  <c:v>39426</c:v>
                </c:pt>
                <c:pt idx="1719">
                  <c:v>39433</c:v>
                </c:pt>
                <c:pt idx="1720">
                  <c:v>39440</c:v>
                </c:pt>
                <c:pt idx="1721">
                  <c:v>39447</c:v>
                </c:pt>
                <c:pt idx="1722">
                  <c:v>39454</c:v>
                </c:pt>
                <c:pt idx="1723">
                  <c:v>39461</c:v>
                </c:pt>
                <c:pt idx="1724">
                  <c:v>39468</c:v>
                </c:pt>
                <c:pt idx="1725">
                  <c:v>39475</c:v>
                </c:pt>
                <c:pt idx="1726">
                  <c:v>39482</c:v>
                </c:pt>
                <c:pt idx="1727">
                  <c:v>39489</c:v>
                </c:pt>
                <c:pt idx="1728">
                  <c:v>39496</c:v>
                </c:pt>
                <c:pt idx="1729">
                  <c:v>39503</c:v>
                </c:pt>
                <c:pt idx="1730">
                  <c:v>39510</c:v>
                </c:pt>
                <c:pt idx="1731">
                  <c:v>39517</c:v>
                </c:pt>
                <c:pt idx="1732">
                  <c:v>39524</c:v>
                </c:pt>
                <c:pt idx="1733">
                  <c:v>39531</c:v>
                </c:pt>
                <c:pt idx="1734">
                  <c:v>39538</c:v>
                </c:pt>
                <c:pt idx="1735">
                  <c:v>39545</c:v>
                </c:pt>
                <c:pt idx="1736">
                  <c:v>39552</c:v>
                </c:pt>
                <c:pt idx="1737">
                  <c:v>39559</c:v>
                </c:pt>
                <c:pt idx="1738">
                  <c:v>39566</c:v>
                </c:pt>
                <c:pt idx="1739">
                  <c:v>39573</c:v>
                </c:pt>
                <c:pt idx="1740">
                  <c:v>39580</c:v>
                </c:pt>
                <c:pt idx="1741">
                  <c:v>39587</c:v>
                </c:pt>
                <c:pt idx="1742">
                  <c:v>39594</c:v>
                </c:pt>
                <c:pt idx="1743">
                  <c:v>39601</c:v>
                </c:pt>
                <c:pt idx="1744">
                  <c:v>39608</c:v>
                </c:pt>
                <c:pt idx="1745">
                  <c:v>39615</c:v>
                </c:pt>
                <c:pt idx="1746">
                  <c:v>39622</c:v>
                </c:pt>
                <c:pt idx="1747">
                  <c:v>39629</c:v>
                </c:pt>
                <c:pt idx="1748">
                  <c:v>39636</c:v>
                </c:pt>
                <c:pt idx="1749">
                  <c:v>39643</c:v>
                </c:pt>
                <c:pt idx="1750">
                  <c:v>39650</c:v>
                </c:pt>
                <c:pt idx="1751">
                  <c:v>39657</c:v>
                </c:pt>
                <c:pt idx="1752">
                  <c:v>39664</c:v>
                </c:pt>
                <c:pt idx="1753">
                  <c:v>39671</c:v>
                </c:pt>
                <c:pt idx="1754">
                  <c:v>39678</c:v>
                </c:pt>
                <c:pt idx="1755">
                  <c:v>39685</c:v>
                </c:pt>
                <c:pt idx="1756">
                  <c:v>39692</c:v>
                </c:pt>
                <c:pt idx="1757">
                  <c:v>39699</c:v>
                </c:pt>
                <c:pt idx="1758">
                  <c:v>39706</c:v>
                </c:pt>
                <c:pt idx="1759">
                  <c:v>39713</c:v>
                </c:pt>
                <c:pt idx="1760">
                  <c:v>39720</c:v>
                </c:pt>
                <c:pt idx="1761">
                  <c:v>39727</c:v>
                </c:pt>
                <c:pt idx="1762">
                  <c:v>39734</c:v>
                </c:pt>
                <c:pt idx="1763">
                  <c:v>39741</c:v>
                </c:pt>
                <c:pt idx="1764">
                  <c:v>39748</c:v>
                </c:pt>
                <c:pt idx="1765">
                  <c:v>39755</c:v>
                </c:pt>
                <c:pt idx="1766">
                  <c:v>39762</c:v>
                </c:pt>
                <c:pt idx="1767">
                  <c:v>39769</c:v>
                </c:pt>
                <c:pt idx="1768">
                  <c:v>39776</c:v>
                </c:pt>
                <c:pt idx="1769">
                  <c:v>39783</c:v>
                </c:pt>
                <c:pt idx="1770">
                  <c:v>39790</c:v>
                </c:pt>
                <c:pt idx="1771">
                  <c:v>39797</c:v>
                </c:pt>
                <c:pt idx="1772">
                  <c:v>39804</c:v>
                </c:pt>
                <c:pt idx="1773">
                  <c:v>39811</c:v>
                </c:pt>
                <c:pt idx="1774">
                  <c:v>39818</c:v>
                </c:pt>
                <c:pt idx="1775">
                  <c:v>39825</c:v>
                </c:pt>
                <c:pt idx="1776">
                  <c:v>39832</c:v>
                </c:pt>
                <c:pt idx="1777">
                  <c:v>39839</c:v>
                </c:pt>
                <c:pt idx="1778">
                  <c:v>39846</c:v>
                </c:pt>
                <c:pt idx="1779">
                  <c:v>39853</c:v>
                </c:pt>
                <c:pt idx="1780">
                  <c:v>39860</c:v>
                </c:pt>
                <c:pt idx="1781">
                  <c:v>39867</c:v>
                </c:pt>
                <c:pt idx="1782">
                  <c:v>39874</c:v>
                </c:pt>
                <c:pt idx="1783">
                  <c:v>39881</c:v>
                </c:pt>
                <c:pt idx="1784">
                  <c:v>39888</c:v>
                </c:pt>
                <c:pt idx="1785">
                  <c:v>39895</c:v>
                </c:pt>
                <c:pt idx="1786">
                  <c:v>39902</c:v>
                </c:pt>
                <c:pt idx="1787">
                  <c:v>39909</c:v>
                </c:pt>
                <c:pt idx="1788">
                  <c:v>39916</c:v>
                </c:pt>
                <c:pt idx="1789">
                  <c:v>39923</c:v>
                </c:pt>
                <c:pt idx="1790">
                  <c:v>39930</c:v>
                </c:pt>
                <c:pt idx="1791">
                  <c:v>39937</c:v>
                </c:pt>
                <c:pt idx="1792">
                  <c:v>39944</c:v>
                </c:pt>
                <c:pt idx="1793">
                  <c:v>39951</c:v>
                </c:pt>
                <c:pt idx="1794">
                  <c:v>39958</c:v>
                </c:pt>
                <c:pt idx="1795">
                  <c:v>39965</c:v>
                </c:pt>
                <c:pt idx="1796">
                  <c:v>39972</c:v>
                </c:pt>
                <c:pt idx="1797">
                  <c:v>39979</c:v>
                </c:pt>
                <c:pt idx="1798">
                  <c:v>39986</c:v>
                </c:pt>
                <c:pt idx="1799">
                  <c:v>39993</c:v>
                </c:pt>
                <c:pt idx="1800">
                  <c:v>40000</c:v>
                </c:pt>
                <c:pt idx="1801">
                  <c:v>40007</c:v>
                </c:pt>
                <c:pt idx="1802">
                  <c:v>40014</c:v>
                </c:pt>
                <c:pt idx="1803">
                  <c:v>40021</c:v>
                </c:pt>
                <c:pt idx="1804">
                  <c:v>40028</c:v>
                </c:pt>
                <c:pt idx="1805">
                  <c:v>40035</c:v>
                </c:pt>
                <c:pt idx="1806">
                  <c:v>40042</c:v>
                </c:pt>
                <c:pt idx="1807">
                  <c:v>40049</c:v>
                </c:pt>
                <c:pt idx="1808">
                  <c:v>40056</c:v>
                </c:pt>
                <c:pt idx="1809">
                  <c:v>40063</c:v>
                </c:pt>
                <c:pt idx="1810">
                  <c:v>40070</c:v>
                </c:pt>
                <c:pt idx="1811">
                  <c:v>40077</c:v>
                </c:pt>
                <c:pt idx="1812">
                  <c:v>40084</c:v>
                </c:pt>
                <c:pt idx="1813">
                  <c:v>40091</c:v>
                </c:pt>
                <c:pt idx="1814">
                  <c:v>40098</c:v>
                </c:pt>
                <c:pt idx="1815">
                  <c:v>40105</c:v>
                </c:pt>
                <c:pt idx="1816">
                  <c:v>40112</c:v>
                </c:pt>
                <c:pt idx="1817">
                  <c:v>40119</c:v>
                </c:pt>
                <c:pt idx="1818">
                  <c:v>40126</c:v>
                </c:pt>
                <c:pt idx="1819">
                  <c:v>40133</c:v>
                </c:pt>
                <c:pt idx="1820">
                  <c:v>40140</c:v>
                </c:pt>
                <c:pt idx="1821">
                  <c:v>40147</c:v>
                </c:pt>
                <c:pt idx="1822">
                  <c:v>40154</c:v>
                </c:pt>
                <c:pt idx="1823">
                  <c:v>40161</c:v>
                </c:pt>
                <c:pt idx="1824">
                  <c:v>40168</c:v>
                </c:pt>
                <c:pt idx="1825">
                  <c:v>40175</c:v>
                </c:pt>
                <c:pt idx="1826">
                  <c:v>40182</c:v>
                </c:pt>
                <c:pt idx="1827">
                  <c:v>40189</c:v>
                </c:pt>
                <c:pt idx="1828">
                  <c:v>40196</c:v>
                </c:pt>
                <c:pt idx="1829">
                  <c:v>40203</c:v>
                </c:pt>
                <c:pt idx="1830">
                  <c:v>40210</c:v>
                </c:pt>
                <c:pt idx="1831">
                  <c:v>40217</c:v>
                </c:pt>
                <c:pt idx="1832">
                  <c:v>40224</c:v>
                </c:pt>
                <c:pt idx="1833">
                  <c:v>40231</c:v>
                </c:pt>
                <c:pt idx="1834">
                  <c:v>40238</c:v>
                </c:pt>
                <c:pt idx="1835">
                  <c:v>40245</c:v>
                </c:pt>
                <c:pt idx="1836">
                  <c:v>40252</c:v>
                </c:pt>
                <c:pt idx="1837">
                  <c:v>40259</c:v>
                </c:pt>
                <c:pt idx="1838">
                  <c:v>40266</c:v>
                </c:pt>
                <c:pt idx="1839">
                  <c:v>40273</c:v>
                </c:pt>
                <c:pt idx="1840">
                  <c:v>40280</c:v>
                </c:pt>
                <c:pt idx="1841">
                  <c:v>40287</c:v>
                </c:pt>
                <c:pt idx="1842">
                  <c:v>40294</c:v>
                </c:pt>
                <c:pt idx="1843">
                  <c:v>40301</c:v>
                </c:pt>
                <c:pt idx="1844">
                  <c:v>40308</c:v>
                </c:pt>
                <c:pt idx="1845">
                  <c:v>40315</c:v>
                </c:pt>
                <c:pt idx="1846">
                  <c:v>40322</c:v>
                </c:pt>
                <c:pt idx="1847">
                  <c:v>40329</c:v>
                </c:pt>
                <c:pt idx="1848">
                  <c:v>40336</c:v>
                </c:pt>
                <c:pt idx="1849">
                  <c:v>40343</c:v>
                </c:pt>
                <c:pt idx="1850">
                  <c:v>40350</c:v>
                </c:pt>
                <c:pt idx="1851">
                  <c:v>40357</c:v>
                </c:pt>
                <c:pt idx="1852">
                  <c:v>40364</c:v>
                </c:pt>
                <c:pt idx="1853">
                  <c:v>40371</c:v>
                </c:pt>
                <c:pt idx="1854">
                  <c:v>40378</c:v>
                </c:pt>
                <c:pt idx="1855">
                  <c:v>40385</c:v>
                </c:pt>
                <c:pt idx="1856">
                  <c:v>40392</c:v>
                </c:pt>
                <c:pt idx="1857">
                  <c:v>40399</c:v>
                </c:pt>
                <c:pt idx="1858">
                  <c:v>40406</c:v>
                </c:pt>
                <c:pt idx="1859">
                  <c:v>40413</c:v>
                </c:pt>
                <c:pt idx="1860">
                  <c:v>40420</c:v>
                </c:pt>
                <c:pt idx="1861">
                  <c:v>40427</c:v>
                </c:pt>
                <c:pt idx="1862">
                  <c:v>40434</c:v>
                </c:pt>
                <c:pt idx="1863">
                  <c:v>40441</c:v>
                </c:pt>
                <c:pt idx="1864">
                  <c:v>40448</c:v>
                </c:pt>
                <c:pt idx="1865">
                  <c:v>40455</c:v>
                </c:pt>
                <c:pt idx="1866">
                  <c:v>40462</c:v>
                </c:pt>
                <c:pt idx="1867">
                  <c:v>40469</c:v>
                </c:pt>
                <c:pt idx="1868">
                  <c:v>40476</c:v>
                </c:pt>
                <c:pt idx="1869">
                  <c:v>40483</c:v>
                </c:pt>
                <c:pt idx="1870">
                  <c:v>40490</c:v>
                </c:pt>
                <c:pt idx="1871">
                  <c:v>40497</c:v>
                </c:pt>
                <c:pt idx="1872">
                  <c:v>40504</c:v>
                </c:pt>
                <c:pt idx="1873">
                  <c:v>40511</c:v>
                </c:pt>
                <c:pt idx="1874">
                  <c:v>40518</c:v>
                </c:pt>
                <c:pt idx="1875">
                  <c:v>40525</c:v>
                </c:pt>
                <c:pt idx="1876">
                  <c:v>40532</c:v>
                </c:pt>
                <c:pt idx="1877">
                  <c:v>40539</c:v>
                </c:pt>
                <c:pt idx="1878">
                  <c:v>40546</c:v>
                </c:pt>
                <c:pt idx="1879">
                  <c:v>40553</c:v>
                </c:pt>
                <c:pt idx="1880">
                  <c:v>40560</c:v>
                </c:pt>
                <c:pt idx="1881">
                  <c:v>40567</c:v>
                </c:pt>
                <c:pt idx="1882">
                  <c:v>40574</c:v>
                </c:pt>
                <c:pt idx="1883">
                  <c:v>40581</c:v>
                </c:pt>
                <c:pt idx="1884">
                  <c:v>40588</c:v>
                </c:pt>
                <c:pt idx="1885">
                  <c:v>40595</c:v>
                </c:pt>
                <c:pt idx="1886">
                  <c:v>40602</c:v>
                </c:pt>
                <c:pt idx="1887">
                  <c:v>40609</c:v>
                </c:pt>
                <c:pt idx="1888">
                  <c:v>40616</c:v>
                </c:pt>
                <c:pt idx="1889">
                  <c:v>40623</c:v>
                </c:pt>
                <c:pt idx="1890">
                  <c:v>40630</c:v>
                </c:pt>
                <c:pt idx="1891">
                  <c:v>40637</c:v>
                </c:pt>
                <c:pt idx="1892">
                  <c:v>40644</c:v>
                </c:pt>
                <c:pt idx="1893">
                  <c:v>40651</c:v>
                </c:pt>
                <c:pt idx="1894">
                  <c:v>40658</c:v>
                </c:pt>
                <c:pt idx="1895">
                  <c:v>40665</c:v>
                </c:pt>
                <c:pt idx="1896">
                  <c:v>40672</c:v>
                </c:pt>
                <c:pt idx="1897">
                  <c:v>40679</c:v>
                </c:pt>
                <c:pt idx="1898">
                  <c:v>40686</c:v>
                </c:pt>
                <c:pt idx="1899">
                  <c:v>40693</c:v>
                </c:pt>
                <c:pt idx="1900">
                  <c:v>40700</c:v>
                </c:pt>
                <c:pt idx="1901">
                  <c:v>40707</c:v>
                </c:pt>
                <c:pt idx="1902">
                  <c:v>40714</c:v>
                </c:pt>
                <c:pt idx="1903">
                  <c:v>40721</c:v>
                </c:pt>
                <c:pt idx="1904">
                  <c:v>40728</c:v>
                </c:pt>
                <c:pt idx="1905">
                  <c:v>40735</c:v>
                </c:pt>
                <c:pt idx="1906">
                  <c:v>40742</c:v>
                </c:pt>
                <c:pt idx="1907">
                  <c:v>40749</c:v>
                </c:pt>
                <c:pt idx="1908">
                  <c:v>40756</c:v>
                </c:pt>
                <c:pt idx="1909">
                  <c:v>40763</c:v>
                </c:pt>
                <c:pt idx="1910">
                  <c:v>40770</c:v>
                </c:pt>
                <c:pt idx="1911">
                  <c:v>40777</c:v>
                </c:pt>
                <c:pt idx="1912">
                  <c:v>40784</c:v>
                </c:pt>
                <c:pt idx="1913">
                  <c:v>40791</c:v>
                </c:pt>
                <c:pt idx="1914">
                  <c:v>40798</c:v>
                </c:pt>
                <c:pt idx="1915">
                  <c:v>40805</c:v>
                </c:pt>
                <c:pt idx="1916">
                  <c:v>40812</c:v>
                </c:pt>
                <c:pt idx="1917">
                  <c:v>40819</c:v>
                </c:pt>
                <c:pt idx="1918">
                  <c:v>40826</c:v>
                </c:pt>
                <c:pt idx="1919">
                  <c:v>40833</c:v>
                </c:pt>
                <c:pt idx="1920">
                  <c:v>40840</c:v>
                </c:pt>
                <c:pt idx="1921">
                  <c:v>40847</c:v>
                </c:pt>
                <c:pt idx="1922">
                  <c:v>40854</c:v>
                </c:pt>
                <c:pt idx="1923">
                  <c:v>40861</c:v>
                </c:pt>
                <c:pt idx="1924">
                  <c:v>40868</c:v>
                </c:pt>
                <c:pt idx="1925">
                  <c:v>40875</c:v>
                </c:pt>
                <c:pt idx="1926">
                  <c:v>40882</c:v>
                </c:pt>
                <c:pt idx="1927">
                  <c:v>40889</c:v>
                </c:pt>
                <c:pt idx="1928">
                  <c:v>40896</c:v>
                </c:pt>
                <c:pt idx="1929">
                  <c:v>40903</c:v>
                </c:pt>
                <c:pt idx="1930">
                  <c:v>40910</c:v>
                </c:pt>
                <c:pt idx="1931">
                  <c:v>40917</c:v>
                </c:pt>
                <c:pt idx="1932">
                  <c:v>40924</c:v>
                </c:pt>
                <c:pt idx="1933">
                  <c:v>40931</c:v>
                </c:pt>
                <c:pt idx="1934">
                  <c:v>40938</c:v>
                </c:pt>
                <c:pt idx="1935">
                  <c:v>40945</c:v>
                </c:pt>
                <c:pt idx="1936">
                  <c:v>40952</c:v>
                </c:pt>
                <c:pt idx="1937">
                  <c:v>40959</c:v>
                </c:pt>
                <c:pt idx="1938">
                  <c:v>40966</c:v>
                </c:pt>
                <c:pt idx="1939">
                  <c:v>40973</c:v>
                </c:pt>
                <c:pt idx="1940">
                  <c:v>40980</c:v>
                </c:pt>
                <c:pt idx="1941">
                  <c:v>40987</c:v>
                </c:pt>
                <c:pt idx="1942">
                  <c:v>40994</c:v>
                </c:pt>
                <c:pt idx="1943">
                  <c:v>41001</c:v>
                </c:pt>
                <c:pt idx="1944">
                  <c:v>41008</c:v>
                </c:pt>
                <c:pt idx="1945">
                  <c:v>41015</c:v>
                </c:pt>
                <c:pt idx="1946">
                  <c:v>41022</c:v>
                </c:pt>
                <c:pt idx="1947">
                  <c:v>41029</c:v>
                </c:pt>
                <c:pt idx="1948">
                  <c:v>41036</c:v>
                </c:pt>
                <c:pt idx="1949">
                  <c:v>41043</c:v>
                </c:pt>
                <c:pt idx="1950">
                  <c:v>41050</c:v>
                </c:pt>
                <c:pt idx="1951">
                  <c:v>41057</c:v>
                </c:pt>
                <c:pt idx="1952">
                  <c:v>41064</c:v>
                </c:pt>
                <c:pt idx="1953">
                  <c:v>41071</c:v>
                </c:pt>
                <c:pt idx="1954">
                  <c:v>41078</c:v>
                </c:pt>
                <c:pt idx="1955">
                  <c:v>41085</c:v>
                </c:pt>
                <c:pt idx="1956">
                  <c:v>41092</c:v>
                </c:pt>
                <c:pt idx="1957">
                  <c:v>41099</c:v>
                </c:pt>
                <c:pt idx="1958">
                  <c:v>41106</c:v>
                </c:pt>
                <c:pt idx="1959">
                  <c:v>41113</c:v>
                </c:pt>
                <c:pt idx="1960">
                  <c:v>41120</c:v>
                </c:pt>
                <c:pt idx="1961">
                  <c:v>41127</c:v>
                </c:pt>
                <c:pt idx="1962">
                  <c:v>41134</c:v>
                </c:pt>
                <c:pt idx="1963">
                  <c:v>41141</c:v>
                </c:pt>
                <c:pt idx="1964">
                  <c:v>41148</c:v>
                </c:pt>
                <c:pt idx="1965">
                  <c:v>41155</c:v>
                </c:pt>
                <c:pt idx="1966">
                  <c:v>41162</c:v>
                </c:pt>
                <c:pt idx="1967">
                  <c:v>41169</c:v>
                </c:pt>
                <c:pt idx="1968">
                  <c:v>41176</c:v>
                </c:pt>
                <c:pt idx="1969">
                  <c:v>41183</c:v>
                </c:pt>
                <c:pt idx="1970">
                  <c:v>41190</c:v>
                </c:pt>
                <c:pt idx="1971">
                  <c:v>41197</c:v>
                </c:pt>
                <c:pt idx="1972">
                  <c:v>41204</c:v>
                </c:pt>
                <c:pt idx="1973">
                  <c:v>41211</c:v>
                </c:pt>
                <c:pt idx="1974">
                  <c:v>41218</c:v>
                </c:pt>
                <c:pt idx="1975">
                  <c:v>41225</c:v>
                </c:pt>
                <c:pt idx="1976">
                  <c:v>41232</c:v>
                </c:pt>
                <c:pt idx="1977">
                  <c:v>41239</c:v>
                </c:pt>
                <c:pt idx="1978">
                  <c:v>41246</c:v>
                </c:pt>
                <c:pt idx="1979">
                  <c:v>41253</c:v>
                </c:pt>
                <c:pt idx="1980">
                  <c:v>41260</c:v>
                </c:pt>
                <c:pt idx="1981">
                  <c:v>41267</c:v>
                </c:pt>
                <c:pt idx="1982">
                  <c:v>41274</c:v>
                </c:pt>
                <c:pt idx="1983">
                  <c:v>41281</c:v>
                </c:pt>
                <c:pt idx="1984">
                  <c:v>41288</c:v>
                </c:pt>
                <c:pt idx="1985">
                  <c:v>41295</c:v>
                </c:pt>
                <c:pt idx="1986">
                  <c:v>41302</c:v>
                </c:pt>
                <c:pt idx="1987">
                  <c:v>41309</c:v>
                </c:pt>
                <c:pt idx="1988">
                  <c:v>41316</c:v>
                </c:pt>
                <c:pt idx="1989">
                  <c:v>41323</c:v>
                </c:pt>
                <c:pt idx="1990">
                  <c:v>41330</c:v>
                </c:pt>
                <c:pt idx="1991">
                  <c:v>41337</c:v>
                </c:pt>
                <c:pt idx="1992">
                  <c:v>41344</c:v>
                </c:pt>
                <c:pt idx="1993">
                  <c:v>41351</c:v>
                </c:pt>
                <c:pt idx="1994">
                  <c:v>41358</c:v>
                </c:pt>
                <c:pt idx="1995">
                  <c:v>41365</c:v>
                </c:pt>
                <c:pt idx="1996">
                  <c:v>41372</c:v>
                </c:pt>
                <c:pt idx="1997">
                  <c:v>41379</c:v>
                </c:pt>
                <c:pt idx="1998">
                  <c:v>41386</c:v>
                </c:pt>
                <c:pt idx="1999">
                  <c:v>41393</c:v>
                </c:pt>
                <c:pt idx="2000">
                  <c:v>41400</c:v>
                </c:pt>
                <c:pt idx="2001">
                  <c:v>41407</c:v>
                </c:pt>
                <c:pt idx="2002">
                  <c:v>41414</c:v>
                </c:pt>
                <c:pt idx="2003">
                  <c:v>41421</c:v>
                </c:pt>
                <c:pt idx="2004">
                  <c:v>41428</c:v>
                </c:pt>
                <c:pt idx="2005">
                  <c:v>41435</c:v>
                </c:pt>
                <c:pt idx="2006">
                  <c:v>41442</c:v>
                </c:pt>
                <c:pt idx="2007">
                  <c:v>41449</c:v>
                </c:pt>
                <c:pt idx="2008">
                  <c:v>41456</c:v>
                </c:pt>
                <c:pt idx="2009">
                  <c:v>41463</c:v>
                </c:pt>
                <c:pt idx="2010">
                  <c:v>41470</c:v>
                </c:pt>
                <c:pt idx="2011">
                  <c:v>41477</c:v>
                </c:pt>
                <c:pt idx="2012">
                  <c:v>41484</c:v>
                </c:pt>
                <c:pt idx="2013">
                  <c:v>41491</c:v>
                </c:pt>
                <c:pt idx="2014">
                  <c:v>41498</c:v>
                </c:pt>
                <c:pt idx="2015">
                  <c:v>41505</c:v>
                </c:pt>
                <c:pt idx="2016">
                  <c:v>41512</c:v>
                </c:pt>
                <c:pt idx="2017">
                  <c:v>41519</c:v>
                </c:pt>
                <c:pt idx="2018" formatCode="m/d/yyyy">
                  <c:v>41526</c:v>
                </c:pt>
                <c:pt idx="2019" formatCode="m/d/yyyy">
                  <c:v>41533</c:v>
                </c:pt>
                <c:pt idx="2020" formatCode="m/d/yyyy">
                  <c:v>41540</c:v>
                </c:pt>
                <c:pt idx="2021" formatCode="m/d/yyyy">
                  <c:v>41547</c:v>
                </c:pt>
                <c:pt idx="2022" formatCode="m/d/yyyy">
                  <c:v>41554</c:v>
                </c:pt>
                <c:pt idx="2023" formatCode="m/d/yyyy">
                  <c:v>41561</c:v>
                </c:pt>
                <c:pt idx="2024" formatCode="m/d/yyyy">
                  <c:v>41568</c:v>
                </c:pt>
                <c:pt idx="2025" formatCode="m/d/yyyy">
                  <c:v>41575</c:v>
                </c:pt>
                <c:pt idx="2026" formatCode="m/d/yyyy">
                  <c:v>41582</c:v>
                </c:pt>
                <c:pt idx="2027" formatCode="m/d/yyyy">
                  <c:v>41589</c:v>
                </c:pt>
                <c:pt idx="2028" formatCode="m/d/yyyy">
                  <c:v>41596</c:v>
                </c:pt>
                <c:pt idx="2029" formatCode="m/d/yyyy">
                  <c:v>41603</c:v>
                </c:pt>
                <c:pt idx="2030" formatCode="m/d/yyyy">
                  <c:v>41610</c:v>
                </c:pt>
                <c:pt idx="2031" formatCode="m/d/yyyy">
                  <c:v>41617</c:v>
                </c:pt>
                <c:pt idx="2032" formatCode="m/d/yyyy">
                  <c:v>41624</c:v>
                </c:pt>
                <c:pt idx="2033" formatCode="m/d/yyyy">
                  <c:v>41631</c:v>
                </c:pt>
                <c:pt idx="2034" formatCode="m/d/yyyy">
                  <c:v>41638</c:v>
                </c:pt>
                <c:pt idx="2035" formatCode="m/d/yyyy">
                  <c:v>41645</c:v>
                </c:pt>
                <c:pt idx="2036" formatCode="m/d/yyyy">
                  <c:v>41652</c:v>
                </c:pt>
                <c:pt idx="2037" formatCode="m/d/yyyy">
                  <c:v>41659</c:v>
                </c:pt>
                <c:pt idx="2038" formatCode="m/d/yyyy">
                  <c:v>41666</c:v>
                </c:pt>
                <c:pt idx="2039" formatCode="m/d/yyyy">
                  <c:v>41673</c:v>
                </c:pt>
                <c:pt idx="2040" formatCode="m/d/yyyy">
                  <c:v>41680</c:v>
                </c:pt>
                <c:pt idx="2041" formatCode="m/d/yyyy">
                  <c:v>41687</c:v>
                </c:pt>
                <c:pt idx="2042" formatCode="m/d/yyyy">
                  <c:v>41694</c:v>
                </c:pt>
                <c:pt idx="2043" formatCode="m/d/yyyy">
                  <c:v>41701</c:v>
                </c:pt>
                <c:pt idx="2044" formatCode="m/d/yyyy">
                  <c:v>41708</c:v>
                </c:pt>
                <c:pt idx="2045" formatCode="m/d/yyyy">
                  <c:v>41715</c:v>
                </c:pt>
                <c:pt idx="2046" formatCode="m/d/yyyy">
                  <c:v>41722</c:v>
                </c:pt>
                <c:pt idx="2047" formatCode="m/d/yyyy">
                  <c:v>41729</c:v>
                </c:pt>
                <c:pt idx="2048" formatCode="m/d/yyyy">
                  <c:v>41736</c:v>
                </c:pt>
                <c:pt idx="2049" formatCode="m/d/yyyy">
                  <c:v>41743</c:v>
                </c:pt>
                <c:pt idx="2050" formatCode="m/d/yyyy">
                  <c:v>41750</c:v>
                </c:pt>
                <c:pt idx="2051" formatCode="m/d/yyyy">
                  <c:v>41757</c:v>
                </c:pt>
                <c:pt idx="2052" formatCode="m/d/yyyy">
                  <c:v>41764</c:v>
                </c:pt>
                <c:pt idx="2053" formatCode="m/d/yyyy">
                  <c:v>41771</c:v>
                </c:pt>
                <c:pt idx="2054" formatCode="m/d/yyyy">
                  <c:v>41778</c:v>
                </c:pt>
                <c:pt idx="2055" formatCode="m/d/yyyy">
                  <c:v>41785</c:v>
                </c:pt>
                <c:pt idx="2056" formatCode="m/d/yyyy">
                  <c:v>41792</c:v>
                </c:pt>
                <c:pt idx="2057" formatCode="m/d/yyyy">
                  <c:v>41799</c:v>
                </c:pt>
                <c:pt idx="2058" formatCode="m/d/yyyy">
                  <c:v>41806</c:v>
                </c:pt>
                <c:pt idx="2059" formatCode="m/d/yyyy">
                  <c:v>41813</c:v>
                </c:pt>
                <c:pt idx="2060" formatCode="m/d/yyyy">
                  <c:v>41820</c:v>
                </c:pt>
                <c:pt idx="2061" formatCode="m/d/yyyy">
                  <c:v>41827</c:v>
                </c:pt>
                <c:pt idx="2062" formatCode="m/d/yyyy">
                  <c:v>41834</c:v>
                </c:pt>
                <c:pt idx="2063" formatCode="m/d/yyyy">
                  <c:v>41841</c:v>
                </c:pt>
                <c:pt idx="2064" formatCode="m/d/yyyy">
                  <c:v>41848</c:v>
                </c:pt>
                <c:pt idx="2065" formatCode="m/d/yyyy">
                  <c:v>41855</c:v>
                </c:pt>
                <c:pt idx="2066" formatCode="m/d/yyyy">
                  <c:v>41862</c:v>
                </c:pt>
                <c:pt idx="2067" formatCode="m/d/yyyy">
                  <c:v>41869</c:v>
                </c:pt>
                <c:pt idx="2068" formatCode="m/d/yyyy">
                  <c:v>41876</c:v>
                </c:pt>
                <c:pt idx="2069" formatCode="m/d/yyyy">
                  <c:v>41883</c:v>
                </c:pt>
                <c:pt idx="2070" formatCode="m/d/yyyy">
                  <c:v>41890</c:v>
                </c:pt>
                <c:pt idx="2071" formatCode="m/d/yyyy">
                  <c:v>41897</c:v>
                </c:pt>
                <c:pt idx="2072" formatCode="m/d/yyyy">
                  <c:v>41904</c:v>
                </c:pt>
                <c:pt idx="2073" formatCode="m/d/yyyy">
                  <c:v>41911</c:v>
                </c:pt>
                <c:pt idx="2074" formatCode="m/d/yyyy">
                  <c:v>41918</c:v>
                </c:pt>
                <c:pt idx="2075" formatCode="m/d/yyyy">
                  <c:v>41925</c:v>
                </c:pt>
                <c:pt idx="2076" formatCode="m/d/yyyy">
                  <c:v>41932</c:v>
                </c:pt>
                <c:pt idx="2077" formatCode="m/d/yyyy">
                  <c:v>41939</c:v>
                </c:pt>
                <c:pt idx="2078" formatCode="m/d/yyyy">
                  <c:v>41946</c:v>
                </c:pt>
                <c:pt idx="2079" formatCode="m/d/yyyy">
                  <c:v>41953</c:v>
                </c:pt>
                <c:pt idx="2080" formatCode="m/d/yyyy">
                  <c:v>41960</c:v>
                </c:pt>
                <c:pt idx="2081" formatCode="m/d/yyyy">
                  <c:v>41967</c:v>
                </c:pt>
                <c:pt idx="2082" formatCode="m/d/yyyy">
                  <c:v>41974</c:v>
                </c:pt>
                <c:pt idx="2083" formatCode="m/d/yyyy">
                  <c:v>41981</c:v>
                </c:pt>
                <c:pt idx="2084" formatCode="m/d/yyyy">
                  <c:v>41988</c:v>
                </c:pt>
                <c:pt idx="2085" formatCode="m/d/yyyy">
                  <c:v>41995</c:v>
                </c:pt>
                <c:pt idx="2086" formatCode="m/d/yyyy">
                  <c:v>42002</c:v>
                </c:pt>
                <c:pt idx="2087" formatCode="m/d/yyyy">
                  <c:v>42009</c:v>
                </c:pt>
                <c:pt idx="2088" formatCode="m/d/yyyy">
                  <c:v>42016</c:v>
                </c:pt>
                <c:pt idx="2089" formatCode="m/d/yyyy">
                  <c:v>42023</c:v>
                </c:pt>
                <c:pt idx="2090" formatCode="m/d/yyyy">
                  <c:v>42030</c:v>
                </c:pt>
                <c:pt idx="2091" formatCode="m/d/yyyy">
                  <c:v>42037</c:v>
                </c:pt>
                <c:pt idx="2092" formatCode="m/d/yyyy">
                  <c:v>42044</c:v>
                </c:pt>
                <c:pt idx="2093" formatCode="m/d/yyyy">
                  <c:v>42051</c:v>
                </c:pt>
                <c:pt idx="2094" formatCode="m/d/yyyy">
                  <c:v>42058</c:v>
                </c:pt>
                <c:pt idx="2095" formatCode="m/d/yyyy">
                  <c:v>42065</c:v>
                </c:pt>
                <c:pt idx="2096" formatCode="m/d/yyyy">
                  <c:v>42072</c:v>
                </c:pt>
                <c:pt idx="2097" formatCode="m/d/yyyy">
                  <c:v>42079</c:v>
                </c:pt>
                <c:pt idx="2098" formatCode="m/d/yyyy">
                  <c:v>42086</c:v>
                </c:pt>
                <c:pt idx="2099" formatCode="m/d/yyyy">
                  <c:v>42093</c:v>
                </c:pt>
                <c:pt idx="2100" formatCode="m/d/yyyy">
                  <c:v>42100</c:v>
                </c:pt>
                <c:pt idx="2101" formatCode="m/d/yyyy">
                  <c:v>42107</c:v>
                </c:pt>
                <c:pt idx="2102" formatCode="m/d/yyyy">
                  <c:v>42114</c:v>
                </c:pt>
                <c:pt idx="2103" formatCode="m/d/yyyy">
                  <c:v>42121</c:v>
                </c:pt>
                <c:pt idx="2104" formatCode="m/d/yyyy">
                  <c:v>42128</c:v>
                </c:pt>
                <c:pt idx="2105" formatCode="m/d/yyyy">
                  <c:v>42135</c:v>
                </c:pt>
                <c:pt idx="2106" formatCode="m/d/yyyy">
                  <c:v>42142</c:v>
                </c:pt>
                <c:pt idx="2107" formatCode="m/d/yyyy">
                  <c:v>42149</c:v>
                </c:pt>
                <c:pt idx="2108" formatCode="m/d/yyyy">
                  <c:v>42156</c:v>
                </c:pt>
                <c:pt idx="2109" formatCode="m/d/yyyy">
                  <c:v>42163</c:v>
                </c:pt>
                <c:pt idx="2110" formatCode="m/d/yyyy">
                  <c:v>42170</c:v>
                </c:pt>
                <c:pt idx="2111" formatCode="m/d/yyyy">
                  <c:v>42177</c:v>
                </c:pt>
                <c:pt idx="2112" formatCode="m/d/yyyy">
                  <c:v>42184</c:v>
                </c:pt>
                <c:pt idx="2113" formatCode="m/d/yyyy">
                  <c:v>42191</c:v>
                </c:pt>
                <c:pt idx="2114" formatCode="m/d/yyyy">
                  <c:v>42198</c:v>
                </c:pt>
                <c:pt idx="2115" formatCode="m/d/yyyy">
                  <c:v>42205</c:v>
                </c:pt>
                <c:pt idx="2116" formatCode="m/d/yyyy">
                  <c:v>42212</c:v>
                </c:pt>
                <c:pt idx="2117" formatCode="m/d/yyyy">
                  <c:v>42219</c:v>
                </c:pt>
                <c:pt idx="2118" formatCode="m/d/yyyy">
                  <c:v>42226</c:v>
                </c:pt>
                <c:pt idx="2119" formatCode="m/d/yyyy">
                  <c:v>42233</c:v>
                </c:pt>
                <c:pt idx="2120" formatCode="m/d/yyyy">
                  <c:v>42240</c:v>
                </c:pt>
                <c:pt idx="2121" formatCode="m/d/yyyy">
                  <c:v>42247</c:v>
                </c:pt>
                <c:pt idx="2122" formatCode="m/d/yyyy">
                  <c:v>42254</c:v>
                </c:pt>
                <c:pt idx="2123" formatCode="m/d/yyyy">
                  <c:v>42261</c:v>
                </c:pt>
                <c:pt idx="2124" formatCode="m/d/yyyy">
                  <c:v>42268</c:v>
                </c:pt>
                <c:pt idx="2125" formatCode="m/d/yyyy">
                  <c:v>42275</c:v>
                </c:pt>
                <c:pt idx="2126" formatCode="m/d/yyyy">
                  <c:v>42282</c:v>
                </c:pt>
                <c:pt idx="2127" formatCode="m/d/yyyy">
                  <c:v>42289</c:v>
                </c:pt>
                <c:pt idx="2128" formatCode="m/d/yyyy">
                  <c:v>42296</c:v>
                </c:pt>
                <c:pt idx="2129" formatCode="m/d/yyyy">
                  <c:v>42303</c:v>
                </c:pt>
                <c:pt idx="2130" formatCode="m/d/yyyy">
                  <c:v>42310</c:v>
                </c:pt>
                <c:pt idx="2131" formatCode="m/d/yyyy">
                  <c:v>42317</c:v>
                </c:pt>
                <c:pt idx="2132" formatCode="m/d/yyyy">
                  <c:v>42324</c:v>
                </c:pt>
                <c:pt idx="2133" formatCode="m/d/yyyy">
                  <c:v>42331</c:v>
                </c:pt>
                <c:pt idx="2134" formatCode="m/d/yyyy">
                  <c:v>42338</c:v>
                </c:pt>
                <c:pt idx="2135" formatCode="m/d/yyyy">
                  <c:v>42345</c:v>
                </c:pt>
                <c:pt idx="2136" formatCode="m/d/yyyy">
                  <c:v>42352</c:v>
                </c:pt>
                <c:pt idx="2137" formatCode="m/d/yyyy">
                  <c:v>42359</c:v>
                </c:pt>
                <c:pt idx="2138" formatCode="m/d/yyyy">
                  <c:v>42366</c:v>
                </c:pt>
                <c:pt idx="2139" formatCode="m/d/yyyy">
                  <c:v>42373</c:v>
                </c:pt>
                <c:pt idx="2140" formatCode="m/d/yyyy">
                  <c:v>42380</c:v>
                </c:pt>
                <c:pt idx="2141" formatCode="m/d/yyyy">
                  <c:v>42387</c:v>
                </c:pt>
                <c:pt idx="2142" formatCode="m/d/yyyy">
                  <c:v>42394</c:v>
                </c:pt>
                <c:pt idx="2143" formatCode="m/d/yyyy">
                  <c:v>42401</c:v>
                </c:pt>
                <c:pt idx="2144" formatCode="m/d/yyyy">
                  <c:v>42408</c:v>
                </c:pt>
                <c:pt idx="2145" formatCode="m/d/yyyy">
                  <c:v>42415</c:v>
                </c:pt>
                <c:pt idx="2146" formatCode="m/d/yyyy">
                  <c:v>42422</c:v>
                </c:pt>
                <c:pt idx="2147" formatCode="m/d/yyyy">
                  <c:v>42429</c:v>
                </c:pt>
                <c:pt idx="2148" formatCode="m/d/yyyy">
                  <c:v>42436</c:v>
                </c:pt>
                <c:pt idx="2149" formatCode="m/d/yyyy">
                  <c:v>42443</c:v>
                </c:pt>
                <c:pt idx="2150" formatCode="m/d/yyyy">
                  <c:v>42450</c:v>
                </c:pt>
                <c:pt idx="2151" formatCode="m/d/yyyy">
                  <c:v>42457</c:v>
                </c:pt>
                <c:pt idx="2152" formatCode="m/d/yyyy">
                  <c:v>42464</c:v>
                </c:pt>
                <c:pt idx="2153" formatCode="m/d/yyyy">
                  <c:v>42471</c:v>
                </c:pt>
                <c:pt idx="2154" formatCode="m/d/yyyy">
                  <c:v>42478</c:v>
                </c:pt>
                <c:pt idx="2155" formatCode="m/d/yyyy">
                  <c:v>42485</c:v>
                </c:pt>
                <c:pt idx="2156" formatCode="m/d/yyyy">
                  <c:v>42492</c:v>
                </c:pt>
                <c:pt idx="2157" formatCode="m/d/yyyy">
                  <c:v>42499</c:v>
                </c:pt>
                <c:pt idx="2158" formatCode="m/d/yyyy">
                  <c:v>42506</c:v>
                </c:pt>
                <c:pt idx="2159" formatCode="m/d/yyyy">
                  <c:v>42513</c:v>
                </c:pt>
                <c:pt idx="2160" formatCode="m/d/yyyy">
                  <c:v>42520</c:v>
                </c:pt>
                <c:pt idx="2161" formatCode="m/d/yyyy">
                  <c:v>42527</c:v>
                </c:pt>
                <c:pt idx="2162" formatCode="m/d/yyyy">
                  <c:v>42534</c:v>
                </c:pt>
                <c:pt idx="2163" formatCode="m/d/yyyy">
                  <c:v>42541</c:v>
                </c:pt>
                <c:pt idx="2164" formatCode="m/d/yyyy">
                  <c:v>42548</c:v>
                </c:pt>
                <c:pt idx="2165" formatCode="m/d/yyyy">
                  <c:v>42555</c:v>
                </c:pt>
                <c:pt idx="2166" formatCode="m/d/yyyy">
                  <c:v>42562</c:v>
                </c:pt>
                <c:pt idx="2167" formatCode="m/d/yyyy">
                  <c:v>42569</c:v>
                </c:pt>
                <c:pt idx="2168" formatCode="m/d/yyyy">
                  <c:v>42576</c:v>
                </c:pt>
                <c:pt idx="2169" formatCode="m/d/yyyy">
                  <c:v>42583</c:v>
                </c:pt>
                <c:pt idx="2170" formatCode="m/d/yyyy">
                  <c:v>42590</c:v>
                </c:pt>
                <c:pt idx="2171" formatCode="m/d/yyyy">
                  <c:v>42597</c:v>
                </c:pt>
                <c:pt idx="2172" formatCode="m/d/yyyy">
                  <c:v>42604</c:v>
                </c:pt>
                <c:pt idx="2173" formatCode="m/d/yyyy">
                  <c:v>42611</c:v>
                </c:pt>
                <c:pt idx="2174" formatCode="m/d/yyyy">
                  <c:v>42618</c:v>
                </c:pt>
                <c:pt idx="2175" formatCode="m/d/yyyy">
                  <c:v>42625</c:v>
                </c:pt>
                <c:pt idx="2176" formatCode="m/d/yyyy">
                  <c:v>42632</c:v>
                </c:pt>
                <c:pt idx="2177" formatCode="m/d/yyyy">
                  <c:v>42639</c:v>
                </c:pt>
                <c:pt idx="2178" formatCode="m/d/yyyy">
                  <c:v>42646</c:v>
                </c:pt>
                <c:pt idx="2179" formatCode="m/d/yyyy">
                  <c:v>42653</c:v>
                </c:pt>
                <c:pt idx="2180" formatCode="m/d/yyyy">
                  <c:v>42660</c:v>
                </c:pt>
                <c:pt idx="2181" formatCode="m/d/yyyy">
                  <c:v>42667</c:v>
                </c:pt>
                <c:pt idx="2182" formatCode="m/d/yyyy">
                  <c:v>42674</c:v>
                </c:pt>
                <c:pt idx="2183" formatCode="m/d/yyyy">
                  <c:v>42681</c:v>
                </c:pt>
                <c:pt idx="2184" formatCode="m/d/yyyy">
                  <c:v>42688</c:v>
                </c:pt>
                <c:pt idx="2185" formatCode="m/d/yyyy">
                  <c:v>42695</c:v>
                </c:pt>
                <c:pt idx="2186" formatCode="m/d/yyyy">
                  <c:v>42702</c:v>
                </c:pt>
                <c:pt idx="2187" formatCode="m/d/yyyy">
                  <c:v>42709</c:v>
                </c:pt>
                <c:pt idx="2188" formatCode="m/d/yyyy">
                  <c:v>42716</c:v>
                </c:pt>
                <c:pt idx="2189" formatCode="m/d/yyyy">
                  <c:v>42723</c:v>
                </c:pt>
                <c:pt idx="2190" formatCode="m/d/yyyy">
                  <c:v>42730</c:v>
                </c:pt>
                <c:pt idx="2191" formatCode="m/d/yyyy">
                  <c:v>42737</c:v>
                </c:pt>
                <c:pt idx="2192" formatCode="m/d/yyyy">
                  <c:v>42744</c:v>
                </c:pt>
                <c:pt idx="2193" formatCode="m/d/yyyy">
                  <c:v>42751</c:v>
                </c:pt>
                <c:pt idx="2194" formatCode="m/d/yyyy">
                  <c:v>42758</c:v>
                </c:pt>
                <c:pt idx="2195" formatCode="m/d/yyyy">
                  <c:v>42765</c:v>
                </c:pt>
                <c:pt idx="2196" formatCode="m/d/yyyy">
                  <c:v>42772</c:v>
                </c:pt>
                <c:pt idx="2197" formatCode="m/d/yyyy">
                  <c:v>42779</c:v>
                </c:pt>
                <c:pt idx="2198" formatCode="m/d/yyyy">
                  <c:v>42786</c:v>
                </c:pt>
                <c:pt idx="2199" formatCode="m/d/yyyy">
                  <c:v>42793</c:v>
                </c:pt>
                <c:pt idx="2200" formatCode="m/d/yyyy">
                  <c:v>42800</c:v>
                </c:pt>
                <c:pt idx="2201" formatCode="m/d/yyyy">
                  <c:v>42807</c:v>
                </c:pt>
                <c:pt idx="2202" formatCode="m/d/yyyy">
                  <c:v>42814</c:v>
                </c:pt>
                <c:pt idx="2203" formatCode="m/d/yyyy">
                  <c:v>42821</c:v>
                </c:pt>
                <c:pt idx="2204" formatCode="m/d/yyyy">
                  <c:v>42828</c:v>
                </c:pt>
                <c:pt idx="2205" formatCode="m/d/yyyy">
                  <c:v>42835</c:v>
                </c:pt>
                <c:pt idx="2206" formatCode="m/d/yyyy">
                  <c:v>42842</c:v>
                </c:pt>
                <c:pt idx="2207" formatCode="m/d/yyyy">
                  <c:v>42849</c:v>
                </c:pt>
                <c:pt idx="2208" formatCode="m/d/yyyy">
                  <c:v>42856</c:v>
                </c:pt>
                <c:pt idx="2209" formatCode="m/d/yyyy">
                  <c:v>42863</c:v>
                </c:pt>
                <c:pt idx="2210" formatCode="m/d/yyyy">
                  <c:v>42870</c:v>
                </c:pt>
                <c:pt idx="2211" formatCode="m/d/yyyy">
                  <c:v>42877</c:v>
                </c:pt>
                <c:pt idx="2212" formatCode="m/d/yyyy">
                  <c:v>42884</c:v>
                </c:pt>
                <c:pt idx="2213" formatCode="m/d/yyyy">
                  <c:v>42891</c:v>
                </c:pt>
                <c:pt idx="2214" formatCode="m/d/yyyy">
                  <c:v>42898</c:v>
                </c:pt>
                <c:pt idx="2215" formatCode="m/d/yyyy">
                  <c:v>42905</c:v>
                </c:pt>
                <c:pt idx="2216" formatCode="m/d/yyyy">
                  <c:v>42912</c:v>
                </c:pt>
                <c:pt idx="2217" formatCode="m/d/yyyy">
                  <c:v>42919</c:v>
                </c:pt>
                <c:pt idx="2218" formatCode="m/d/yyyy">
                  <c:v>42926</c:v>
                </c:pt>
                <c:pt idx="2219" formatCode="m/d/yyyy">
                  <c:v>42933</c:v>
                </c:pt>
                <c:pt idx="2220" formatCode="m/d/yyyy">
                  <c:v>42940</c:v>
                </c:pt>
                <c:pt idx="2221" formatCode="m/d/yyyy">
                  <c:v>42947</c:v>
                </c:pt>
                <c:pt idx="2222" formatCode="m/d/yyyy">
                  <c:v>42954</c:v>
                </c:pt>
                <c:pt idx="2223" formatCode="m/d/yyyy">
                  <c:v>42961</c:v>
                </c:pt>
                <c:pt idx="2224" formatCode="m/d/yyyy">
                  <c:v>42968</c:v>
                </c:pt>
                <c:pt idx="2225" formatCode="m/d/yyyy">
                  <c:v>42975</c:v>
                </c:pt>
                <c:pt idx="2226" formatCode="m/d/yyyy">
                  <c:v>42982</c:v>
                </c:pt>
                <c:pt idx="2227" formatCode="m/d/yyyy">
                  <c:v>42989</c:v>
                </c:pt>
                <c:pt idx="2228" formatCode="m/d/yyyy">
                  <c:v>42996</c:v>
                </c:pt>
                <c:pt idx="2229" formatCode="m/d/yyyy">
                  <c:v>43003</c:v>
                </c:pt>
                <c:pt idx="2230" formatCode="m/d/yyyy">
                  <c:v>43010</c:v>
                </c:pt>
                <c:pt idx="2231" formatCode="m/d/yyyy">
                  <c:v>43017</c:v>
                </c:pt>
                <c:pt idx="2232" formatCode="m/d/yyyy">
                  <c:v>43024</c:v>
                </c:pt>
                <c:pt idx="2233" formatCode="m/d/yyyy">
                  <c:v>43031</c:v>
                </c:pt>
                <c:pt idx="2234" formatCode="m/d/yyyy">
                  <c:v>43038</c:v>
                </c:pt>
                <c:pt idx="2235" formatCode="m/d/yyyy">
                  <c:v>43045</c:v>
                </c:pt>
                <c:pt idx="2236" formatCode="m/d/yyyy">
                  <c:v>43052</c:v>
                </c:pt>
                <c:pt idx="2237" formatCode="m/d/yyyy">
                  <c:v>43059</c:v>
                </c:pt>
                <c:pt idx="2238" formatCode="m/d/yyyy">
                  <c:v>43066</c:v>
                </c:pt>
                <c:pt idx="2239" formatCode="m/d/yyyy">
                  <c:v>43073</c:v>
                </c:pt>
                <c:pt idx="2240" formatCode="m/d/yyyy">
                  <c:v>43080</c:v>
                </c:pt>
                <c:pt idx="2241" formatCode="m/d/yyyy">
                  <c:v>43087</c:v>
                </c:pt>
                <c:pt idx="2242" formatCode="m/d/yyyy">
                  <c:v>43094</c:v>
                </c:pt>
                <c:pt idx="2243" formatCode="m/d/yyyy">
                  <c:v>43101</c:v>
                </c:pt>
                <c:pt idx="2244" formatCode="m/d/yyyy">
                  <c:v>43108</c:v>
                </c:pt>
                <c:pt idx="2245" formatCode="m/d/yyyy">
                  <c:v>43115</c:v>
                </c:pt>
                <c:pt idx="2246" formatCode="m/d/yyyy">
                  <c:v>43122</c:v>
                </c:pt>
                <c:pt idx="2247" formatCode="m/d/yyyy">
                  <c:v>43129</c:v>
                </c:pt>
                <c:pt idx="2248" formatCode="m/d/yyyy">
                  <c:v>43136</c:v>
                </c:pt>
                <c:pt idx="2249" formatCode="m/d/yyyy">
                  <c:v>43143</c:v>
                </c:pt>
                <c:pt idx="2250" formatCode="m/d/yyyy">
                  <c:v>43150</c:v>
                </c:pt>
                <c:pt idx="2251" formatCode="m/d/yyyy">
                  <c:v>43157</c:v>
                </c:pt>
                <c:pt idx="2252" formatCode="m/d/yyyy">
                  <c:v>43164</c:v>
                </c:pt>
                <c:pt idx="2253" formatCode="m/d/yyyy">
                  <c:v>43171</c:v>
                </c:pt>
                <c:pt idx="2254" formatCode="m/d/yyyy">
                  <c:v>43178</c:v>
                </c:pt>
                <c:pt idx="2255" formatCode="m/d/yyyy">
                  <c:v>43185</c:v>
                </c:pt>
                <c:pt idx="2256" formatCode="m/d/yyyy">
                  <c:v>43192</c:v>
                </c:pt>
                <c:pt idx="2257" formatCode="m/d/yyyy">
                  <c:v>43199</c:v>
                </c:pt>
                <c:pt idx="2258" formatCode="m/d/yyyy">
                  <c:v>43206</c:v>
                </c:pt>
                <c:pt idx="2259" formatCode="m/d/yyyy">
                  <c:v>43213</c:v>
                </c:pt>
                <c:pt idx="2260" formatCode="m/d/yyyy">
                  <c:v>43220</c:v>
                </c:pt>
                <c:pt idx="2261" formatCode="m/d/yyyy">
                  <c:v>43227</c:v>
                </c:pt>
                <c:pt idx="2262" formatCode="m/d/yyyy">
                  <c:v>43234</c:v>
                </c:pt>
                <c:pt idx="2263" formatCode="m/d/yyyy">
                  <c:v>43241</c:v>
                </c:pt>
                <c:pt idx="2264" formatCode="m/d/yyyy">
                  <c:v>43248</c:v>
                </c:pt>
                <c:pt idx="2265" formatCode="m/d/yyyy">
                  <c:v>43255</c:v>
                </c:pt>
                <c:pt idx="2266" formatCode="m/d/yyyy">
                  <c:v>43262</c:v>
                </c:pt>
                <c:pt idx="2267" formatCode="m/d/yyyy">
                  <c:v>43269</c:v>
                </c:pt>
                <c:pt idx="2268" formatCode="m/d/yyyy">
                  <c:v>43276</c:v>
                </c:pt>
                <c:pt idx="2269" formatCode="m/d/yyyy">
                  <c:v>43283</c:v>
                </c:pt>
                <c:pt idx="2270" formatCode="m/d/yyyy">
                  <c:v>43290</c:v>
                </c:pt>
                <c:pt idx="2271" formatCode="m/d/yyyy">
                  <c:v>43297</c:v>
                </c:pt>
                <c:pt idx="2272" formatCode="m/d/yyyy">
                  <c:v>43304</c:v>
                </c:pt>
                <c:pt idx="2273" formatCode="m/d/yyyy">
                  <c:v>43311</c:v>
                </c:pt>
                <c:pt idx="2274" formatCode="m/d/yyyy">
                  <c:v>43318</c:v>
                </c:pt>
                <c:pt idx="2275" formatCode="m/d/yyyy">
                  <c:v>43325</c:v>
                </c:pt>
                <c:pt idx="2276" formatCode="m/d/yyyy">
                  <c:v>43332</c:v>
                </c:pt>
                <c:pt idx="2277" formatCode="m/d/yyyy">
                  <c:v>43339</c:v>
                </c:pt>
                <c:pt idx="2278" formatCode="m/d/yyyy">
                  <c:v>43346</c:v>
                </c:pt>
                <c:pt idx="2279" formatCode="m/d/yyyy">
                  <c:v>43353</c:v>
                </c:pt>
                <c:pt idx="2280" formatCode="m/d/yyyy">
                  <c:v>43360</c:v>
                </c:pt>
                <c:pt idx="2281" formatCode="m/d/yyyy">
                  <c:v>43367</c:v>
                </c:pt>
                <c:pt idx="2282" formatCode="m/d/yyyy">
                  <c:v>43374</c:v>
                </c:pt>
                <c:pt idx="2283" formatCode="m/d/yyyy">
                  <c:v>43381</c:v>
                </c:pt>
                <c:pt idx="2284" formatCode="m/d/yyyy">
                  <c:v>43388</c:v>
                </c:pt>
                <c:pt idx="2285" formatCode="m/d/yyyy">
                  <c:v>43395</c:v>
                </c:pt>
                <c:pt idx="2286" formatCode="m/d/yyyy">
                  <c:v>43402</c:v>
                </c:pt>
                <c:pt idx="2287" formatCode="m/d/yyyy">
                  <c:v>43409</c:v>
                </c:pt>
                <c:pt idx="2288" formatCode="m/d/yyyy">
                  <c:v>43416</c:v>
                </c:pt>
                <c:pt idx="2289" formatCode="m/d/yyyy">
                  <c:v>43423</c:v>
                </c:pt>
                <c:pt idx="2290" formatCode="m/d/yyyy">
                  <c:v>43430</c:v>
                </c:pt>
                <c:pt idx="2291" formatCode="m/d/yyyy">
                  <c:v>43437</c:v>
                </c:pt>
                <c:pt idx="2292" formatCode="m/d/yyyy">
                  <c:v>43444</c:v>
                </c:pt>
                <c:pt idx="2293" formatCode="m/d/yyyy">
                  <c:v>43451</c:v>
                </c:pt>
                <c:pt idx="2294" formatCode="m/d/yyyy">
                  <c:v>43458</c:v>
                </c:pt>
                <c:pt idx="2295" formatCode="m/d/yyyy">
                  <c:v>43465</c:v>
                </c:pt>
                <c:pt idx="2296" formatCode="m/d/yyyy">
                  <c:v>43472</c:v>
                </c:pt>
                <c:pt idx="2297" formatCode="m/d/yyyy">
                  <c:v>43479</c:v>
                </c:pt>
                <c:pt idx="2298" formatCode="m/d/yyyy">
                  <c:v>43486</c:v>
                </c:pt>
                <c:pt idx="2299" formatCode="m/d/yyyy">
                  <c:v>43493</c:v>
                </c:pt>
                <c:pt idx="2300" formatCode="m/d/yyyy">
                  <c:v>43500</c:v>
                </c:pt>
                <c:pt idx="2301" formatCode="m/d/yyyy">
                  <c:v>43507</c:v>
                </c:pt>
                <c:pt idx="2302" formatCode="m/d/yyyy">
                  <c:v>43514</c:v>
                </c:pt>
                <c:pt idx="2303" formatCode="m/d/yyyy">
                  <c:v>43521</c:v>
                </c:pt>
                <c:pt idx="2304" formatCode="m/d/yyyy">
                  <c:v>43528</c:v>
                </c:pt>
                <c:pt idx="2305" formatCode="m/d/yyyy">
                  <c:v>43535</c:v>
                </c:pt>
                <c:pt idx="2306" formatCode="m/d/yyyy">
                  <c:v>43542</c:v>
                </c:pt>
                <c:pt idx="2307" formatCode="m/d/yyyy">
                  <c:v>43549</c:v>
                </c:pt>
                <c:pt idx="2308" formatCode="m/d/yyyy">
                  <c:v>43556</c:v>
                </c:pt>
                <c:pt idx="2309" formatCode="m/d/yyyy">
                  <c:v>43563</c:v>
                </c:pt>
                <c:pt idx="2310" formatCode="m/d/yyyy">
                  <c:v>43570</c:v>
                </c:pt>
                <c:pt idx="2311" formatCode="m/d/yyyy">
                  <c:v>43577</c:v>
                </c:pt>
                <c:pt idx="2312" formatCode="m/d/yyyy">
                  <c:v>43584</c:v>
                </c:pt>
                <c:pt idx="2313" formatCode="m/d/yyyy">
                  <c:v>43591</c:v>
                </c:pt>
                <c:pt idx="2314" formatCode="m/d/yyyy">
                  <c:v>43598</c:v>
                </c:pt>
                <c:pt idx="2315" formatCode="m/d/yyyy">
                  <c:v>43605</c:v>
                </c:pt>
                <c:pt idx="2316" formatCode="m/d/yyyy">
                  <c:v>43612</c:v>
                </c:pt>
                <c:pt idx="2317" formatCode="m/d/yyyy">
                  <c:v>43619</c:v>
                </c:pt>
                <c:pt idx="2318" formatCode="m/d/yyyy">
                  <c:v>43626</c:v>
                </c:pt>
                <c:pt idx="2319" formatCode="m/d/yyyy">
                  <c:v>43633</c:v>
                </c:pt>
                <c:pt idx="2320" formatCode="m/d/yyyy">
                  <c:v>43640</c:v>
                </c:pt>
                <c:pt idx="2321" formatCode="m/d/yyyy">
                  <c:v>43647</c:v>
                </c:pt>
                <c:pt idx="2322" formatCode="m/d/yyyy">
                  <c:v>43654</c:v>
                </c:pt>
                <c:pt idx="2323" formatCode="m/d/yyyy">
                  <c:v>43661</c:v>
                </c:pt>
                <c:pt idx="2324" formatCode="m/d/yyyy">
                  <c:v>43668</c:v>
                </c:pt>
                <c:pt idx="2325" formatCode="m/d/yyyy">
                  <c:v>43675</c:v>
                </c:pt>
                <c:pt idx="2326" formatCode="m/d/yyyy">
                  <c:v>43682</c:v>
                </c:pt>
                <c:pt idx="2327" formatCode="m/d/yyyy">
                  <c:v>43689</c:v>
                </c:pt>
                <c:pt idx="2328" formatCode="m/d/yyyy">
                  <c:v>43696</c:v>
                </c:pt>
                <c:pt idx="2329" formatCode="m/d/yyyy">
                  <c:v>43703</c:v>
                </c:pt>
                <c:pt idx="2330" formatCode="m/d/yyyy">
                  <c:v>43710</c:v>
                </c:pt>
                <c:pt idx="2331" formatCode="m/d/yyyy">
                  <c:v>43717</c:v>
                </c:pt>
                <c:pt idx="2332" formatCode="m/d/yyyy">
                  <c:v>43724</c:v>
                </c:pt>
                <c:pt idx="2333" formatCode="m/d/yyyy">
                  <c:v>43731</c:v>
                </c:pt>
                <c:pt idx="2334" formatCode="m/d/yyyy">
                  <c:v>43738</c:v>
                </c:pt>
                <c:pt idx="2335" formatCode="m/d/yyyy">
                  <c:v>43745</c:v>
                </c:pt>
                <c:pt idx="2336" formatCode="m/d/yyyy">
                  <c:v>43752</c:v>
                </c:pt>
                <c:pt idx="2337" formatCode="m/d/yyyy">
                  <c:v>43759</c:v>
                </c:pt>
                <c:pt idx="2338" formatCode="m/d/yyyy">
                  <c:v>43766</c:v>
                </c:pt>
                <c:pt idx="2339" formatCode="m/d/yyyy">
                  <c:v>43773</c:v>
                </c:pt>
                <c:pt idx="2340" formatCode="m/d/yyyy">
                  <c:v>43780</c:v>
                </c:pt>
                <c:pt idx="2341" formatCode="m/d/yyyy">
                  <c:v>43787</c:v>
                </c:pt>
                <c:pt idx="2342" formatCode="m/d/yyyy">
                  <c:v>43794</c:v>
                </c:pt>
                <c:pt idx="2343" formatCode="m/d/yyyy">
                  <c:v>43801</c:v>
                </c:pt>
                <c:pt idx="2344" formatCode="m/d/yyyy">
                  <c:v>43808</c:v>
                </c:pt>
                <c:pt idx="2345" formatCode="m/d/yyyy">
                  <c:v>43815</c:v>
                </c:pt>
                <c:pt idx="2346" formatCode="m/d/yyyy">
                  <c:v>43822</c:v>
                </c:pt>
                <c:pt idx="2347" formatCode="m/d/yyyy">
                  <c:v>43829</c:v>
                </c:pt>
                <c:pt idx="2348" formatCode="m/d/yyyy">
                  <c:v>43836</c:v>
                </c:pt>
                <c:pt idx="2349" formatCode="m/d/yyyy">
                  <c:v>43843</c:v>
                </c:pt>
                <c:pt idx="2350" formatCode="m/d/yyyy">
                  <c:v>43850</c:v>
                </c:pt>
                <c:pt idx="2351" formatCode="m/d/yyyy">
                  <c:v>43857</c:v>
                </c:pt>
                <c:pt idx="2352" formatCode="m/d/yyyy">
                  <c:v>43864</c:v>
                </c:pt>
                <c:pt idx="2353" formatCode="m/d/yyyy">
                  <c:v>43871</c:v>
                </c:pt>
                <c:pt idx="2354" formatCode="m/d/yyyy">
                  <c:v>43878</c:v>
                </c:pt>
                <c:pt idx="2355" formatCode="m/d/yyyy">
                  <c:v>43885</c:v>
                </c:pt>
                <c:pt idx="2356" formatCode="m/d/yyyy">
                  <c:v>43892</c:v>
                </c:pt>
                <c:pt idx="2357" formatCode="m/d/yyyy">
                  <c:v>43899</c:v>
                </c:pt>
                <c:pt idx="2358" formatCode="m/d/yyyy">
                  <c:v>43906</c:v>
                </c:pt>
                <c:pt idx="2359" formatCode="m/d/yyyy">
                  <c:v>43913</c:v>
                </c:pt>
                <c:pt idx="2360" formatCode="m/d/yyyy">
                  <c:v>43920</c:v>
                </c:pt>
                <c:pt idx="2361" formatCode="m/d/yyyy">
                  <c:v>43927</c:v>
                </c:pt>
                <c:pt idx="2362" formatCode="m/d/yyyy">
                  <c:v>43934</c:v>
                </c:pt>
                <c:pt idx="2363" formatCode="m/d/yyyy">
                  <c:v>43941</c:v>
                </c:pt>
                <c:pt idx="2364" formatCode="m/d/yyyy">
                  <c:v>43948</c:v>
                </c:pt>
                <c:pt idx="2365" formatCode="m/d/yyyy">
                  <c:v>43955</c:v>
                </c:pt>
                <c:pt idx="2366" formatCode="m/d/yyyy">
                  <c:v>43962</c:v>
                </c:pt>
                <c:pt idx="2367" formatCode="m/d/yyyy">
                  <c:v>43969</c:v>
                </c:pt>
                <c:pt idx="2368" formatCode="m/d/yyyy">
                  <c:v>43976</c:v>
                </c:pt>
                <c:pt idx="2369" formatCode="m/d/yyyy">
                  <c:v>43983</c:v>
                </c:pt>
                <c:pt idx="2370" formatCode="m/d/yyyy">
                  <c:v>43990</c:v>
                </c:pt>
                <c:pt idx="2371" formatCode="m/d/yyyy">
                  <c:v>43997</c:v>
                </c:pt>
                <c:pt idx="2372" formatCode="m/d/yyyy">
                  <c:v>44004</c:v>
                </c:pt>
                <c:pt idx="2373" formatCode="m/d/yyyy">
                  <c:v>44011</c:v>
                </c:pt>
                <c:pt idx="2374" formatCode="m/d/yyyy">
                  <c:v>44018</c:v>
                </c:pt>
                <c:pt idx="2375" formatCode="m/d/yyyy">
                  <c:v>44025</c:v>
                </c:pt>
                <c:pt idx="2376" formatCode="m/d/yyyy">
                  <c:v>44032</c:v>
                </c:pt>
                <c:pt idx="2377" formatCode="m/d/yyyy">
                  <c:v>44039</c:v>
                </c:pt>
                <c:pt idx="2378" formatCode="m/d/yyyy">
                  <c:v>44046</c:v>
                </c:pt>
                <c:pt idx="2379" formatCode="m/d/yyyy">
                  <c:v>44053</c:v>
                </c:pt>
                <c:pt idx="2380" formatCode="m/d/yyyy">
                  <c:v>44060</c:v>
                </c:pt>
                <c:pt idx="2381" formatCode="m/d/yyyy">
                  <c:v>44067</c:v>
                </c:pt>
                <c:pt idx="2382" formatCode="m/d/yyyy">
                  <c:v>44074</c:v>
                </c:pt>
                <c:pt idx="2383" formatCode="m/d/yyyy">
                  <c:v>44081</c:v>
                </c:pt>
                <c:pt idx="2384" formatCode="m/d/yyyy">
                  <c:v>44088</c:v>
                </c:pt>
                <c:pt idx="2385" formatCode="m/d/yyyy">
                  <c:v>44095</c:v>
                </c:pt>
                <c:pt idx="2386" formatCode="m/d/yyyy">
                  <c:v>44102</c:v>
                </c:pt>
                <c:pt idx="2387" formatCode="m/d/yyyy">
                  <c:v>44109</c:v>
                </c:pt>
                <c:pt idx="2388" formatCode="m/d/yyyy">
                  <c:v>44116</c:v>
                </c:pt>
                <c:pt idx="2389" formatCode="m/d/yyyy">
                  <c:v>44123</c:v>
                </c:pt>
                <c:pt idx="2390" formatCode="m/d/yyyy">
                  <c:v>44130</c:v>
                </c:pt>
                <c:pt idx="2391" formatCode="m/d/yyyy">
                  <c:v>44137</c:v>
                </c:pt>
                <c:pt idx="2392" formatCode="m/d/yyyy">
                  <c:v>44144</c:v>
                </c:pt>
                <c:pt idx="2393" formatCode="m/d/yyyy">
                  <c:v>44151</c:v>
                </c:pt>
                <c:pt idx="2394" formatCode="m/d/yyyy">
                  <c:v>44158</c:v>
                </c:pt>
                <c:pt idx="2395" formatCode="m/d/yyyy">
                  <c:v>44165</c:v>
                </c:pt>
                <c:pt idx="2396" formatCode="m/d/yyyy">
                  <c:v>44172</c:v>
                </c:pt>
                <c:pt idx="2397" formatCode="m/d/yyyy">
                  <c:v>44179</c:v>
                </c:pt>
                <c:pt idx="2398" formatCode="m/d/yyyy">
                  <c:v>44186</c:v>
                </c:pt>
                <c:pt idx="2399" formatCode="m/d/yyyy">
                  <c:v>44193</c:v>
                </c:pt>
                <c:pt idx="2400" formatCode="m/d/yyyy">
                  <c:v>44200</c:v>
                </c:pt>
                <c:pt idx="2401" formatCode="m/d/yyyy">
                  <c:v>44207</c:v>
                </c:pt>
                <c:pt idx="2402" formatCode="m/d/yyyy">
                  <c:v>44214</c:v>
                </c:pt>
                <c:pt idx="2403" formatCode="m/d/yyyy">
                  <c:v>44221</c:v>
                </c:pt>
                <c:pt idx="2404" formatCode="m/d/yyyy">
                  <c:v>44228</c:v>
                </c:pt>
              </c:numCache>
            </c:numRef>
          </c:cat>
          <c:val>
            <c:numRef>
              <c:f>'US M1'!$B$6:$B$2412</c:f>
              <c:numCache>
                <c:formatCode>0.0</c:formatCode>
                <c:ptCount val="2407"/>
                <c:pt idx="0">
                  <c:v>273.39999999999998</c:v>
                </c:pt>
                <c:pt idx="1">
                  <c:v>273.7</c:v>
                </c:pt>
                <c:pt idx="2">
                  <c:v>273.8</c:v>
                </c:pt>
                <c:pt idx="3">
                  <c:v>273.7</c:v>
                </c:pt>
                <c:pt idx="4">
                  <c:v>275.2</c:v>
                </c:pt>
                <c:pt idx="5">
                  <c:v>274.5</c:v>
                </c:pt>
                <c:pt idx="6">
                  <c:v>274.60000000000002</c:v>
                </c:pt>
                <c:pt idx="7">
                  <c:v>274.2</c:v>
                </c:pt>
                <c:pt idx="8">
                  <c:v>275.39999999999998</c:v>
                </c:pt>
                <c:pt idx="9">
                  <c:v>276.89999999999998</c:v>
                </c:pt>
                <c:pt idx="10">
                  <c:v>276.3</c:v>
                </c:pt>
                <c:pt idx="11">
                  <c:v>277.60000000000002</c:v>
                </c:pt>
                <c:pt idx="12">
                  <c:v>273.39999999999998</c:v>
                </c:pt>
                <c:pt idx="13">
                  <c:v>275.2</c:v>
                </c:pt>
                <c:pt idx="14">
                  <c:v>276.10000000000002</c:v>
                </c:pt>
                <c:pt idx="15">
                  <c:v>276.7</c:v>
                </c:pt>
                <c:pt idx="16">
                  <c:v>276.8</c:v>
                </c:pt>
                <c:pt idx="17">
                  <c:v>277.39999999999998</c:v>
                </c:pt>
                <c:pt idx="18">
                  <c:v>278.10000000000002</c:v>
                </c:pt>
                <c:pt idx="19">
                  <c:v>279.3</c:v>
                </c:pt>
                <c:pt idx="20">
                  <c:v>280.39999999999998</c:v>
                </c:pt>
                <c:pt idx="21">
                  <c:v>280.7</c:v>
                </c:pt>
                <c:pt idx="22">
                  <c:v>281.5</c:v>
                </c:pt>
                <c:pt idx="23">
                  <c:v>282.2</c:v>
                </c:pt>
                <c:pt idx="24">
                  <c:v>283.2</c:v>
                </c:pt>
                <c:pt idx="25">
                  <c:v>283.3</c:v>
                </c:pt>
                <c:pt idx="26">
                  <c:v>283.3</c:v>
                </c:pt>
                <c:pt idx="27">
                  <c:v>283.7</c:v>
                </c:pt>
                <c:pt idx="28">
                  <c:v>283.89999999999998</c:v>
                </c:pt>
                <c:pt idx="29">
                  <c:v>283.7</c:v>
                </c:pt>
                <c:pt idx="30">
                  <c:v>283.7</c:v>
                </c:pt>
                <c:pt idx="31">
                  <c:v>283.10000000000002</c:v>
                </c:pt>
                <c:pt idx="32">
                  <c:v>283.5</c:v>
                </c:pt>
                <c:pt idx="33">
                  <c:v>284.7</c:v>
                </c:pt>
                <c:pt idx="34">
                  <c:v>285.2</c:v>
                </c:pt>
                <c:pt idx="35">
                  <c:v>285.60000000000002</c:v>
                </c:pt>
                <c:pt idx="36">
                  <c:v>285.3</c:v>
                </c:pt>
                <c:pt idx="37">
                  <c:v>285.8</c:v>
                </c:pt>
                <c:pt idx="38">
                  <c:v>286.10000000000002</c:v>
                </c:pt>
                <c:pt idx="39">
                  <c:v>284.5</c:v>
                </c:pt>
                <c:pt idx="40">
                  <c:v>285.5</c:v>
                </c:pt>
                <c:pt idx="41">
                  <c:v>286.2</c:v>
                </c:pt>
                <c:pt idx="42">
                  <c:v>284.89999999999998</c:v>
                </c:pt>
                <c:pt idx="43">
                  <c:v>285.89999999999998</c:v>
                </c:pt>
                <c:pt idx="44">
                  <c:v>286.8</c:v>
                </c:pt>
                <c:pt idx="45">
                  <c:v>286.3</c:v>
                </c:pt>
                <c:pt idx="46">
                  <c:v>287.5</c:v>
                </c:pt>
                <c:pt idx="47">
                  <c:v>286.89999999999998</c:v>
                </c:pt>
                <c:pt idx="48">
                  <c:v>286.8</c:v>
                </c:pt>
                <c:pt idx="49">
                  <c:v>287.10000000000002</c:v>
                </c:pt>
                <c:pt idx="50">
                  <c:v>287.39999999999998</c:v>
                </c:pt>
                <c:pt idx="51">
                  <c:v>287.2</c:v>
                </c:pt>
                <c:pt idx="52">
                  <c:v>287.3</c:v>
                </c:pt>
                <c:pt idx="53">
                  <c:v>287.89999999999998</c:v>
                </c:pt>
                <c:pt idx="54">
                  <c:v>288.39999999999998</c:v>
                </c:pt>
                <c:pt idx="55">
                  <c:v>289.10000000000002</c:v>
                </c:pt>
                <c:pt idx="56">
                  <c:v>290.2</c:v>
                </c:pt>
                <c:pt idx="57">
                  <c:v>290.3</c:v>
                </c:pt>
                <c:pt idx="58">
                  <c:v>291.2</c:v>
                </c:pt>
                <c:pt idx="59">
                  <c:v>290.7</c:v>
                </c:pt>
                <c:pt idx="60">
                  <c:v>291.2</c:v>
                </c:pt>
                <c:pt idx="61">
                  <c:v>291.10000000000002</c:v>
                </c:pt>
                <c:pt idx="62">
                  <c:v>292.8</c:v>
                </c:pt>
                <c:pt idx="63">
                  <c:v>292.8</c:v>
                </c:pt>
                <c:pt idx="64">
                  <c:v>294.2</c:v>
                </c:pt>
                <c:pt idx="65">
                  <c:v>293</c:v>
                </c:pt>
                <c:pt idx="66">
                  <c:v>294.5</c:v>
                </c:pt>
                <c:pt idx="67">
                  <c:v>294.89999999999998</c:v>
                </c:pt>
                <c:pt idx="68">
                  <c:v>295.39999999999998</c:v>
                </c:pt>
                <c:pt idx="69">
                  <c:v>294.89999999999998</c:v>
                </c:pt>
                <c:pt idx="70">
                  <c:v>296.3</c:v>
                </c:pt>
                <c:pt idx="71">
                  <c:v>295.3</c:v>
                </c:pt>
                <c:pt idx="72">
                  <c:v>295.5</c:v>
                </c:pt>
                <c:pt idx="73">
                  <c:v>296.39999999999998</c:v>
                </c:pt>
                <c:pt idx="74">
                  <c:v>295.5</c:v>
                </c:pt>
                <c:pt idx="75">
                  <c:v>296.7</c:v>
                </c:pt>
                <c:pt idx="76">
                  <c:v>296.10000000000002</c:v>
                </c:pt>
                <c:pt idx="77">
                  <c:v>296.10000000000002</c:v>
                </c:pt>
                <c:pt idx="78">
                  <c:v>296.10000000000002</c:v>
                </c:pt>
                <c:pt idx="79">
                  <c:v>296.60000000000002</c:v>
                </c:pt>
                <c:pt idx="80">
                  <c:v>297.2</c:v>
                </c:pt>
                <c:pt idx="81">
                  <c:v>297.5</c:v>
                </c:pt>
                <c:pt idx="82">
                  <c:v>297.7</c:v>
                </c:pt>
                <c:pt idx="83">
                  <c:v>298.5</c:v>
                </c:pt>
                <c:pt idx="84">
                  <c:v>299.60000000000002</c:v>
                </c:pt>
                <c:pt idx="85">
                  <c:v>299</c:v>
                </c:pt>
                <c:pt idx="86">
                  <c:v>299</c:v>
                </c:pt>
                <c:pt idx="87">
                  <c:v>298.2</c:v>
                </c:pt>
                <c:pt idx="88">
                  <c:v>299.7</c:v>
                </c:pt>
                <c:pt idx="89">
                  <c:v>300.10000000000002</c:v>
                </c:pt>
                <c:pt idx="90">
                  <c:v>299.3</c:v>
                </c:pt>
                <c:pt idx="91">
                  <c:v>300.7</c:v>
                </c:pt>
                <c:pt idx="92">
                  <c:v>302.10000000000002</c:v>
                </c:pt>
                <c:pt idx="93">
                  <c:v>300.10000000000002</c:v>
                </c:pt>
                <c:pt idx="94">
                  <c:v>302.7</c:v>
                </c:pt>
                <c:pt idx="95">
                  <c:v>303.7</c:v>
                </c:pt>
                <c:pt idx="96">
                  <c:v>302.2</c:v>
                </c:pt>
                <c:pt idx="97">
                  <c:v>304.3</c:v>
                </c:pt>
                <c:pt idx="98">
                  <c:v>303.8</c:v>
                </c:pt>
                <c:pt idx="99">
                  <c:v>303.60000000000002</c:v>
                </c:pt>
                <c:pt idx="100">
                  <c:v>305.3</c:v>
                </c:pt>
                <c:pt idx="101">
                  <c:v>305.8</c:v>
                </c:pt>
                <c:pt idx="102">
                  <c:v>306.39999999999998</c:v>
                </c:pt>
                <c:pt idx="103">
                  <c:v>306.60000000000002</c:v>
                </c:pt>
                <c:pt idx="104">
                  <c:v>306.89999999999998</c:v>
                </c:pt>
                <c:pt idx="105">
                  <c:v>307.7</c:v>
                </c:pt>
                <c:pt idx="106">
                  <c:v>308</c:v>
                </c:pt>
                <c:pt idx="107">
                  <c:v>308.89999999999998</c:v>
                </c:pt>
                <c:pt idx="108">
                  <c:v>309.5</c:v>
                </c:pt>
                <c:pt idx="109">
                  <c:v>310.3</c:v>
                </c:pt>
                <c:pt idx="110">
                  <c:v>311.3</c:v>
                </c:pt>
                <c:pt idx="111">
                  <c:v>311.7</c:v>
                </c:pt>
                <c:pt idx="112">
                  <c:v>312.3</c:v>
                </c:pt>
                <c:pt idx="113">
                  <c:v>312.7</c:v>
                </c:pt>
                <c:pt idx="114">
                  <c:v>313.8</c:v>
                </c:pt>
                <c:pt idx="115">
                  <c:v>314.5</c:v>
                </c:pt>
                <c:pt idx="116">
                  <c:v>313.89999999999998</c:v>
                </c:pt>
                <c:pt idx="117">
                  <c:v>315.60000000000002</c:v>
                </c:pt>
                <c:pt idx="118">
                  <c:v>315.8</c:v>
                </c:pt>
                <c:pt idx="119">
                  <c:v>315.7</c:v>
                </c:pt>
                <c:pt idx="120">
                  <c:v>316.10000000000002</c:v>
                </c:pt>
                <c:pt idx="121">
                  <c:v>316.60000000000002</c:v>
                </c:pt>
                <c:pt idx="122">
                  <c:v>316.7</c:v>
                </c:pt>
                <c:pt idx="123">
                  <c:v>317.60000000000002</c:v>
                </c:pt>
                <c:pt idx="124">
                  <c:v>317.39999999999998</c:v>
                </c:pt>
                <c:pt idx="125">
                  <c:v>316.8</c:v>
                </c:pt>
                <c:pt idx="126">
                  <c:v>317.60000000000002</c:v>
                </c:pt>
                <c:pt idx="127">
                  <c:v>317.8</c:v>
                </c:pt>
                <c:pt idx="128">
                  <c:v>319.39999999999998</c:v>
                </c:pt>
                <c:pt idx="129">
                  <c:v>319.39999999999998</c:v>
                </c:pt>
                <c:pt idx="130">
                  <c:v>319.5</c:v>
                </c:pt>
                <c:pt idx="131">
                  <c:v>319.3</c:v>
                </c:pt>
                <c:pt idx="132">
                  <c:v>320.2</c:v>
                </c:pt>
                <c:pt idx="133">
                  <c:v>320.10000000000002</c:v>
                </c:pt>
                <c:pt idx="134">
                  <c:v>321</c:v>
                </c:pt>
                <c:pt idx="135">
                  <c:v>321.39999999999998</c:v>
                </c:pt>
                <c:pt idx="136">
                  <c:v>321.2</c:v>
                </c:pt>
                <c:pt idx="137">
                  <c:v>322.39999999999998</c:v>
                </c:pt>
                <c:pt idx="138">
                  <c:v>323.39999999999998</c:v>
                </c:pt>
                <c:pt idx="139">
                  <c:v>324.60000000000002</c:v>
                </c:pt>
                <c:pt idx="140">
                  <c:v>323.3</c:v>
                </c:pt>
                <c:pt idx="141">
                  <c:v>324.2</c:v>
                </c:pt>
                <c:pt idx="142">
                  <c:v>324.5</c:v>
                </c:pt>
                <c:pt idx="143">
                  <c:v>325.60000000000002</c:v>
                </c:pt>
                <c:pt idx="144">
                  <c:v>326.10000000000002</c:v>
                </c:pt>
                <c:pt idx="145">
                  <c:v>325.60000000000002</c:v>
                </c:pt>
                <c:pt idx="146">
                  <c:v>327.5</c:v>
                </c:pt>
                <c:pt idx="147">
                  <c:v>327</c:v>
                </c:pt>
                <c:pt idx="148">
                  <c:v>328.2</c:v>
                </c:pt>
                <c:pt idx="149">
                  <c:v>328.6</c:v>
                </c:pt>
                <c:pt idx="150">
                  <c:v>329</c:v>
                </c:pt>
                <c:pt idx="151">
                  <c:v>328.7</c:v>
                </c:pt>
                <c:pt idx="152">
                  <c:v>330</c:v>
                </c:pt>
                <c:pt idx="153">
                  <c:v>330.2</c:v>
                </c:pt>
                <c:pt idx="154">
                  <c:v>331</c:v>
                </c:pt>
                <c:pt idx="155">
                  <c:v>330.7</c:v>
                </c:pt>
                <c:pt idx="156">
                  <c:v>332.5</c:v>
                </c:pt>
                <c:pt idx="157">
                  <c:v>334</c:v>
                </c:pt>
                <c:pt idx="158">
                  <c:v>334.5</c:v>
                </c:pt>
                <c:pt idx="159">
                  <c:v>335.9</c:v>
                </c:pt>
                <c:pt idx="160">
                  <c:v>334.4</c:v>
                </c:pt>
                <c:pt idx="161">
                  <c:v>333.8</c:v>
                </c:pt>
                <c:pt idx="162">
                  <c:v>335.1</c:v>
                </c:pt>
                <c:pt idx="163">
                  <c:v>335.5</c:v>
                </c:pt>
                <c:pt idx="164">
                  <c:v>336.1</c:v>
                </c:pt>
                <c:pt idx="165">
                  <c:v>336.8</c:v>
                </c:pt>
                <c:pt idx="166">
                  <c:v>336.2</c:v>
                </c:pt>
                <c:pt idx="167">
                  <c:v>336.7</c:v>
                </c:pt>
                <c:pt idx="168">
                  <c:v>336.7</c:v>
                </c:pt>
                <c:pt idx="169">
                  <c:v>338.6</c:v>
                </c:pt>
                <c:pt idx="170">
                  <c:v>338.3</c:v>
                </c:pt>
                <c:pt idx="171">
                  <c:v>337.6</c:v>
                </c:pt>
                <c:pt idx="172">
                  <c:v>340.6</c:v>
                </c:pt>
                <c:pt idx="173">
                  <c:v>344.9</c:v>
                </c:pt>
                <c:pt idx="174">
                  <c:v>342.6</c:v>
                </c:pt>
                <c:pt idx="175">
                  <c:v>344.1</c:v>
                </c:pt>
                <c:pt idx="176">
                  <c:v>345.1</c:v>
                </c:pt>
                <c:pt idx="177">
                  <c:v>346.7</c:v>
                </c:pt>
                <c:pt idx="178">
                  <c:v>346.6</c:v>
                </c:pt>
                <c:pt idx="179">
                  <c:v>346.8</c:v>
                </c:pt>
                <c:pt idx="180">
                  <c:v>345.8</c:v>
                </c:pt>
                <c:pt idx="181">
                  <c:v>346.5</c:v>
                </c:pt>
                <c:pt idx="182">
                  <c:v>348.1</c:v>
                </c:pt>
                <c:pt idx="183">
                  <c:v>347.7</c:v>
                </c:pt>
                <c:pt idx="184">
                  <c:v>346.2</c:v>
                </c:pt>
                <c:pt idx="185">
                  <c:v>348.2</c:v>
                </c:pt>
                <c:pt idx="186">
                  <c:v>348.6</c:v>
                </c:pt>
                <c:pt idx="187">
                  <c:v>348.4</c:v>
                </c:pt>
                <c:pt idx="188">
                  <c:v>349.7</c:v>
                </c:pt>
                <c:pt idx="189">
                  <c:v>349.7</c:v>
                </c:pt>
                <c:pt idx="190">
                  <c:v>349.3</c:v>
                </c:pt>
                <c:pt idx="191">
                  <c:v>352.7</c:v>
                </c:pt>
                <c:pt idx="192">
                  <c:v>351.6</c:v>
                </c:pt>
                <c:pt idx="193">
                  <c:v>351.5</c:v>
                </c:pt>
                <c:pt idx="194">
                  <c:v>352.8</c:v>
                </c:pt>
                <c:pt idx="195">
                  <c:v>352.9</c:v>
                </c:pt>
                <c:pt idx="196">
                  <c:v>353</c:v>
                </c:pt>
                <c:pt idx="197">
                  <c:v>354.3</c:v>
                </c:pt>
                <c:pt idx="198">
                  <c:v>353.1</c:v>
                </c:pt>
                <c:pt idx="199">
                  <c:v>353.3</c:v>
                </c:pt>
                <c:pt idx="200">
                  <c:v>355.1</c:v>
                </c:pt>
                <c:pt idx="201">
                  <c:v>355.2</c:v>
                </c:pt>
                <c:pt idx="202">
                  <c:v>355.8</c:v>
                </c:pt>
                <c:pt idx="203">
                  <c:v>355.3</c:v>
                </c:pt>
                <c:pt idx="204">
                  <c:v>357.1</c:v>
                </c:pt>
                <c:pt idx="205">
                  <c:v>356.8</c:v>
                </c:pt>
                <c:pt idx="206">
                  <c:v>356.2</c:v>
                </c:pt>
                <c:pt idx="207">
                  <c:v>357.7</c:v>
                </c:pt>
                <c:pt idx="208">
                  <c:v>359.5</c:v>
                </c:pt>
                <c:pt idx="209">
                  <c:v>357.1</c:v>
                </c:pt>
                <c:pt idx="210">
                  <c:v>359.5</c:v>
                </c:pt>
                <c:pt idx="211">
                  <c:v>358.7</c:v>
                </c:pt>
                <c:pt idx="212">
                  <c:v>358.8</c:v>
                </c:pt>
                <c:pt idx="213">
                  <c:v>360.6</c:v>
                </c:pt>
                <c:pt idx="214">
                  <c:v>359.3</c:v>
                </c:pt>
                <c:pt idx="215">
                  <c:v>359.1</c:v>
                </c:pt>
                <c:pt idx="216">
                  <c:v>360.1</c:v>
                </c:pt>
                <c:pt idx="217">
                  <c:v>361.9</c:v>
                </c:pt>
                <c:pt idx="218">
                  <c:v>361.2</c:v>
                </c:pt>
                <c:pt idx="219">
                  <c:v>361.8</c:v>
                </c:pt>
                <c:pt idx="220">
                  <c:v>363.2</c:v>
                </c:pt>
                <c:pt idx="221">
                  <c:v>364.2</c:v>
                </c:pt>
                <c:pt idx="222">
                  <c:v>365</c:v>
                </c:pt>
                <c:pt idx="223">
                  <c:v>368.7</c:v>
                </c:pt>
                <c:pt idx="224">
                  <c:v>370.2</c:v>
                </c:pt>
                <c:pt idx="225">
                  <c:v>369.6</c:v>
                </c:pt>
                <c:pt idx="226">
                  <c:v>368.9</c:v>
                </c:pt>
                <c:pt idx="227">
                  <c:v>369.1</c:v>
                </c:pt>
                <c:pt idx="228">
                  <c:v>369.6</c:v>
                </c:pt>
                <c:pt idx="229">
                  <c:v>369</c:v>
                </c:pt>
                <c:pt idx="230">
                  <c:v>372.4</c:v>
                </c:pt>
                <c:pt idx="231">
                  <c:v>372.7</c:v>
                </c:pt>
                <c:pt idx="232">
                  <c:v>372.2</c:v>
                </c:pt>
                <c:pt idx="233">
                  <c:v>374.3</c:v>
                </c:pt>
                <c:pt idx="234">
                  <c:v>374.9</c:v>
                </c:pt>
                <c:pt idx="235">
                  <c:v>375.7</c:v>
                </c:pt>
                <c:pt idx="236">
                  <c:v>377.8</c:v>
                </c:pt>
                <c:pt idx="237">
                  <c:v>378.3</c:v>
                </c:pt>
                <c:pt idx="238">
                  <c:v>378.5</c:v>
                </c:pt>
                <c:pt idx="239">
                  <c:v>377.7</c:v>
                </c:pt>
                <c:pt idx="240">
                  <c:v>378.3</c:v>
                </c:pt>
                <c:pt idx="241">
                  <c:v>379.9</c:v>
                </c:pt>
                <c:pt idx="242">
                  <c:v>379.4</c:v>
                </c:pt>
                <c:pt idx="243">
                  <c:v>379</c:v>
                </c:pt>
                <c:pt idx="244">
                  <c:v>378.7</c:v>
                </c:pt>
                <c:pt idx="245">
                  <c:v>378.1</c:v>
                </c:pt>
                <c:pt idx="246">
                  <c:v>379.6</c:v>
                </c:pt>
                <c:pt idx="247">
                  <c:v>381.6</c:v>
                </c:pt>
                <c:pt idx="248">
                  <c:v>380.7</c:v>
                </c:pt>
                <c:pt idx="249">
                  <c:v>381.7</c:v>
                </c:pt>
                <c:pt idx="250">
                  <c:v>380.5</c:v>
                </c:pt>
                <c:pt idx="251">
                  <c:v>380.9</c:v>
                </c:pt>
                <c:pt idx="252">
                  <c:v>382.3</c:v>
                </c:pt>
                <c:pt idx="253">
                  <c:v>381.1</c:v>
                </c:pt>
                <c:pt idx="254">
                  <c:v>381.5</c:v>
                </c:pt>
                <c:pt idx="255">
                  <c:v>380.6</c:v>
                </c:pt>
                <c:pt idx="256">
                  <c:v>379.3</c:v>
                </c:pt>
                <c:pt idx="257">
                  <c:v>381.2</c:v>
                </c:pt>
                <c:pt idx="258">
                  <c:v>381</c:v>
                </c:pt>
                <c:pt idx="259">
                  <c:v>382.9</c:v>
                </c:pt>
                <c:pt idx="260">
                  <c:v>384.2</c:v>
                </c:pt>
                <c:pt idx="261">
                  <c:v>383.7</c:v>
                </c:pt>
                <c:pt idx="262">
                  <c:v>385.5</c:v>
                </c:pt>
                <c:pt idx="263">
                  <c:v>384.8</c:v>
                </c:pt>
                <c:pt idx="264">
                  <c:v>387.4</c:v>
                </c:pt>
                <c:pt idx="265">
                  <c:v>390.6</c:v>
                </c:pt>
                <c:pt idx="266">
                  <c:v>390.3</c:v>
                </c:pt>
                <c:pt idx="267">
                  <c:v>390.3</c:v>
                </c:pt>
                <c:pt idx="268">
                  <c:v>389.3</c:v>
                </c:pt>
                <c:pt idx="269">
                  <c:v>389.4</c:v>
                </c:pt>
                <c:pt idx="270">
                  <c:v>388.8</c:v>
                </c:pt>
                <c:pt idx="271">
                  <c:v>389.2</c:v>
                </c:pt>
                <c:pt idx="272">
                  <c:v>388.4</c:v>
                </c:pt>
                <c:pt idx="273">
                  <c:v>387.1</c:v>
                </c:pt>
                <c:pt idx="274">
                  <c:v>386</c:v>
                </c:pt>
                <c:pt idx="275">
                  <c:v>385</c:v>
                </c:pt>
                <c:pt idx="276">
                  <c:v>382.8</c:v>
                </c:pt>
                <c:pt idx="277">
                  <c:v>381.3</c:v>
                </c:pt>
                <c:pt idx="278">
                  <c:v>383.6</c:v>
                </c:pt>
                <c:pt idx="279">
                  <c:v>383.5</c:v>
                </c:pt>
                <c:pt idx="280">
                  <c:v>384.7</c:v>
                </c:pt>
                <c:pt idx="281">
                  <c:v>385.8</c:v>
                </c:pt>
                <c:pt idx="282">
                  <c:v>386.8</c:v>
                </c:pt>
                <c:pt idx="283">
                  <c:v>387.1</c:v>
                </c:pt>
                <c:pt idx="284">
                  <c:v>389</c:v>
                </c:pt>
                <c:pt idx="285">
                  <c:v>389.9</c:v>
                </c:pt>
                <c:pt idx="286">
                  <c:v>391.3</c:v>
                </c:pt>
                <c:pt idx="287">
                  <c:v>391.4</c:v>
                </c:pt>
                <c:pt idx="288">
                  <c:v>394.2</c:v>
                </c:pt>
                <c:pt idx="289">
                  <c:v>393.9</c:v>
                </c:pt>
                <c:pt idx="290">
                  <c:v>394.6</c:v>
                </c:pt>
                <c:pt idx="291">
                  <c:v>398.8</c:v>
                </c:pt>
                <c:pt idx="292">
                  <c:v>398.2</c:v>
                </c:pt>
                <c:pt idx="293">
                  <c:v>398.3</c:v>
                </c:pt>
                <c:pt idx="294">
                  <c:v>399.3</c:v>
                </c:pt>
                <c:pt idx="295">
                  <c:v>402.1</c:v>
                </c:pt>
                <c:pt idx="296">
                  <c:v>403.9</c:v>
                </c:pt>
                <c:pt idx="297">
                  <c:v>404.7</c:v>
                </c:pt>
                <c:pt idx="298">
                  <c:v>405.6</c:v>
                </c:pt>
                <c:pt idx="299">
                  <c:v>405.3</c:v>
                </c:pt>
                <c:pt idx="300">
                  <c:v>408.2</c:v>
                </c:pt>
                <c:pt idx="301">
                  <c:v>408.9</c:v>
                </c:pt>
                <c:pt idx="302">
                  <c:v>408.6</c:v>
                </c:pt>
                <c:pt idx="303">
                  <c:v>409.6</c:v>
                </c:pt>
                <c:pt idx="304">
                  <c:v>409.2</c:v>
                </c:pt>
                <c:pt idx="305">
                  <c:v>410.4</c:v>
                </c:pt>
                <c:pt idx="306">
                  <c:v>411.3</c:v>
                </c:pt>
                <c:pt idx="307">
                  <c:v>410.8</c:v>
                </c:pt>
                <c:pt idx="308">
                  <c:v>410.5</c:v>
                </c:pt>
                <c:pt idx="309">
                  <c:v>409.6</c:v>
                </c:pt>
                <c:pt idx="310">
                  <c:v>410.7</c:v>
                </c:pt>
                <c:pt idx="311">
                  <c:v>409.9</c:v>
                </c:pt>
                <c:pt idx="312">
                  <c:v>404.3</c:v>
                </c:pt>
                <c:pt idx="313">
                  <c:v>407.4</c:v>
                </c:pt>
                <c:pt idx="314">
                  <c:v>409.4</c:v>
                </c:pt>
                <c:pt idx="315">
                  <c:v>413.2</c:v>
                </c:pt>
                <c:pt idx="316">
                  <c:v>413.8</c:v>
                </c:pt>
                <c:pt idx="317">
                  <c:v>410.8</c:v>
                </c:pt>
                <c:pt idx="318">
                  <c:v>413.6</c:v>
                </c:pt>
                <c:pt idx="319">
                  <c:v>415.3</c:v>
                </c:pt>
                <c:pt idx="320">
                  <c:v>416.6</c:v>
                </c:pt>
                <c:pt idx="321">
                  <c:v>414.7</c:v>
                </c:pt>
                <c:pt idx="322">
                  <c:v>417.4</c:v>
                </c:pt>
                <c:pt idx="323">
                  <c:v>419.1</c:v>
                </c:pt>
                <c:pt idx="324">
                  <c:v>419.2</c:v>
                </c:pt>
                <c:pt idx="325">
                  <c:v>421</c:v>
                </c:pt>
                <c:pt idx="326">
                  <c:v>424</c:v>
                </c:pt>
                <c:pt idx="327">
                  <c:v>426.1</c:v>
                </c:pt>
                <c:pt idx="328">
                  <c:v>429.7</c:v>
                </c:pt>
                <c:pt idx="329">
                  <c:v>429.2</c:v>
                </c:pt>
                <c:pt idx="330">
                  <c:v>427.6</c:v>
                </c:pt>
                <c:pt idx="331">
                  <c:v>425.7</c:v>
                </c:pt>
                <c:pt idx="332">
                  <c:v>423.6</c:v>
                </c:pt>
                <c:pt idx="333">
                  <c:v>423.1</c:v>
                </c:pt>
                <c:pt idx="334">
                  <c:v>424.6</c:v>
                </c:pt>
                <c:pt idx="335">
                  <c:v>423.1</c:v>
                </c:pt>
                <c:pt idx="336">
                  <c:v>425.4</c:v>
                </c:pt>
                <c:pt idx="337">
                  <c:v>426.6</c:v>
                </c:pt>
                <c:pt idx="338">
                  <c:v>425.2</c:v>
                </c:pt>
                <c:pt idx="339">
                  <c:v>428.8</c:v>
                </c:pt>
                <c:pt idx="340">
                  <c:v>426.2</c:v>
                </c:pt>
                <c:pt idx="341">
                  <c:v>427.4</c:v>
                </c:pt>
                <c:pt idx="342">
                  <c:v>426.2</c:v>
                </c:pt>
                <c:pt idx="343">
                  <c:v>425.9</c:v>
                </c:pt>
                <c:pt idx="344">
                  <c:v>429</c:v>
                </c:pt>
                <c:pt idx="345">
                  <c:v>426.3</c:v>
                </c:pt>
                <c:pt idx="346">
                  <c:v>425.8</c:v>
                </c:pt>
                <c:pt idx="347">
                  <c:v>427</c:v>
                </c:pt>
                <c:pt idx="348">
                  <c:v>425.6</c:v>
                </c:pt>
                <c:pt idx="349">
                  <c:v>429</c:v>
                </c:pt>
                <c:pt idx="350">
                  <c:v>428.3</c:v>
                </c:pt>
                <c:pt idx="351">
                  <c:v>424.9</c:v>
                </c:pt>
                <c:pt idx="352">
                  <c:v>427</c:v>
                </c:pt>
                <c:pt idx="353">
                  <c:v>428.3</c:v>
                </c:pt>
                <c:pt idx="354">
                  <c:v>428.9</c:v>
                </c:pt>
                <c:pt idx="355">
                  <c:v>428.9</c:v>
                </c:pt>
                <c:pt idx="356">
                  <c:v>428.3</c:v>
                </c:pt>
                <c:pt idx="357">
                  <c:v>430.6</c:v>
                </c:pt>
                <c:pt idx="358">
                  <c:v>431.4</c:v>
                </c:pt>
                <c:pt idx="359">
                  <c:v>430.4</c:v>
                </c:pt>
                <c:pt idx="360">
                  <c:v>433.5</c:v>
                </c:pt>
                <c:pt idx="361">
                  <c:v>436.2</c:v>
                </c:pt>
                <c:pt idx="362">
                  <c:v>435.1</c:v>
                </c:pt>
                <c:pt idx="363">
                  <c:v>437.2</c:v>
                </c:pt>
                <c:pt idx="364">
                  <c:v>436.7</c:v>
                </c:pt>
                <c:pt idx="365">
                  <c:v>440.2</c:v>
                </c:pt>
                <c:pt idx="366">
                  <c:v>442.7</c:v>
                </c:pt>
                <c:pt idx="367">
                  <c:v>442.8</c:v>
                </c:pt>
                <c:pt idx="368">
                  <c:v>442.7</c:v>
                </c:pt>
                <c:pt idx="369">
                  <c:v>444.2</c:v>
                </c:pt>
                <c:pt idx="370">
                  <c:v>441.3</c:v>
                </c:pt>
                <c:pt idx="371">
                  <c:v>442.3</c:v>
                </c:pt>
                <c:pt idx="372">
                  <c:v>441.6</c:v>
                </c:pt>
                <c:pt idx="373">
                  <c:v>442.2</c:v>
                </c:pt>
                <c:pt idx="374">
                  <c:v>442.1</c:v>
                </c:pt>
                <c:pt idx="375">
                  <c:v>443.4</c:v>
                </c:pt>
                <c:pt idx="376">
                  <c:v>442.4</c:v>
                </c:pt>
                <c:pt idx="377">
                  <c:v>442.4</c:v>
                </c:pt>
                <c:pt idx="378">
                  <c:v>445.2</c:v>
                </c:pt>
                <c:pt idx="379">
                  <c:v>447.6</c:v>
                </c:pt>
                <c:pt idx="380">
                  <c:v>448.5</c:v>
                </c:pt>
                <c:pt idx="381">
                  <c:v>447.7</c:v>
                </c:pt>
                <c:pt idx="382">
                  <c:v>445.3</c:v>
                </c:pt>
                <c:pt idx="383">
                  <c:v>447.2</c:v>
                </c:pt>
                <c:pt idx="384">
                  <c:v>445.9</c:v>
                </c:pt>
                <c:pt idx="385">
                  <c:v>447.1</c:v>
                </c:pt>
                <c:pt idx="386">
                  <c:v>447.4</c:v>
                </c:pt>
                <c:pt idx="387">
                  <c:v>448</c:v>
                </c:pt>
                <c:pt idx="388">
                  <c:v>449.1</c:v>
                </c:pt>
                <c:pt idx="389">
                  <c:v>448.3</c:v>
                </c:pt>
                <c:pt idx="390">
                  <c:v>445</c:v>
                </c:pt>
                <c:pt idx="391">
                  <c:v>446.1</c:v>
                </c:pt>
                <c:pt idx="392">
                  <c:v>449</c:v>
                </c:pt>
                <c:pt idx="393">
                  <c:v>447.8</c:v>
                </c:pt>
                <c:pt idx="394">
                  <c:v>448.4</c:v>
                </c:pt>
                <c:pt idx="395">
                  <c:v>448.5</c:v>
                </c:pt>
                <c:pt idx="396">
                  <c:v>449.6</c:v>
                </c:pt>
                <c:pt idx="397">
                  <c:v>451.2</c:v>
                </c:pt>
                <c:pt idx="398">
                  <c:v>452.3</c:v>
                </c:pt>
                <c:pt idx="399">
                  <c:v>453.1</c:v>
                </c:pt>
                <c:pt idx="400">
                  <c:v>454.5</c:v>
                </c:pt>
                <c:pt idx="401">
                  <c:v>456.6</c:v>
                </c:pt>
                <c:pt idx="402">
                  <c:v>458.2</c:v>
                </c:pt>
                <c:pt idx="403">
                  <c:v>456.6</c:v>
                </c:pt>
                <c:pt idx="404">
                  <c:v>460</c:v>
                </c:pt>
                <c:pt idx="405">
                  <c:v>463.3</c:v>
                </c:pt>
                <c:pt idx="406">
                  <c:v>463.9</c:v>
                </c:pt>
                <c:pt idx="407">
                  <c:v>465.5</c:v>
                </c:pt>
                <c:pt idx="408">
                  <c:v>468.7</c:v>
                </c:pt>
                <c:pt idx="409">
                  <c:v>470.4</c:v>
                </c:pt>
                <c:pt idx="410">
                  <c:v>472.1</c:v>
                </c:pt>
                <c:pt idx="411">
                  <c:v>471.9</c:v>
                </c:pt>
                <c:pt idx="412">
                  <c:v>471.5</c:v>
                </c:pt>
                <c:pt idx="413">
                  <c:v>474.2</c:v>
                </c:pt>
                <c:pt idx="414">
                  <c:v>477.1</c:v>
                </c:pt>
                <c:pt idx="415">
                  <c:v>475.2</c:v>
                </c:pt>
                <c:pt idx="416">
                  <c:v>473.9</c:v>
                </c:pt>
                <c:pt idx="417">
                  <c:v>472.6</c:v>
                </c:pt>
                <c:pt idx="418">
                  <c:v>475.3</c:v>
                </c:pt>
                <c:pt idx="419">
                  <c:v>477.2</c:v>
                </c:pt>
                <c:pt idx="420">
                  <c:v>478.4</c:v>
                </c:pt>
                <c:pt idx="421">
                  <c:v>479.7</c:v>
                </c:pt>
                <c:pt idx="422">
                  <c:v>482.3</c:v>
                </c:pt>
                <c:pt idx="423">
                  <c:v>483.4</c:v>
                </c:pt>
                <c:pt idx="424">
                  <c:v>483.9</c:v>
                </c:pt>
                <c:pt idx="425">
                  <c:v>487.5</c:v>
                </c:pt>
                <c:pt idx="426">
                  <c:v>489.6</c:v>
                </c:pt>
                <c:pt idx="427">
                  <c:v>489.6</c:v>
                </c:pt>
                <c:pt idx="428">
                  <c:v>490.9</c:v>
                </c:pt>
                <c:pt idx="429">
                  <c:v>491</c:v>
                </c:pt>
                <c:pt idx="430">
                  <c:v>493.4</c:v>
                </c:pt>
                <c:pt idx="431">
                  <c:v>493.7</c:v>
                </c:pt>
                <c:pt idx="432">
                  <c:v>491.2</c:v>
                </c:pt>
                <c:pt idx="433">
                  <c:v>492.5</c:v>
                </c:pt>
                <c:pt idx="434">
                  <c:v>496</c:v>
                </c:pt>
                <c:pt idx="435">
                  <c:v>497.5</c:v>
                </c:pt>
                <c:pt idx="436">
                  <c:v>501.3</c:v>
                </c:pt>
                <c:pt idx="437">
                  <c:v>500.9</c:v>
                </c:pt>
                <c:pt idx="438">
                  <c:v>501</c:v>
                </c:pt>
                <c:pt idx="439">
                  <c:v>502.6</c:v>
                </c:pt>
                <c:pt idx="440">
                  <c:v>504.2</c:v>
                </c:pt>
                <c:pt idx="441">
                  <c:v>504.4</c:v>
                </c:pt>
                <c:pt idx="442">
                  <c:v>503.9</c:v>
                </c:pt>
                <c:pt idx="443">
                  <c:v>505.1</c:v>
                </c:pt>
                <c:pt idx="444">
                  <c:v>508.2</c:v>
                </c:pt>
                <c:pt idx="445">
                  <c:v>506.8</c:v>
                </c:pt>
                <c:pt idx="446">
                  <c:v>508.2</c:v>
                </c:pt>
                <c:pt idx="447">
                  <c:v>510.1</c:v>
                </c:pt>
                <c:pt idx="448">
                  <c:v>509.1</c:v>
                </c:pt>
                <c:pt idx="449">
                  <c:v>510.8</c:v>
                </c:pt>
                <c:pt idx="450">
                  <c:v>510.9</c:v>
                </c:pt>
                <c:pt idx="451">
                  <c:v>510.6</c:v>
                </c:pt>
                <c:pt idx="452">
                  <c:v>512.29999999999995</c:v>
                </c:pt>
                <c:pt idx="453">
                  <c:v>511.8</c:v>
                </c:pt>
                <c:pt idx="454">
                  <c:v>512.29999999999995</c:v>
                </c:pt>
                <c:pt idx="455">
                  <c:v>514</c:v>
                </c:pt>
                <c:pt idx="456">
                  <c:v>513.79999999999995</c:v>
                </c:pt>
                <c:pt idx="457">
                  <c:v>517.29999999999995</c:v>
                </c:pt>
                <c:pt idx="458">
                  <c:v>517.70000000000005</c:v>
                </c:pt>
                <c:pt idx="459">
                  <c:v>518.5</c:v>
                </c:pt>
                <c:pt idx="460">
                  <c:v>518.4</c:v>
                </c:pt>
                <c:pt idx="461">
                  <c:v>518.9</c:v>
                </c:pt>
                <c:pt idx="462">
                  <c:v>519.1</c:v>
                </c:pt>
                <c:pt idx="463">
                  <c:v>518.79999999999995</c:v>
                </c:pt>
                <c:pt idx="464">
                  <c:v>518.6</c:v>
                </c:pt>
                <c:pt idx="465">
                  <c:v>520.4</c:v>
                </c:pt>
                <c:pt idx="466">
                  <c:v>521.6</c:v>
                </c:pt>
                <c:pt idx="467">
                  <c:v>522.20000000000005</c:v>
                </c:pt>
                <c:pt idx="468">
                  <c:v>520.6</c:v>
                </c:pt>
                <c:pt idx="469">
                  <c:v>522.20000000000005</c:v>
                </c:pt>
                <c:pt idx="470">
                  <c:v>525.29999999999995</c:v>
                </c:pt>
                <c:pt idx="471">
                  <c:v>526.29999999999995</c:v>
                </c:pt>
                <c:pt idx="472">
                  <c:v>525</c:v>
                </c:pt>
                <c:pt idx="473">
                  <c:v>524.20000000000005</c:v>
                </c:pt>
                <c:pt idx="474">
                  <c:v>526.6</c:v>
                </c:pt>
                <c:pt idx="475">
                  <c:v>527.1</c:v>
                </c:pt>
                <c:pt idx="476">
                  <c:v>528.5</c:v>
                </c:pt>
                <c:pt idx="477">
                  <c:v>527.4</c:v>
                </c:pt>
                <c:pt idx="478">
                  <c:v>529.4</c:v>
                </c:pt>
                <c:pt idx="479">
                  <c:v>530</c:v>
                </c:pt>
                <c:pt idx="480">
                  <c:v>531.4</c:v>
                </c:pt>
                <c:pt idx="481">
                  <c:v>533.29999999999995</c:v>
                </c:pt>
                <c:pt idx="482">
                  <c:v>531.79999999999995</c:v>
                </c:pt>
                <c:pt idx="483">
                  <c:v>533.79999999999995</c:v>
                </c:pt>
                <c:pt idx="484">
                  <c:v>535.5</c:v>
                </c:pt>
                <c:pt idx="485">
                  <c:v>534.70000000000005</c:v>
                </c:pt>
                <c:pt idx="486">
                  <c:v>534.5</c:v>
                </c:pt>
                <c:pt idx="487">
                  <c:v>535.4</c:v>
                </c:pt>
                <c:pt idx="488">
                  <c:v>537.4</c:v>
                </c:pt>
                <c:pt idx="489">
                  <c:v>537.1</c:v>
                </c:pt>
                <c:pt idx="490">
                  <c:v>536.20000000000005</c:v>
                </c:pt>
                <c:pt idx="491">
                  <c:v>539.6</c:v>
                </c:pt>
                <c:pt idx="492">
                  <c:v>540.20000000000005</c:v>
                </c:pt>
                <c:pt idx="493">
                  <c:v>539.29999999999995</c:v>
                </c:pt>
                <c:pt idx="494">
                  <c:v>540.29999999999995</c:v>
                </c:pt>
                <c:pt idx="495">
                  <c:v>541.1</c:v>
                </c:pt>
                <c:pt idx="496">
                  <c:v>539.9</c:v>
                </c:pt>
                <c:pt idx="497">
                  <c:v>542.20000000000005</c:v>
                </c:pt>
                <c:pt idx="498">
                  <c:v>541.29999999999995</c:v>
                </c:pt>
                <c:pt idx="499">
                  <c:v>539.70000000000005</c:v>
                </c:pt>
                <c:pt idx="500">
                  <c:v>540.5</c:v>
                </c:pt>
                <c:pt idx="501">
                  <c:v>541.20000000000005</c:v>
                </c:pt>
                <c:pt idx="502">
                  <c:v>541.29999999999995</c:v>
                </c:pt>
                <c:pt idx="503">
                  <c:v>540.70000000000005</c:v>
                </c:pt>
                <c:pt idx="504">
                  <c:v>541.70000000000005</c:v>
                </c:pt>
                <c:pt idx="505">
                  <c:v>543.4</c:v>
                </c:pt>
                <c:pt idx="506">
                  <c:v>542.79999999999995</c:v>
                </c:pt>
                <c:pt idx="507">
                  <c:v>542.79999999999995</c:v>
                </c:pt>
                <c:pt idx="508">
                  <c:v>544.9</c:v>
                </c:pt>
                <c:pt idx="509">
                  <c:v>542.20000000000005</c:v>
                </c:pt>
                <c:pt idx="510">
                  <c:v>545.70000000000005</c:v>
                </c:pt>
                <c:pt idx="511">
                  <c:v>542.1</c:v>
                </c:pt>
                <c:pt idx="512">
                  <c:v>544.4</c:v>
                </c:pt>
                <c:pt idx="513">
                  <c:v>546.4</c:v>
                </c:pt>
                <c:pt idx="514">
                  <c:v>546.70000000000005</c:v>
                </c:pt>
                <c:pt idx="515">
                  <c:v>549.70000000000005</c:v>
                </c:pt>
                <c:pt idx="516">
                  <c:v>549.1</c:v>
                </c:pt>
                <c:pt idx="517">
                  <c:v>545.1</c:v>
                </c:pt>
                <c:pt idx="518">
                  <c:v>549.6</c:v>
                </c:pt>
                <c:pt idx="519">
                  <c:v>550.6</c:v>
                </c:pt>
                <c:pt idx="520">
                  <c:v>554</c:v>
                </c:pt>
                <c:pt idx="521">
                  <c:v>555.9</c:v>
                </c:pt>
                <c:pt idx="522">
                  <c:v>554</c:v>
                </c:pt>
                <c:pt idx="523">
                  <c:v>555.6</c:v>
                </c:pt>
                <c:pt idx="524">
                  <c:v>557.5</c:v>
                </c:pt>
                <c:pt idx="525">
                  <c:v>558.79999999999995</c:v>
                </c:pt>
                <c:pt idx="526">
                  <c:v>561.4</c:v>
                </c:pt>
                <c:pt idx="527">
                  <c:v>562.4</c:v>
                </c:pt>
                <c:pt idx="528">
                  <c:v>563.70000000000005</c:v>
                </c:pt>
                <c:pt idx="529">
                  <c:v>564.9</c:v>
                </c:pt>
                <c:pt idx="530">
                  <c:v>565.70000000000005</c:v>
                </c:pt>
                <c:pt idx="531">
                  <c:v>565.6</c:v>
                </c:pt>
                <c:pt idx="532">
                  <c:v>565.1</c:v>
                </c:pt>
                <c:pt idx="533">
                  <c:v>567.6</c:v>
                </c:pt>
                <c:pt idx="534">
                  <c:v>568.9</c:v>
                </c:pt>
                <c:pt idx="535">
                  <c:v>567.79999999999995</c:v>
                </c:pt>
                <c:pt idx="536">
                  <c:v>571.20000000000005</c:v>
                </c:pt>
                <c:pt idx="537">
                  <c:v>572.1</c:v>
                </c:pt>
                <c:pt idx="538">
                  <c:v>570.4</c:v>
                </c:pt>
                <c:pt idx="539">
                  <c:v>571.9</c:v>
                </c:pt>
                <c:pt idx="540">
                  <c:v>574</c:v>
                </c:pt>
                <c:pt idx="541">
                  <c:v>576.4</c:v>
                </c:pt>
                <c:pt idx="542">
                  <c:v>577.1</c:v>
                </c:pt>
                <c:pt idx="543">
                  <c:v>575.9</c:v>
                </c:pt>
                <c:pt idx="544">
                  <c:v>580.5</c:v>
                </c:pt>
                <c:pt idx="545">
                  <c:v>581.20000000000005</c:v>
                </c:pt>
                <c:pt idx="546">
                  <c:v>583.6</c:v>
                </c:pt>
                <c:pt idx="547">
                  <c:v>587.29999999999995</c:v>
                </c:pt>
                <c:pt idx="548">
                  <c:v>585.70000000000005</c:v>
                </c:pt>
                <c:pt idx="549">
                  <c:v>588.6</c:v>
                </c:pt>
                <c:pt idx="550">
                  <c:v>590</c:v>
                </c:pt>
                <c:pt idx="551">
                  <c:v>591</c:v>
                </c:pt>
                <c:pt idx="552">
                  <c:v>593.6</c:v>
                </c:pt>
                <c:pt idx="553">
                  <c:v>594.9</c:v>
                </c:pt>
                <c:pt idx="554">
                  <c:v>595.70000000000005</c:v>
                </c:pt>
                <c:pt idx="555">
                  <c:v>598.5</c:v>
                </c:pt>
                <c:pt idx="556">
                  <c:v>598.20000000000005</c:v>
                </c:pt>
                <c:pt idx="557">
                  <c:v>601.29999999999995</c:v>
                </c:pt>
                <c:pt idx="558">
                  <c:v>601.20000000000005</c:v>
                </c:pt>
                <c:pt idx="559">
                  <c:v>602</c:v>
                </c:pt>
                <c:pt idx="560">
                  <c:v>610.29999999999995</c:v>
                </c:pt>
                <c:pt idx="561">
                  <c:v>606.20000000000005</c:v>
                </c:pt>
                <c:pt idx="562">
                  <c:v>605.79999999999995</c:v>
                </c:pt>
                <c:pt idx="563">
                  <c:v>609.5</c:v>
                </c:pt>
                <c:pt idx="564">
                  <c:v>608.9</c:v>
                </c:pt>
                <c:pt idx="565">
                  <c:v>609.9</c:v>
                </c:pt>
                <c:pt idx="566">
                  <c:v>609.29999999999995</c:v>
                </c:pt>
                <c:pt idx="567">
                  <c:v>611</c:v>
                </c:pt>
                <c:pt idx="568">
                  <c:v>614.79999999999995</c:v>
                </c:pt>
                <c:pt idx="569">
                  <c:v>616.20000000000005</c:v>
                </c:pt>
                <c:pt idx="570">
                  <c:v>618.20000000000005</c:v>
                </c:pt>
                <c:pt idx="571">
                  <c:v>619.5</c:v>
                </c:pt>
                <c:pt idx="572">
                  <c:v>622.4</c:v>
                </c:pt>
                <c:pt idx="573">
                  <c:v>619.9</c:v>
                </c:pt>
                <c:pt idx="574">
                  <c:v>622</c:v>
                </c:pt>
                <c:pt idx="575">
                  <c:v>620.1</c:v>
                </c:pt>
                <c:pt idx="576">
                  <c:v>620.9</c:v>
                </c:pt>
                <c:pt idx="577">
                  <c:v>623.4</c:v>
                </c:pt>
                <c:pt idx="578">
                  <c:v>620.29999999999995</c:v>
                </c:pt>
                <c:pt idx="579">
                  <c:v>624.1</c:v>
                </c:pt>
                <c:pt idx="580">
                  <c:v>624.4</c:v>
                </c:pt>
                <c:pt idx="581">
                  <c:v>627.70000000000005</c:v>
                </c:pt>
                <c:pt idx="582">
                  <c:v>627.5</c:v>
                </c:pt>
                <c:pt idx="583">
                  <c:v>631.70000000000005</c:v>
                </c:pt>
                <c:pt idx="584">
                  <c:v>633.5</c:v>
                </c:pt>
                <c:pt idx="585">
                  <c:v>635.20000000000005</c:v>
                </c:pt>
                <c:pt idx="586">
                  <c:v>636.1</c:v>
                </c:pt>
                <c:pt idx="587">
                  <c:v>639.70000000000005</c:v>
                </c:pt>
                <c:pt idx="588">
                  <c:v>638.1</c:v>
                </c:pt>
                <c:pt idx="589">
                  <c:v>640.6</c:v>
                </c:pt>
                <c:pt idx="590">
                  <c:v>643.29999999999995</c:v>
                </c:pt>
                <c:pt idx="591">
                  <c:v>648.20000000000005</c:v>
                </c:pt>
                <c:pt idx="592">
                  <c:v>650.29999999999995</c:v>
                </c:pt>
                <c:pt idx="593">
                  <c:v>652.20000000000005</c:v>
                </c:pt>
                <c:pt idx="594">
                  <c:v>654.20000000000005</c:v>
                </c:pt>
                <c:pt idx="595">
                  <c:v>654.9</c:v>
                </c:pt>
                <c:pt idx="596">
                  <c:v>658.1</c:v>
                </c:pt>
                <c:pt idx="597">
                  <c:v>661</c:v>
                </c:pt>
                <c:pt idx="598">
                  <c:v>660.8</c:v>
                </c:pt>
                <c:pt idx="599">
                  <c:v>664.2</c:v>
                </c:pt>
                <c:pt idx="600">
                  <c:v>665.7</c:v>
                </c:pt>
                <c:pt idx="601">
                  <c:v>670</c:v>
                </c:pt>
                <c:pt idx="602">
                  <c:v>671.5</c:v>
                </c:pt>
                <c:pt idx="603">
                  <c:v>672.4</c:v>
                </c:pt>
                <c:pt idx="604">
                  <c:v>674.1</c:v>
                </c:pt>
                <c:pt idx="605">
                  <c:v>676</c:v>
                </c:pt>
                <c:pt idx="606">
                  <c:v>677.5</c:v>
                </c:pt>
                <c:pt idx="607">
                  <c:v>679.5</c:v>
                </c:pt>
                <c:pt idx="608">
                  <c:v>685.4</c:v>
                </c:pt>
                <c:pt idx="609">
                  <c:v>685.4</c:v>
                </c:pt>
                <c:pt idx="610">
                  <c:v>685.1</c:v>
                </c:pt>
                <c:pt idx="611">
                  <c:v>688.3</c:v>
                </c:pt>
                <c:pt idx="612">
                  <c:v>690.6</c:v>
                </c:pt>
                <c:pt idx="613">
                  <c:v>691.2</c:v>
                </c:pt>
                <c:pt idx="614">
                  <c:v>691.2</c:v>
                </c:pt>
                <c:pt idx="615">
                  <c:v>695.9</c:v>
                </c:pt>
                <c:pt idx="616">
                  <c:v>698.4</c:v>
                </c:pt>
                <c:pt idx="617">
                  <c:v>698.9</c:v>
                </c:pt>
                <c:pt idx="618">
                  <c:v>702.8</c:v>
                </c:pt>
                <c:pt idx="619">
                  <c:v>704.3</c:v>
                </c:pt>
                <c:pt idx="620">
                  <c:v>704.3</c:v>
                </c:pt>
                <c:pt idx="621">
                  <c:v>714.4</c:v>
                </c:pt>
                <c:pt idx="622">
                  <c:v>714.6</c:v>
                </c:pt>
                <c:pt idx="623">
                  <c:v>718.6</c:v>
                </c:pt>
                <c:pt idx="624">
                  <c:v>726.6</c:v>
                </c:pt>
                <c:pt idx="625">
                  <c:v>735.2</c:v>
                </c:pt>
                <c:pt idx="626">
                  <c:v>742.1</c:v>
                </c:pt>
                <c:pt idx="627">
                  <c:v>727.9</c:v>
                </c:pt>
                <c:pt idx="628">
                  <c:v>725.3</c:v>
                </c:pt>
                <c:pt idx="629">
                  <c:v>728.5</c:v>
                </c:pt>
                <c:pt idx="630">
                  <c:v>729.9</c:v>
                </c:pt>
                <c:pt idx="631">
                  <c:v>730.1</c:v>
                </c:pt>
                <c:pt idx="632">
                  <c:v>730</c:v>
                </c:pt>
                <c:pt idx="633">
                  <c:v>731.7</c:v>
                </c:pt>
                <c:pt idx="634">
                  <c:v>731.4</c:v>
                </c:pt>
                <c:pt idx="635">
                  <c:v>732.2</c:v>
                </c:pt>
                <c:pt idx="636">
                  <c:v>733.9</c:v>
                </c:pt>
                <c:pt idx="637">
                  <c:v>733.8</c:v>
                </c:pt>
                <c:pt idx="638">
                  <c:v>735.4</c:v>
                </c:pt>
                <c:pt idx="639">
                  <c:v>737.2</c:v>
                </c:pt>
                <c:pt idx="640">
                  <c:v>737.8</c:v>
                </c:pt>
                <c:pt idx="641">
                  <c:v>749.4</c:v>
                </c:pt>
                <c:pt idx="642">
                  <c:v>749.9</c:v>
                </c:pt>
                <c:pt idx="643">
                  <c:v>745.1</c:v>
                </c:pt>
                <c:pt idx="644">
                  <c:v>743.3</c:v>
                </c:pt>
                <c:pt idx="645">
                  <c:v>744.6</c:v>
                </c:pt>
                <c:pt idx="646">
                  <c:v>748.2</c:v>
                </c:pt>
                <c:pt idx="647">
                  <c:v>748.1</c:v>
                </c:pt>
                <c:pt idx="648">
                  <c:v>742</c:v>
                </c:pt>
                <c:pt idx="649">
                  <c:v>743.4</c:v>
                </c:pt>
                <c:pt idx="650">
                  <c:v>744</c:v>
                </c:pt>
                <c:pt idx="651">
                  <c:v>742.3</c:v>
                </c:pt>
                <c:pt idx="652">
                  <c:v>745.4</c:v>
                </c:pt>
                <c:pt idx="653">
                  <c:v>740.6</c:v>
                </c:pt>
                <c:pt idx="654">
                  <c:v>742.9</c:v>
                </c:pt>
                <c:pt idx="655">
                  <c:v>744.5</c:v>
                </c:pt>
                <c:pt idx="656">
                  <c:v>741.4</c:v>
                </c:pt>
                <c:pt idx="657">
                  <c:v>743.9</c:v>
                </c:pt>
                <c:pt idx="658">
                  <c:v>744.8</c:v>
                </c:pt>
                <c:pt idx="659">
                  <c:v>746.3</c:v>
                </c:pt>
                <c:pt idx="660">
                  <c:v>746.2</c:v>
                </c:pt>
                <c:pt idx="661">
                  <c:v>743.5</c:v>
                </c:pt>
                <c:pt idx="662">
                  <c:v>746.5</c:v>
                </c:pt>
                <c:pt idx="663">
                  <c:v>748.8</c:v>
                </c:pt>
                <c:pt idx="664">
                  <c:v>749.8</c:v>
                </c:pt>
                <c:pt idx="665">
                  <c:v>753.7</c:v>
                </c:pt>
                <c:pt idx="666">
                  <c:v>748.9</c:v>
                </c:pt>
                <c:pt idx="667">
                  <c:v>755</c:v>
                </c:pt>
                <c:pt idx="668">
                  <c:v>765.2</c:v>
                </c:pt>
                <c:pt idx="669">
                  <c:v>758.5</c:v>
                </c:pt>
                <c:pt idx="670">
                  <c:v>755.4</c:v>
                </c:pt>
                <c:pt idx="671">
                  <c:v>752.9</c:v>
                </c:pt>
                <c:pt idx="672">
                  <c:v>752</c:v>
                </c:pt>
                <c:pt idx="673">
                  <c:v>751</c:v>
                </c:pt>
                <c:pt idx="674">
                  <c:v>750.5</c:v>
                </c:pt>
                <c:pt idx="675">
                  <c:v>749.8</c:v>
                </c:pt>
                <c:pt idx="676">
                  <c:v>749.6</c:v>
                </c:pt>
                <c:pt idx="677">
                  <c:v>750.6</c:v>
                </c:pt>
                <c:pt idx="678">
                  <c:v>751.1</c:v>
                </c:pt>
                <c:pt idx="679">
                  <c:v>753.2</c:v>
                </c:pt>
                <c:pt idx="680">
                  <c:v>755.8</c:v>
                </c:pt>
                <c:pt idx="681">
                  <c:v>759</c:v>
                </c:pt>
                <c:pt idx="682">
                  <c:v>760.3</c:v>
                </c:pt>
                <c:pt idx="683">
                  <c:v>756.6</c:v>
                </c:pt>
                <c:pt idx="684">
                  <c:v>757.4</c:v>
                </c:pt>
                <c:pt idx="685">
                  <c:v>759.8</c:v>
                </c:pt>
                <c:pt idx="686">
                  <c:v>756.7</c:v>
                </c:pt>
                <c:pt idx="687">
                  <c:v>758.1</c:v>
                </c:pt>
                <c:pt idx="688">
                  <c:v>760.6</c:v>
                </c:pt>
                <c:pt idx="689">
                  <c:v>763.1</c:v>
                </c:pt>
                <c:pt idx="690">
                  <c:v>763.7</c:v>
                </c:pt>
                <c:pt idx="691">
                  <c:v>765.5</c:v>
                </c:pt>
                <c:pt idx="692">
                  <c:v>765.8</c:v>
                </c:pt>
                <c:pt idx="693">
                  <c:v>766.8</c:v>
                </c:pt>
                <c:pt idx="694">
                  <c:v>772.2</c:v>
                </c:pt>
                <c:pt idx="695">
                  <c:v>769.6</c:v>
                </c:pt>
                <c:pt idx="696">
                  <c:v>769.9</c:v>
                </c:pt>
                <c:pt idx="697">
                  <c:v>771.9</c:v>
                </c:pt>
                <c:pt idx="698">
                  <c:v>772.5</c:v>
                </c:pt>
                <c:pt idx="699">
                  <c:v>772.7</c:v>
                </c:pt>
                <c:pt idx="700">
                  <c:v>776.4</c:v>
                </c:pt>
                <c:pt idx="701">
                  <c:v>776.5</c:v>
                </c:pt>
                <c:pt idx="702">
                  <c:v>780.6</c:v>
                </c:pt>
                <c:pt idx="703">
                  <c:v>779.8</c:v>
                </c:pt>
                <c:pt idx="704">
                  <c:v>777.7</c:v>
                </c:pt>
                <c:pt idx="705">
                  <c:v>781.3</c:v>
                </c:pt>
                <c:pt idx="706">
                  <c:v>780.3</c:v>
                </c:pt>
                <c:pt idx="707">
                  <c:v>782.2</c:v>
                </c:pt>
                <c:pt idx="708">
                  <c:v>784.3</c:v>
                </c:pt>
                <c:pt idx="709">
                  <c:v>782.2</c:v>
                </c:pt>
                <c:pt idx="710">
                  <c:v>783.4</c:v>
                </c:pt>
                <c:pt idx="711">
                  <c:v>783.4</c:v>
                </c:pt>
                <c:pt idx="712">
                  <c:v>784</c:v>
                </c:pt>
                <c:pt idx="713">
                  <c:v>783.8</c:v>
                </c:pt>
                <c:pt idx="714">
                  <c:v>782.8</c:v>
                </c:pt>
                <c:pt idx="715">
                  <c:v>784.6</c:v>
                </c:pt>
                <c:pt idx="716">
                  <c:v>785.1</c:v>
                </c:pt>
                <c:pt idx="717">
                  <c:v>781.1</c:v>
                </c:pt>
                <c:pt idx="718">
                  <c:v>782.3</c:v>
                </c:pt>
                <c:pt idx="719">
                  <c:v>784</c:v>
                </c:pt>
                <c:pt idx="720">
                  <c:v>783.1</c:v>
                </c:pt>
                <c:pt idx="721">
                  <c:v>784.1</c:v>
                </c:pt>
                <c:pt idx="722">
                  <c:v>783.2</c:v>
                </c:pt>
                <c:pt idx="723">
                  <c:v>784.2</c:v>
                </c:pt>
                <c:pt idx="724">
                  <c:v>784.5</c:v>
                </c:pt>
                <c:pt idx="725">
                  <c:v>786.9</c:v>
                </c:pt>
                <c:pt idx="726">
                  <c:v>787.5</c:v>
                </c:pt>
                <c:pt idx="727">
                  <c:v>788.2</c:v>
                </c:pt>
                <c:pt idx="728">
                  <c:v>786.5</c:v>
                </c:pt>
                <c:pt idx="729">
                  <c:v>784.6</c:v>
                </c:pt>
                <c:pt idx="730">
                  <c:v>787.4</c:v>
                </c:pt>
                <c:pt idx="731">
                  <c:v>786.7</c:v>
                </c:pt>
                <c:pt idx="732">
                  <c:v>786.2</c:v>
                </c:pt>
                <c:pt idx="733">
                  <c:v>786.5</c:v>
                </c:pt>
                <c:pt idx="734">
                  <c:v>783.2</c:v>
                </c:pt>
                <c:pt idx="735">
                  <c:v>784.4</c:v>
                </c:pt>
                <c:pt idx="736">
                  <c:v>783.5</c:v>
                </c:pt>
                <c:pt idx="737">
                  <c:v>783.5</c:v>
                </c:pt>
                <c:pt idx="738">
                  <c:v>783.4</c:v>
                </c:pt>
                <c:pt idx="739">
                  <c:v>787.1</c:v>
                </c:pt>
                <c:pt idx="740">
                  <c:v>782.6</c:v>
                </c:pt>
                <c:pt idx="741">
                  <c:v>783.2</c:v>
                </c:pt>
                <c:pt idx="742">
                  <c:v>783</c:v>
                </c:pt>
                <c:pt idx="743">
                  <c:v>777.4</c:v>
                </c:pt>
                <c:pt idx="744">
                  <c:v>776.5</c:v>
                </c:pt>
                <c:pt idx="745">
                  <c:v>776.9</c:v>
                </c:pt>
                <c:pt idx="746">
                  <c:v>782.3</c:v>
                </c:pt>
                <c:pt idx="747">
                  <c:v>782.3</c:v>
                </c:pt>
                <c:pt idx="748">
                  <c:v>775.1</c:v>
                </c:pt>
                <c:pt idx="749">
                  <c:v>775.7</c:v>
                </c:pt>
                <c:pt idx="750">
                  <c:v>773.4</c:v>
                </c:pt>
                <c:pt idx="751">
                  <c:v>774.6</c:v>
                </c:pt>
                <c:pt idx="752">
                  <c:v>775.3</c:v>
                </c:pt>
                <c:pt idx="753">
                  <c:v>772.5</c:v>
                </c:pt>
                <c:pt idx="754">
                  <c:v>772.7</c:v>
                </c:pt>
                <c:pt idx="755">
                  <c:v>773.6</c:v>
                </c:pt>
                <c:pt idx="756">
                  <c:v>774.3</c:v>
                </c:pt>
                <c:pt idx="757">
                  <c:v>779.1</c:v>
                </c:pt>
                <c:pt idx="758">
                  <c:v>777.9</c:v>
                </c:pt>
                <c:pt idx="759">
                  <c:v>778.1</c:v>
                </c:pt>
                <c:pt idx="760">
                  <c:v>777.3</c:v>
                </c:pt>
                <c:pt idx="761">
                  <c:v>778.4</c:v>
                </c:pt>
                <c:pt idx="762">
                  <c:v>779</c:v>
                </c:pt>
                <c:pt idx="763">
                  <c:v>780.9</c:v>
                </c:pt>
                <c:pt idx="764">
                  <c:v>779.9</c:v>
                </c:pt>
                <c:pt idx="765">
                  <c:v>777.8</c:v>
                </c:pt>
                <c:pt idx="766">
                  <c:v>781.9</c:v>
                </c:pt>
                <c:pt idx="767">
                  <c:v>780.2</c:v>
                </c:pt>
                <c:pt idx="768">
                  <c:v>781.2</c:v>
                </c:pt>
                <c:pt idx="769">
                  <c:v>783.5</c:v>
                </c:pt>
                <c:pt idx="770">
                  <c:v>785.2</c:v>
                </c:pt>
                <c:pt idx="771">
                  <c:v>788.7</c:v>
                </c:pt>
                <c:pt idx="772">
                  <c:v>787.4</c:v>
                </c:pt>
                <c:pt idx="773">
                  <c:v>785.8</c:v>
                </c:pt>
                <c:pt idx="774">
                  <c:v>787</c:v>
                </c:pt>
                <c:pt idx="775">
                  <c:v>785.9</c:v>
                </c:pt>
                <c:pt idx="776">
                  <c:v>787.6</c:v>
                </c:pt>
                <c:pt idx="777">
                  <c:v>790.7</c:v>
                </c:pt>
                <c:pt idx="778">
                  <c:v>789</c:v>
                </c:pt>
                <c:pt idx="779">
                  <c:v>789.8</c:v>
                </c:pt>
                <c:pt idx="780">
                  <c:v>790.7</c:v>
                </c:pt>
                <c:pt idx="781">
                  <c:v>794.9</c:v>
                </c:pt>
                <c:pt idx="782">
                  <c:v>798.3</c:v>
                </c:pt>
                <c:pt idx="783">
                  <c:v>793.6</c:v>
                </c:pt>
                <c:pt idx="784">
                  <c:v>796.5</c:v>
                </c:pt>
                <c:pt idx="785">
                  <c:v>795.1</c:v>
                </c:pt>
                <c:pt idx="786">
                  <c:v>793.8</c:v>
                </c:pt>
                <c:pt idx="787">
                  <c:v>797.1</c:v>
                </c:pt>
                <c:pt idx="788">
                  <c:v>796.3</c:v>
                </c:pt>
                <c:pt idx="789">
                  <c:v>796.3</c:v>
                </c:pt>
                <c:pt idx="790">
                  <c:v>799.8</c:v>
                </c:pt>
                <c:pt idx="791">
                  <c:v>801.6</c:v>
                </c:pt>
                <c:pt idx="792">
                  <c:v>799.7</c:v>
                </c:pt>
                <c:pt idx="793">
                  <c:v>799.6</c:v>
                </c:pt>
                <c:pt idx="794">
                  <c:v>802.5</c:v>
                </c:pt>
                <c:pt idx="795">
                  <c:v>802.4</c:v>
                </c:pt>
                <c:pt idx="796">
                  <c:v>804.3</c:v>
                </c:pt>
                <c:pt idx="797">
                  <c:v>807</c:v>
                </c:pt>
                <c:pt idx="798">
                  <c:v>807.2</c:v>
                </c:pt>
                <c:pt idx="799">
                  <c:v>806.5</c:v>
                </c:pt>
                <c:pt idx="800">
                  <c:v>803</c:v>
                </c:pt>
                <c:pt idx="801">
                  <c:v>802.9</c:v>
                </c:pt>
                <c:pt idx="802">
                  <c:v>806.2</c:v>
                </c:pt>
                <c:pt idx="803">
                  <c:v>804.9</c:v>
                </c:pt>
                <c:pt idx="804">
                  <c:v>807.1</c:v>
                </c:pt>
                <c:pt idx="805">
                  <c:v>807.7</c:v>
                </c:pt>
                <c:pt idx="806">
                  <c:v>807.3</c:v>
                </c:pt>
                <c:pt idx="807">
                  <c:v>810.3</c:v>
                </c:pt>
                <c:pt idx="808">
                  <c:v>813.2</c:v>
                </c:pt>
                <c:pt idx="809">
                  <c:v>808.1</c:v>
                </c:pt>
                <c:pt idx="810">
                  <c:v>811.3</c:v>
                </c:pt>
                <c:pt idx="811">
                  <c:v>809.3</c:v>
                </c:pt>
                <c:pt idx="812">
                  <c:v>810.8</c:v>
                </c:pt>
                <c:pt idx="813">
                  <c:v>811.9</c:v>
                </c:pt>
                <c:pt idx="814">
                  <c:v>816.1</c:v>
                </c:pt>
                <c:pt idx="815">
                  <c:v>817.2</c:v>
                </c:pt>
                <c:pt idx="816">
                  <c:v>816.2</c:v>
                </c:pt>
                <c:pt idx="817">
                  <c:v>819</c:v>
                </c:pt>
                <c:pt idx="818">
                  <c:v>819.8</c:v>
                </c:pt>
                <c:pt idx="819">
                  <c:v>819.2</c:v>
                </c:pt>
                <c:pt idx="820">
                  <c:v>820.5</c:v>
                </c:pt>
                <c:pt idx="821">
                  <c:v>823.3</c:v>
                </c:pt>
                <c:pt idx="822">
                  <c:v>820.5</c:v>
                </c:pt>
                <c:pt idx="823">
                  <c:v>820.7</c:v>
                </c:pt>
                <c:pt idx="824">
                  <c:v>817.2</c:v>
                </c:pt>
                <c:pt idx="825">
                  <c:v>820</c:v>
                </c:pt>
                <c:pt idx="826">
                  <c:v>822</c:v>
                </c:pt>
                <c:pt idx="827">
                  <c:v>822</c:v>
                </c:pt>
                <c:pt idx="828">
                  <c:v>823.4</c:v>
                </c:pt>
                <c:pt idx="829">
                  <c:v>824.5</c:v>
                </c:pt>
                <c:pt idx="830">
                  <c:v>815.3</c:v>
                </c:pt>
                <c:pt idx="831">
                  <c:v>821.8</c:v>
                </c:pt>
                <c:pt idx="832">
                  <c:v>824.2</c:v>
                </c:pt>
                <c:pt idx="833">
                  <c:v>828.1</c:v>
                </c:pt>
                <c:pt idx="834">
                  <c:v>828.9</c:v>
                </c:pt>
                <c:pt idx="835">
                  <c:v>826.6</c:v>
                </c:pt>
                <c:pt idx="836">
                  <c:v>825.7</c:v>
                </c:pt>
                <c:pt idx="837">
                  <c:v>826.2</c:v>
                </c:pt>
                <c:pt idx="838">
                  <c:v>828.4</c:v>
                </c:pt>
                <c:pt idx="839">
                  <c:v>830.9</c:v>
                </c:pt>
                <c:pt idx="840">
                  <c:v>833.5</c:v>
                </c:pt>
                <c:pt idx="841">
                  <c:v>832.4</c:v>
                </c:pt>
                <c:pt idx="842">
                  <c:v>832</c:v>
                </c:pt>
                <c:pt idx="843">
                  <c:v>834.6</c:v>
                </c:pt>
                <c:pt idx="844">
                  <c:v>836.5</c:v>
                </c:pt>
                <c:pt idx="845">
                  <c:v>836</c:v>
                </c:pt>
                <c:pt idx="846">
                  <c:v>840.2</c:v>
                </c:pt>
                <c:pt idx="847">
                  <c:v>845.5</c:v>
                </c:pt>
                <c:pt idx="848">
                  <c:v>842.7</c:v>
                </c:pt>
                <c:pt idx="849">
                  <c:v>845</c:v>
                </c:pt>
                <c:pt idx="850">
                  <c:v>842.6</c:v>
                </c:pt>
                <c:pt idx="851">
                  <c:v>841.2</c:v>
                </c:pt>
                <c:pt idx="852">
                  <c:v>846.4</c:v>
                </c:pt>
                <c:pt idx="853">
                  <c:v>848.3</c:v>
                </c:pt>
                <c:pt idx="854">
                  <c:v>850.8</c:v>
                </c:pt>
                <c:pt idx="855">
                  <c:v>849.7</c:v>
                </c:pt>
                <c:pt idx="856">
                  <c:v>848.1</c:v>
                </c:pt>
                <c:pt idx="857">
                  <c:v>855.6</c:v>
                </c:pt>
                <c:pt idx="858">
                  <c:v>856.5</c:v>
                </c:pt>
                <c:pt idx="859">
                  <c:v>856.1</c:v>
                </c:pt>
                <c:pt idx="860">
                  <c:v>863.2</c:v>
                </c:pt>
                <c:pt idx="861">
                  <c:v>859.5</c:v>
                </c:pt>
                <c:pt idx="862">
                  <c:v>861.4</c:v>
                </c:pt>
                <c:pt idx="863">
                  <c:v>861.1</c:v>
                </c:pt>
                <c:pt idx="864">
                  <c:v>862.7</c:v>
                </c:pt>
                <c:pt idx="865">
                  <c:v>866.3</c:v>
                </c:pt>
                <c:pt idx="866">
                  <c:v>865.3</c:v>
                </c:pt>
                <c:pt idx="867">
                  <c:v>865</c:v>
                </c:pt>
                <c:pt idx="868">
                  <c:v>869.1</c:v>
                </c:pt>
                <c:pt idx="869">
                  <c:v>868.3</c:v>
                </c:pt>
                <c:pt idx="870">
                  <c:v>870.5</c:v>
                </c:pt>
                <c:pt idx="871">
                  <c:v>869.8</c:v>
                </c:pt>
                <c:pt idx="872">
                  <c:v>869.5</c:v>
                </c:pt>
                <c:pt idx="873">
                  <c:v>871.8</c:v>
                </c:pt>
                <c:pt idx="874">
                  <c:v>874.6</c:v>
                </c:pt>
                <c:pt idx="875">
                  <c:v>875.4</c:v>
                </c:pt>
                <c:pt idx="876">
                  <c:v>879.5</c:v>
                </c:pt>
                <c:pt idx="877">
                  <c:v>880.8</c:v>
                </c:pt>
                <c:pt idx="878">
                  <c:v>882.4</c:v>
                </c:pt>
                <c:pt idx="879">
                  <c:v>885.8</c:v>
                </c:pt>
                <c:pt idx="880">
                  <c:v>886.6</c:v>
                </c:pt>
                <c:pt idx="881">
                  <c:v>887.4</c:v>
                </c:pt>
                <c:pt idx="882">
                  <c:v>896.1</c:v>
                </c:pt>
                <c:pt idx="883">
                  <c:v>894.6</c:v>
                </c:pt>
                <c:pt idx="884">
                  <c:v>897.6</c:v>
                </c:pt>
                <c:pt idx="885">
                  <c:v>897.6</c:v>
                </c:pt>
                <c:pt idx="886">
                  <c:v>897.5</c:v>
                </c:pt>
                <c:pt idx="887">
                  <c:v>901.9</c:v>
                </c:pt>
                <c:pt idx="888">
                  <c:v>906.8</c:v>
                </c:pt>
                <c:pt idx="889">
                  <c:v>909.3</c:v>
                </c:pt>
                <c:pt idx="890">
                  <c:v>918.2</c:v>
                </c:pt>
                <c:pt idx="891">
                  <c:v>917.7</c:v>
                </c:pt>
                <c:pt idx="892">
                  <c:v>923.6</c:v>
                </c:pt>
                <c:pt idx="893">
                  <c:v>925.4</c:v>
                </c:pt>
                <c:pt idx="894">
                  <c:v>928.6</c:v>
                </c:pt>
                <c:pt idx="895">
                  <c:v>926.9</c:v>
                </c:pt>
                <c:pt idx="896">
                  <c:v>933.1</c:v>
                </c:pt>
                <c:pt idx="897">
                  <c:v>938.2</c:v>
                </c:pt>
                <c:pt idx="898">
                  <c:v>937.9</c:v>
                </c:pt>
                <c:pt idx="899">
                  <c:v>939.7</c:v>
                </c:pt>
                <c:pt idx="900">
                  <c:v>941</c:v>
                </c:pt>
                <c:pt idx="901">
                  <c:v>941.3</c:v>
                </c:pt>
                <c:pt idx="902">
                  <c:v>945.7</c:v>
                </c:pt>
                <c:pt idx="903">
                  <c:v>945.6</c:v>
                </c:pt>
                <c:pt idx="904">
                  <c:v>946.5</c:v>
                </c:pt>
                <c:pt idx="905">
                  <c:v>949.4</c:v>
                </c:pt>
                <c:pt idx="906">
                  <c:v>949.8</c:v>
                </c:pt>
                <c:pt idx="907">
                  <c:v>952.3</c:v>
                </c:pt>
                <c:pt idx="908">
                  <c:v>953.5</c:v>
                </c:pt>
                <c:pt idx="909">
                  <c:v>951.1</c:v>
                </c:pt>
                <c:pt idx="910">
                  <c:v>955.6</c:v>
                </c:pt>
                <c:pt idx="911">
                  <c:v>954.8</c:v>
                </c:pt>
                <c:pt idx="912">
                  <c:v>955.2</c:v>
                </c:pt>
                <c:pt idx="913">
                  <c:v>959.3</c:v>
                </c:pt>
                <c:pt idx="914">
                  <c:v>960.4</c:v>
                </c:pt>
                <c:pt idx="915">
                  <c:v>964.8</c:v>
                </c:pt>
                <c:pt idx="916">
                  <c:v>966.8</c:v>
                </c:pt>
                <c:pt idx="917">
                  <c:v>965.8</c:v>
                </c:pt>
                <c:pt idx="918">
                  <c:v>972.7</c:v>
                </c:pt>
                <c:pt idx="919">
                  <c:v>972.9</c:v>
                </c:pt>
                <c:pt idx="920">
                  <c:v>974.2</c:v>
                </c:pt>
                <c:pt idx="921">
                  <c:v>978.5</c:v>
                </c:pt>
                <c:pt idx="922">
                  <c:v>979.3</c:v>
                </c:pt>
                <c:pt idx="923">
                  <c:v>985.6</c:v>
                </c:pt>
                <c:pt idx="924">
                  <c:v>990.1</c:v>
                </c:pt>
                <c:pt idx="925">
                  <c:v>994.2</c:v>
                </c:pt>
                <c:pt idx="926">
                  <c:v>997.6</c:v>
                </c:pt>
                <c:pt idx="927">
                  <c:v>999.5</c:v>
                </c:pt>
                <c:pt idx="928">
                  <c:v>1001</c:v>
                </c:pt>
                <c:pt idx="929">
                  <c:v>1009.2</c:v>
                </c:pt>
                <c:pt idx="930">
                  <c:v>1011.7</c:v>
                </c:pt>
                <c:pt idx="931">
                  <c:v>1014.8</c:v>
                </c:pt>
                <c:pt idx="932">
                  <c:v>1017</c:v>
                </c:pt>
                <c:pt idx="933">
                  <c:v>1014.4</c:v>
                </c:pt>
                <c:pt idx="934">
                  <c:v>1017.9</c:v>
                </c:pt>
                <c:pt idx="935">
                  <c:v>1021.4</c:v>
                </c:pt>
                <c:pt idx="936">
                  <c:v>1025.9000000000001</c:v>
                </c:pt>
                <c:pt idx="937">
                  <c:v>1022.8</c:v>
                </c:pt>
                <c:pt idx="938">
                  <c:v>1028.4000000000001</c:v>
                </c:pt>
                <c:pt idx="939">
                  <c:v>1027.8</c:v>
                </c:pt>
                <c:pt idx="940">
                  <c:v>1031.0999999999999</c:v>
                </c:pt>
                <c:pt idx="941">
                  <c:v>1029.5999999999999</c:v>
                </c:pt>
                <c:pt idx="942">
                  <c:v>1030.9000000000001</c:v>
                </c:pt>
                <c:pt idx="943">
                  <c:v>1031.4000000000001</c:v>
                </c:pt>
                <c:pt idx="944">
                  <c:v>1030</c:v>
                </c:pt>
                <c:pt idx="945">
                  <c:v>1034.0999999999999</c:v>
                </c:pt>
                <c:pt idx="946">
                  <c:v>1034.7</c:v>
                </c:pt>
                <c:pt idx="947">
                  <c:v>1035.9000000000001</c:v>
                </c:pt>
                <c:pt idx="948">
                  <c:v>1035.3</c:v>
                </c:pt>
                <c:pt idx="949">
                  <c:v>1036.8</c:v>
                </c:pt>
                <c:pt idx="950">
                  <c:v>1038.5999999999999</c:v>
                </c:pt>
                <c:pt idx="951">
                  <c:v>1040.4000000000001</c:v>
                </c:pt>
                <c:pt idx="952">
                  <c:v>1045.4000000000001</c:v>
                </c:pt>
                <c:pt idx="953">
                  <c:v>1045.9000000000001</c:v>
                </c:pt>
                <c:pt idx="954">
                  <c:v>1045.5</c:v>
                </c:pt>
                <c:pt idx="955">
                  <c:v>1047.2</c:v>
                </c:pt>
                <c:pt idx="956">
                  <c:v>1056.3</c:v>
                </c:pt>
                <c:pt idx="957">
                  <c:v>1064.0999999999999</c:v>
                </c:pt>
                <c:pt idx="958">
                  <c:v>1066</c:v>
                </c:pt>
                <c:pt idx="959">
                  <c:v>1063.5999999999999</c:v>
                </c:pt>
                <c:pt idx="960">
                  <c:v>1073</c:v>
                </c:pt>
                <c:pt idx="961">
                  <c:v>1071.3</c:v>
                </c:pt>
                <c:pt idx="962">
                  <c:v>1074.0999999999999</c:v>
                </c:pt>
                <c:pt idx="963">
                  <c:v>1076.4000000000001</c:v>
                </c:pt>
                <c:pt idx="964">
                  <c:v>1077.5999999999999</c:v>
                </c:pt>
                <c:pt idx="965">
                  <c:v>1079.3</c:v>
                </c:pt>
                <c:pt idx="966">
                  <c:v>1083.3</c:v>
                </c:pt>
                <c:pt idx="967">
                  <c:v>1085.3</c:v>
                </c:pt>
                <c:pt idx="968">
                  <c:v>1086.5</c:v>
                </c:pt>
                <c:pt idx="969">
                  <c:v>1088.3</c:v>
                </c:pt>
                <c:pt idx="970">
                  <c:v>1092.4000000000001</c:v>
                </c:pt>
                <c:pt idx="971">
                  <c:v>1095.4000000000001</c:v>
                </c:pt>
                <c:pt idx="972">
                  <c:v>1093.0999999999999</c:v>
                </c:pt>
                <c:pt idx="973">
                  <c:v>1096.8</c:v>
                </c:pt>
                <c:pt idx="974">
                  <c:v>1100.5999999999999</c:v>
                </c:pt>
                <c:pt idx="975">
                  <c:v>1103</c:v>
                </c:pt>
                <c:pt idx="976">
                  <c:v>1106.9000000000001</c:v>
                </c:pt>
                <c:pt idx="977">
                  <c:v>1103.9000000000001</c:v>
                </c:pt>
                <c:pt idx="978">
                  <c:v>1108.3</c:v>
                </c:pt>
                <c:pt idx="979">
                  <c:v>1110.0999999999999</c:v>
                </c:pt>
                <c:pt idx="980">
                  <c:v>1112.8</c:v>
                </c:pt>
                <c:pt idx="981">
                  <c:v>1113</c:v>
                </c:pt>
                <c:pt idx="982">
                  <c:v>1120.0999999999999</c:v>
                </c:pt>
                <c:pt idx="983">
                  <c:v>1121.7</c:v>
                </c:pt>
                <c:pt idx="984">
                  <c:v>1126.8</c:v>
                </c:pt>
                <c:pt idx="985">
                  <c:v>1123.2</c:v>
                </c:pt>
                <c:pt idx="986">
                  <c:v>1124.7</c:v>
                </c:pt>
                <c:pt idx="987">
                  <c:v>1128.0999999999999</c:v>
                </c:pt>
                <c:pt idx="988">
                  <c:v>1129.5</c:v>
                </c:pt>
                <c:pt idx="989">
                  <c:v>1129.5</c:v>
                </c:pt>
                <c:pt idx="990">
                  <c:v>1131.9000000000001</c:v>
                </c:pt>
                <c:pt idx="991">
                  <c:v>1128.4000000000001</c:v>
                </c:pt>
                <c:pt idx="992">
                  <c:v>1131</c:v>
                </c:pt>
                <c:pt idx="993">
                  <c:v>1131.3</c:v>
                </c:pt>
                <c:pt idx="994">
                  <c:v>1132.4000000000001</c:v>
                </c:pt>
                <c:pt idx="995">
                  <c:v>1132.7</c:v>
                </c:pt>
                <c:pt idx="996">
                  <c:v>1134.5</c:v>
                </c:pt>
                <c:pt idx="997">
                  <c:v>1136.7</c:v>
                </c:pt>
                <c:pt idx="998">
                  <c:v>1137.4000000000001</c:v>
                </c:pt>
                <c:pt idx="999">
                  <c:v>1136.5</c:v>
                </c:pt>
                <c:pt idx="1000">
                  <c:v>1138.3</c:v>
                </c:pt>
                <c:pt idx="1001">
                  <c:v>1139.5999999999999</c:v>
                </c:pt>
                <c:pt idx="1002">
                  <c:v>1139.2</c:v>
                </c:pt>
                <c:pt idx="1003">
                  <c:v>1141.5</c:v>
                </c:pt>
                <c:pt idx="1004">
                  <c:v>1144.7</c:v>
                </c:pt>
                <c:pt idx="1005">
                  <c:v>1143.8</c:v>
                </c:pt>
                <c:pt idx="1006">
                  <c:v>1139</c:v>
                </c:pt>
                <c:pt idx="1007">
                  <c:v>1137.9000000000001</c:v>
                </c:pt>
                <c:pt idx="1008">
                  <c:v>1141.8</c:v>
                </c:pt>
                <c:pt idx="1009">
                  <c:v>1144.9000000000001</c:v>
                </c:pt>
                <c:pt idx="1010">
                  <c:v>1145.0999999999999</c:v>
                </c:pt>
                <c:pt idx="1011">
                  <c:v>1141.2</c:v>
                </c:pt>
                <c:pt idx="1012">
                  <c:v>1142.3</c:v>
                </c:pt>
                <c:pt idx="1013">
                  <c:v>1144.3</c:v>
                </c:pt>
                <c:pt idx="1014">
                  <c:v>1145.4000000000001</c:v>
                </c:pt>
                <c:pt idx="1015">
                  <c:v>1146.4000000000001</c:v>
                </c:pt>
                <c:pt idx="1016">
                  <c:v>1145.3</c:v>
                </c:pt>
                <c:pt idx="1017">
                  <c:v>1143.5</c:v>
                </c:pt>
                <c:pt idx="1018">
                  <c:v>1151.5</c:v>
                </c:pt>
                <c:pt idx="1019">
                  <c:v>1151.2</c:v>
                </c:pt>
                <c:pt idx="1020">
                  <c:v>1151.4000000000001</c:v>
                </c:pt>
                <c:pt idx="1021">
                  <c:v>1152.9000000000001</c:v>
                </c:pt>
                <c:pt idx="1022">
                  <c:v>1148</c:v>
                </c:pt>
                <c:pt idx="1023">
                  <c:v>1151.5999999999999</c:v>
                </c:pt>
                <c:pt idx="1024">
                  <c:v>1150.2</c:v>
                </c:pt>
                <c:pt idx="1025">
                  <c:v>1151.5999999999999</c:v>
                </c:pt>
                <c:pt idx="1026">
                  <c:v>1153</c:v>
                </c:pt>
                <c:pt idx="1027">
                  <c:v>1152.7</c:v>
                </c:pt>
                <c:pt idx="1028">
                  <c:v>1152.2</c:v>
                </c:pt>
                <c:pt idx="1029">
                  <c:v>1152.3</c:v>
                </c:pt>
                <c:pt idx="1030">
                  <c:v>1147.7</c:v>
                </c:pt>
                <c:pt idx="1031">
                  <c:v>1152.5999999999999</c:v>
                </c:pt>
                <c:pt idx="1032">
                  <c:v>1152.7</c:v>
                </c:pt>
                <c:pt idx="1033">
                  <c:v>1148.2</c:v>
                </c:pt>
                <c:pt idx="1034">
                  <c:v>1148.0999999999999</c:v>
                </c:pt>
                <c:pt idx="1035">
                  <c:v>1148.2</c:v>
                </c:pt>
                <c:pt idx="1036">
                  <c:v>1151.8</c:v>
                </c:pt>
                <c:pt idx="1037">
                  <c:v>1152.4000000000001</c:v>
                </c:pt>
                <c:pt idx="1038">
                  <c:v>1151.2</c:v>
                </c:pt>
                <c:pt idx="1039">
                  <c:v>1152.2</c:v>
                </c:pt>
                <c:pt idx="1040">
                  <c:v>1154.5</c:v>
                </c:pt>
                <c:pt idx="1041">
                  <c:v>1150.4000000000001</c:v>
                </c:pt>
                <c:pt idx="1042">
                  <c:v>1149.3</c:v>
                </c:pt>
                <c:pt idx="1043">
                  <c:v>1145.9000000000001</c:v>
                </c:pt>
                <c:pt idx="1044">
                  <c:v>1154.4000000000001</c:v>
                </c:pt>
                <c:pt idx="1045">
                  <c:v>1154.4000000000001</c:v>
                </c:pt>
                <c:pt idx="1046">
                  <c:v>1150.4000000000001</c:v>
                </c:pt>
                <c:pt idx="1047">
                  <c:v>1148</c:v>
                </c:pt>
                <c:pt idx="1048">
                  <c:v>1150.5</c:v>
                </c:pt>
                <c:pt idx="1049">
                  <c:v>1148</c:v>
                </c:pt>
                <c:pt idx="1050">
                  <c:v>1145.3</c:v>
                </c:pt>
                <c:pt idx="1051">
                  <c:v>1146.2</c:v>
                </c:pt>
                <c:pt idx="1052">
                  <c:v>1147.2</c:v>
                </c:pt>
                <c:pt idx="1053">
                  <c:v>1148.3</c:v>
                </c:pt>
                <c:pt idx="1054">
                  <c:v>1147.2</c:v>
                </c:pt>
                <c:pt idx="1055">
                  <c:v>1147.2</c:v>
                </c:pt>
                <c:pt idx="1056">
                  <c:v>1141.5</c:v>
                </c:pt>
                <c:pt idx="1057">
                  <c:v>1151.4000000000001</c:v>
                </c:pt>
                <c:pt idx="1058">
                  <c:v>1149.0999999999999</c:v>
                </c:pt>
                <c:pt idx="1059">
                  <c:v>1149.8</c:v>
                </c:pt>
                <c:pt idx="1060">
                  <c:v>1150.4000000000001</c:v>
                </c:pt>
                <c:pt idx="1061">
                  <c:v>1144.8</c:v>
                </c:pt>
                <c:pt idx="1062">
                  <c:v>1146.7</c:v>
                </c:pt>
                <c:pt idx="1063">
                  <c:v>1146</c:v>
                </c:pt>
                <c:pt idx="1064">
                  <c:v>1142.8</c:v>
                </c:pt>
                <c:pt idx="1065">
                  <c:v>1145.5</c:v>
                </c:pt>
                <c:pt idx="1066">
                  <c:v>1146.3</c:v>
                </c:pt>
                <c:pt idx="1067">
                  <c:v>1143.4000000000001</c:v>
                </c:pt>
                <c:pt idx="1068">
                  <c:v>1143.8</c:v>
                </c:pt>
                <c:pt idx="1069">
                  <c:v>1141</c:v>
                </c:pt>
                <c:pt idx="1070">
                  <c:v>1149</c:v>
                </c:pt>
                <c:pt idx="1071">
                  <c:v>1145.5</c:v>
                </c:pt>
                <c:pt idx="1072">
                  <c:v>1143</c:v>
                </c:pt>
                <c:pt idx="1073">
                  <c:v>1146.2</c:v>
                </c:pt>
                <c:pt idx="1074">
                  <c:v>1146</c:v>
                </c:pt>
                <c:pt idx="1075">
                  <c:v>1147.4000000000001</c:v>
                </c:pt>
                <c:pt idx="1076">
                  <c:v>1146.3</c:v>
                </c:pt>
                <c:pt idx="1077">
                  <c:v>1143.4000000000001</c:v>
                </c:pt>
                <c:pt idx="1078">
                  <c:v>1142.7</c:v>
                </c:pt>
                <c:pt idx="1079">
                  <c:v>1148.5999999999999</c:v>
                </c:pt>
                <c:pt idx="1080">
                  <c:v>1142.0999999999999</c:v>
                </c:pt>
                <c:pt idx="1081">
                  <c:v>1140</c:v>
                </c:pt>
                <c:pt idx="1082">
                  <c:v>1133.8</c:v>
                </c:pt>
                <c:pt idx="1083">
                  <c:v>1137.3</c:v>
                </c:pt>
                <c:pt idx="1084">
                  <c:v>1141.2</c:v>
                </c:pt>
                <c:pt idx="1085">
                  <c:v>1136.0999999999999</c:v>
                </c:pt>
                <c:pt idx="1086">
                  <c:v>1135.2</c:v>
                </c:pt>
                <c:pt idx="1087">
                  <c:v>1137.9000000000001</c:v>
                </c:pt>
                <c:pt idx="1088">
                  <c:v>1134.3</c:v>
                </c:pt>
                <c:pt idx="1089">
                  <c:v>1134.5999999999999</c:v>
                </c:pt>
                <c:pt idx="1090">
                  <c:v>1133.8</c:v>
                </c:pt>
                <c:pt idx="1091">
                  <c:v>1125.5</c:v>
                </c:pt>
                <c:pt idx="1092">
                  <c:v>1131</c:v>
                </c:pt>
                <c:pt idx="1093">
                  <c:v>1122.7</c:v>
                </c:pt>
                <c:pt idx="1094">
                  <c:v>1127</c:v>
                </c:pt>
                <c:pt idx="1095">
                  <c:v>1130.5</c:v>
                </c:pt>
                <c:pt idx="1096">
                  <c:v>1124.9000000000001</c:v>
                </c:pt>
                <c:pt idx="1097">
                  <c:v>1129.4000000000001</c:v>
                </c:pt>
                <c:pt idx="1098">
                  <c:v>1120.8</c:v>
                </c:pt>
                <c:pt idx="1099">
                  <c:v>1117.9000000000001</c:v>
                </c:pt>
                <c:pt idx="1100">
                  <c:v>1121.5</c:v>
                </c:pt>
                <c:pt idx="1101">
                  <c:v>1118.5999999999999</c:v>
                </c:pt>
                <c:pt idx="1102">
                  <c:v>1115.7</c:v>
                </c:pt>
                <c:pt idx="1103">
                  <c:v>1116.9000000000001</c:v>
                </c:pt>
                <c:pt idx="1104">
                  <c:v>1123</c:v>
                </c:pt>
                <c:pt idx="1105">
                  <c:v>1118.7</c:v>
                </c:pt>
                <c:pt idx="1106">
                  <c:v>1120.8</c:v>
                </c:pt>
                <c:pt idx="1107">
                  <c:v>1123.2</c:v>
                </c:pt>
                <c:pt idx="1108">
                  <c:v>1128.8</c:v>
                </c:pt>
                <c:pt idx="1109">
                  <c:v>1124.0999999999999</c:v>
                </c:pt>
                <c:pt idx="1110">
                  <c:v>1130.4000000000001</c:v>
                </c:pt>
                <c:pt idx="1111">
                  <c:v>1125</c:v>
                </c:pt>
                <c:pt idx="1112">
                  <c:v>1118.5999999999999</c:v>
                </c:pt>
                <c:pt idx="1113">
                  <c:v>1123</c:v>
                </c:pt>
                <c:pt idx="1114">
                  <c:v>1117.5999999999999</c:v>
                </c:pt>
                <c:pt idx="1115">
                  <c:v>1117.3</c:v>
                </c:pt>
                <c:pt idx="1116">
                  <c:v>1110.8</c:v>
                </c:pt>
                <c:pt idx="1117">
                  <c:v>1114.2</c:v>
                </c:pt>
                <c:pt idx="1118">
                  <c:v>1114.9000000000001</c:v>
                </c:pt>
                <c:pt idx="1119">
                  <c:v>1114.5</c:v>
                </c:pt>
                <c:pt idx="1120">
                  <c:v>1113</c:v>
                </c:pt>
                <c:pt idx="1121">
                  <c:v>1119.2</c:v>
                </c:pt>
                <c:pt idx="1122">
                  <c:v>1109</c:v>
                </c:pt>
                <c:pt idx="1123">
                  <c:v>1115.0999999999999</c:v>
                </c:pt>
                <c:pt idx="1124">
                  <c:v>1113.0999999999999</c:v>
                </c:pt>
                <c:pt idx="1125">
                  <c:v>1112.0999999999999</c:v>
                </c:pt>
                <c:pt idx="1126">
                  <c:v>1108.5</c:v>
                </c:pt>
                <c:pt idx="1127">
                  <c:v>1106.0999999999999</c:v>
                </c:pt>
                <c:pt idx="1128">
                  <c:v>1098.0999999999999</c:v>
                </c:pt>
                <c:pt idx="1129">
                  <c:v>1098.5999999999999</c:v>
                </c:pt>
                <c:pt idx="1130">
                  <c:v>1097.9000000000001</c:v>
                </c:pt>
                <c:pt idx="1131">
                  <c:v>1103.8</c:v>
                </c:pt>
                <c:pt idx="1132">
                  <c:v>1096.7</c:v>
                </c:pt>
                <c:pt idx="1133">
                  <c:v>1091.7</c:v>
                </c:pt>
                <c:pt idx="1134">
                  <c:v>1091.8</c:v>
                </c:pt>
                <c:pt idx="1135">
                  <c:v>1088.5</c:v>
                </c:pt>
                <c:pt idx="1136">
                  <c:v>1091.5999999999999</c:v>
                </c:pt>
                <c:pt idx="1137">
                  <c:v>1086.7</c:v>
                </c:pt>
                <c:pt idx="1138">
                  <c:v>1077.8</c:v>
                </c:pt>
                <c:pt idx="1139">
                  <c:v>1081.2</c:v>
                </c:pt>
                <c:pt idx="1140">
                  <c:v>1088.0999999999999</c:v>
                </c:pt>
                <c:pt idx="1141">
                  <c:v>1087.7</c:v>
                </c:pt>
                <c:pt idx="1142">
                  <c:v>1078.0999999999999</c:v>
                </c:pt>
                <c:pt idx="1143">
                  <c:v>1081</c:v>
                </c:pt>
                <c:pt idx="1144">
                  <c:v>1091.0999999999999</c:v>
                </c:pt>
                <c:pt idx="1145">
                  <c:v>1083.9000000000001</c:v>
                </c:pt>
                <c:pt idx="1146">
                  <c:v>1080.2</c:v>
                </c:pt>
                <c:pt idx="1147">
                  <c:v>1070.7</c:v>
                </c:pt>
                <c:pt idx="1148">
                  <c:v>1079.5999999999999</c:v>
                </c:pt>
                <c:pt idx="1149">
                  <c:v>1089.9000000000001</c:v>
                </c:pt>
                <c:pt idx="1150">
                  <c:v>1081.7</c:v>
                </c:pt>
                <c:pt idx="1151">
                  <c:v>1075.8</c:v>
                </c:pt>
                <c:pt idx="1152">
                  <c:v>1077.2</c:v>
                </c:pt>
                <c:pt idx="1153">
                  <c:v>1086.5</c:v>
                </c:pt>
                <c:pt idx="1154">
                  <c:v>1078.2</c:v>
                </c:pt>
                <c:pt idx="1155">
                  <c:v>1075.3</c:v>
                </c:pt>
                <c:pt idx="1156">
                  <c:v>1073.5999999999999</c:v>
                </c:pt>
                <c:pt idx="1157">
                  <c:v>1081.3</c:v>
                </c:pt>
                <c:pt idx="1158">
                  <c:v>1075.2</c:v>
                </c:pt>
                <c:pt idx="1159">
                  <c:v>1069.4000000000001</c:v>
                </c:pt>
                <c:pt idx="1160">
                  <c:v>1063.5999999999999</c:v>
                </c:pt>
                <c:pt idx="1161">
                  <c:v>1069.7</c:v>
                </c:pt>
                <c:pt idx="1162">
                  <c:v>1066.5999999999999</c:v>
                </c:pt>
                <c:pt idx="1163">
                  <c:v>1064.0999999999999</c:v>
                </c:pt>
                <c:pt idx="1164">
                  <c:v>1055.5</c:v>
                </c:pt>
                <c:pt idx="1165">
                  <c:v>1062.7</c:v>
                </c:pt>
                <c:pt idx="1166">
                  <c:v>1067.3</c:v>
                </c:pt>
                <c:pt idx="1167">
                  <c:v>1063.3</c:v>
                </c:pt>
                <c:pt idx="1168">
                  <c:v>1060.5999999999999</c:v>
                </c:pt>
                <c:pt idx="1169">
                  <c:v>1065.0999999999999</c:v>
                </c:pt>
                <c:pt idx="1170">
                  <c:v>1072.3</c:v>
                </c:pt>
                <c:pt idx="1171">
                  <c:v>1068.5999999999999</c:v>
                </c:pt>
                <c:pt idx="1172">
                  <c:v>1061.7</c:v>
                </c:pt>
                <c:pt idx="1173">
                  <c:v>1062.0999999999999</c:v>
                </c:pt>
                <c:pt idx="1174">
                  <c:v>1065.5999999999999</c:v>
                </c:pt>
                <c:pt idx="1175">
                  <c:v>1069.3</c:v>
                </c:pt>
                <c:pt idx="1176">
                  <c:v>1064</c:v>
                </c:pt>
                <c:pt idx="1177">
                  <c:v>1060.5999999999999</c:v>
                </c:pt>
                <c:pt idx="1178">
                  <c:v>1071</c:v>
                </c:pt>
                <c:pt idx="1179">
                  <c:v>1080.2</c:v>
                </c:pt>
                <c:pt idx="1180">
                  <c:v>1076.4000000000001</c:v>
                </c:pt>
                <c:pt idx="1181">
                  <c:v>1074.5</c:v>
                </c:pt>
                <c:pt idx="1182">
                  <c:v>1071.9000000000001</c:v>
                </c:pt>
                <c:pt idx="1183">
                  <c:v>1077.5999999999999</c:v>
                </c:pt>
                <c:pt idx="1184">
                  <c:v>1066.5</c:v>
                </c:pt>
                <c:pt idx="1185">
                  <c:v>1062.2</c:v>
                </c:pt>
                <c:pt idx="1186">
                  <c:v>1060.0999999999999</c:v>
                </c:pt>
                <c:pt idx="1187">
                  <c:v>1068.8</c:v>
                </c:pt>
                <c:pt idx="1188">
                  <c:v>1066.3</c:v>
                </c:pt>
                <c:pt idx="1189">
                  <c:v>1064.5</c:v>
                </c:pt>
                <c:pt idx="1190">
                  <c:v>1058.7</c:v>
                </c:pt>
                <c:pt idx="1191">
                  <c:v>1073.0999999999999</c:v>
                </c:pt>
                <c:pt idx="1192">
                  <c:v>1075.4000000000001</c:v>
                </c:pt>
                <c:pt idx="1193">
                  <c:v>1070.4000000000001</c:v>
                </c:pt>
                <c:pt idx="1194">
                  <c:v>1066.4000000000001</c:v>
                </c:pt>
                <c:pt idx="1195">
                  <c:v>1070.4000000000001</c:v>
                </c:pt>
                <c:pt idx="1196">
                  <c:v>1072.2</c:v>
                </c:pt>
                <c:pt idx="1197">
                  <c:v>1072.9000000000001</c:v>
                </c:pt>
                <c:pt idx="1198">
                  <c:v>1070.5999999999999</c:v>
                </c:pt>
                <c:pt idx="1199">
                  <c:v>1071.4000000000001</c:v>
                </c:pt>
                <c:pt idx="1200">
                  <c:v>1080.9000000000001</c:v>
                </c:pt>
                <c:pt idx="1201">
                  <c:v>1078</c:v>
                </c:pt>
                <c:pt idx="1202">
                  <c:v>1070.3</c:v>
                </c:pt>
                <c:pt idx="1203">
                  <c:v>1070.9000000000001</c:v>
                </c:pt>
                <c:pt idx="1204">
                  <c:v>1072.2</c:v>
                </c:pt>
                <c:pt idx="1205">
                  <c:v>1080.0999999999999</c:v>
                </c:pt>
                <c:pt idx="1206">
                  <c:v>1077.4000000000001</c:v>
                </c:pt>
                <c:pt idx="1207">
                  <c:v>1076.8</c:v>
                </c:pt>
                <c:pt idx="1208">
                  <c:v>1079.3</c:v>
                </c:pt>
                <c:pt idx="1209">
                  <c:v>1085.8</c:v>
                </c:pt>
                <c:pt idx="1210">
                  <c:v>1081.7</c:v>
                </c:pt>
                <c:pt idx="1211">
                  <c:v>1074.4000000000001</c:v>
                </c:pt>
                <c:pt idx="1212">
                  <c:v>1064.8</c:v>
                </c:pt>
                <c:pt idx="1213">
                  <c:v>1079.0999999999999</c:v>
                </c:pt>
                <c:pt idx="1214">
                  <c:v>1078.2</c:v>
                </c:pt>
                <c:pt idx="1215">
                  <c:v>1079.4000000000001</c:v>
                </c:pt>
                <c:pt idx="1216">
                  <c:v>1068.5</c:v>
                </c:pt>
                <c:pt idx="1217">
                  <c:v>1078.9000000000001</c:v>
                </c:pt>
                <c:pt idx="1218">
                  <c:v>1084.4000000000001</c:v>
                </c:pt>
                <c:pt idx="1219">
                  <c:v>1081.2</c:v>
                </c:pt>
                <c:pt idx="1220">
                  <c:v>1072.9000000000001</c:v>
                </c:pt>
                <c:pt idx="1221">
                  <c:v>1077.5999999999999</c:v>
                </c:pt>
                <c:pt idx="1222">
                  <c:v>1081</c:v>
                </c:pt>
                <c:pt idx="1223">
                  <c:v>1083.8</c:v>
                </c:pt>
                <c:pt idx="1224">
                  <c:v>1071.8</c:v>
                </c:pt>
                <c:pt idx="1225">
                  <c:v>1066.9000000000001</c:v>
                </c:pt>
                <c:pt idx="1226">
                  <c:v>1083.2</c:v>
                </c:pt>
                <c:pt idx="1227">
                  <c:v>1075</c:v>
                </c:pt>
                <c:pt idx="1228">
                  <c:v>1072.7</c:v>
                </c:pt>
                <c:pt idx="1229">
                  <c:v>1067.7</c:v>
                </c:pt>
                <c:pt idx="1230">
                  <c:v>1079.8</c:v>
                </c:pt>
                <c:pt idx="1231">
                  <c:v>1084.0999999999999</c:v>
                </c:pt>
                <c:pt idx="1232">
                  <c:v>1075.4000000000001</c:v>
                </c:pt>
                <c:pt idx="1233">
                  <c:v>1072.4000000000001</c:v>
                </c:pt>
                <c:pt idx="1234">
                  <c:v>1069.8</c:v>
                </c:pt>
                <c:pt idx="1235">
                  <c:v>1076.2</c:v>
                </c:pt>
                <c:pt idx="1236">
                  <c:v>1083.9000000000001</c:v>
                </c:pt>
                <c:pt idx="1237">
                  <c:v>1083.4000000000001</c:v>
                </c:pt>
                <c:pt idx="1238">
                  <c:v>1074.5</c:v>
                </c:pt>
                <c:pt idx="1239">
                  <c:v>1084.2</c:v>
                </c:pt>
                <c:pt idx="1240">
                  <c:v>1084</c:v>
                </c:pt>
                <c:pt idx="1241">
                  <c:v>1086.0999999999999</c:v>
                </c:pt>
                <c:pt idx="1242">
                  <c:v>1086.9000000000001</c:v>
                </c:pt>
                <c:pt idx="1243">
                  <c:v>1088.9000000000001</c:v>
                </c:pt>
                <c:pt idx="1244">
                  <c:v>1096.0999999999999</c:v>
                </c:pt>
                <c:pt idx="1245">
                  <c:v>1097.2</c:v>
                </c:pt>
                <c:pt idx="1246">
                  <c:v>1092.4000000000001</c:v>
                </c:pt>
                <c:pt idx="1247">
                  <c:v>1096.0999999999999</c:v>
                </c:pt>
                <c:pt idx="1248">
                  <c:v>1094.2</c:v>
                </c:pt>
                <c:pt idx="1249">
                  <c:v>1095.0999999999999</c:v>
                </c:pt>
                <c:pt idx="1250">
                  <c:v>1094.5</c:v>
                </c:pt>
                <c:pt idx="1251">
                  <c:v>1091.5999999999999</c:v>
                </c:pt>
                <c:pt idx="1252">
                  <c:v>1107.0999999999999</c:v>
                </c:pt>
                <c:pt idx="1253">
                  <c:v>1102.7</c:v>
                </c:pt>
                <c:pt idx="1254">
                  <c:v>1095.3</c:v>
                </c:pt>
                <c:pt idx="1255">
                  <c:v>1093.9000000000001</c:v>
                </c:pt>
                <c:pt idx="1256">
                  <c:v>1096.7</c:v>
                </c:pt>
                <c:pt idx="1257">
                  <c:v>1095.4000000000001</c:v>
                </c:pt>
                <c:pt idx="1258">
                  <c:v>1097.4000000000001</c:v>
                </c:pt>
                <c:pt idx="1259">
                  <c:v>1099.8</c:v>
                </c:pt>
                <c:pt idx="1260">
                  <c:v>1095.0999999999999</c:v>
                </c:pt>
                <c:pt idx="1261">
                  <c:v>1098.5999999999999</c:v>
                </c:pt>
                <c:pt idx="1262">
                  <c:v>1097.5999999999999</c:v>
                </c:pt>
                <c:pt idx="1263">
                  <c:v>1097.3</c:v>
                </c:pt>
                <c:pt idx="1264">
                  <c:v>1093.8</c:v>
                </c:pt>
                <c:pt idx="1265">
                  <c:v>1101.5</c:v>
                </c:pt>
                <c:pt idx="1266">
                  <c:v>1104.2</c:v>
                </c:pt>
                <c:pt idx="1267">
                  <c:v>1099.5</c:v>
                </c:pt>
                <c:pt idx="1268">
                  <c:v>1095.0999999999999</c:v>
                </c:pt>
                <c:pt idx="1269">
                  <c:v>1109.2</c:v>
                </c:pt>
                <c:pt idx="1270">
                  <c:v>1109.9000000000001</c:v>
                </c:pt>
                <c:pt idx="1271">
                  <c:v>1102.9000000000001</c:v>
                </c:pt>
                <c:pt idx="1272">
                  <c:v>1099.3</c:v>
                </c:pt>
                <c:pt idx="1273">
                  <c:v>1099.2</c:v>
                </c:pt>
                <c:pt idx="1274">
                  <c:v>1100.5999999999999</c:v>
                </c:pt>
                <c:pt idx="1275">
                  <c:v>1103.0999999999999</c:v>
                </c:pt>
                <c:pt idx="1276">
                  <c:v>1101.5999999999999</c:v>
                </c:pt>
                <c:pt idx="1277">
                  <c:v>1095.0999999999999</c:v>
                </c:pt>
                <c:pt idx="1278">
                  <c:v>1091.5</c:v>
                </c:pt>
                <c:pt idx="1279">
                  <c:v>1107.5</c:v>
                </c:pt>
                <c:pt idx="1280">
                  <c:v>1097.2</c:v>
                </c:pt>
                <c:pt idx="1281">
                  <c:v>1096.5</c:v>
                </c:pt>
                <c:pt idx="1282">
                  <c:v>1099.9000000000001</c:v>
                </c:pt>
                <c:pt idx="1283">
                  <c:v>1110.9000000000001</c:v>
                </c:pt>
                <c:pt idx="1284">
                  <c:v>1106.2</c:v>
                </c:pt>
                <c:pt idx="1285">
                  <c:v>1096.9000000000001</c:v>
                </c:pt>
                <c:pt idx="1286">
                  <c:v>1082.8</c:v>
                </c:pt>
                <c:pt idx="1287">
                  <c:v>1092.3</c:v>
                </c:pt>
                <c:pt idx="1288">
                  <c:v>1100.4000000000001</c:v>
                </c:pt>
                <c:pt idx="1289">
                  <c:v>1100.9000000000001</c:v>
                </c:pt>
                <c:pt idx="1290">
                  <c:v>1089.5999999999999</c:v>
                </c:pt>
                <c:pt idx="1291">
                  <c:v>1101</c:v>
                </c:pt>
                <c:pt idx="1292">
                  <c:v>1106.8</c:v>
                </c:pt>
                <c:pt idx="1293">
                  <c:v>1103</c:v>
                </c:pt>
                <c:pt idx="1294">
                  <c:v>1101.5999999999999</c:v>
                </c:pt>
                <c:pt idx="1295">
                  <c:v>1102.7</c:v>
                </c:pt>
                <c:pt idx="1296">
                  <c:v>1110.4000000000001</c:v>
                </c:pt>
                <c:pt idx="1297">
                  <c:v>1116.5</c:v>
                </c:pt>
                <c:pt idx="1298">
                  <c:v>1113</c:v>
                </c:pt>
                <c:pt idx="1299">
                  <c:v>1104.8</c:v>
                </c:pt>
                <c:pt idx="1300">
                  <c:v>1110.3</c:v>
                </c:pt>
                <c:pt idx="1301">
                  <c:v>1122</c:v>
                </c:pt>
                <c:pt idx="1302">
                  <c:v>1120.5</c:v>
                </c:pt>
                <c:pt idx="1303">
                  <c:v>1126.5</c:v>
                </c:pt>
                <c:pt idx="1304">
                  <c:v>1138.5999999999999</c:v>
                </c:pt>
                <c:pt idx="1305">
                  <c:v>1133.4000000000001</c:v>
                </c:pt>
                <c:pt idx="1306">
                  <c:v>1125.0999999999999</c:v>
                </c:pt>
                <c:pt idx="1307">
                  <c:v>1122.3</c:v>
                </c:pt>
                <c:pt idx="1308">
                  <c:v>1108.9000000000001</c:v>
                </c:pt>
                <c:pt idx="1309">
                  <c:v>1114.3</c:v>
                </c:pt>
                <c:pt idx="1310">
                  <c:v>1112.2</c:v>
                </c:pt>
                <c:pt idx="1311">
                  <c:v>1106.4000000000001</c:v>
                </c:pt>
                <c:pt idx="1312">
                  <c:v>1101.8</c:v>
                </c:pt>
                <c:pt idx="1313">
                  <c:v>1107.0999999999999</c:v>
                </c:pt>
                <c:pt idx="1314">
                  <c:v>1105.5</c:v>
                </c:pt>
                <c:pt idx="1315">
                  <c:v>1106.5</c:v>
                </c:pt>
                <c:pt idx="1316">
                  <c:v>1104.9000000000001</c:v>
                </c:pt>
                <c:pt idx="1317">
                  <c:v>1117.8</c:v>
                </c:pt>
                <c:pt idx="1318">
                  <c:v>1121.8</c:v>
                </c:pt>
                <c:pt idx="1319">
                  <c:v>1118.2</c:v>
                </c:pt>
                <c:pt idx="1320">
                  <c:v>1114.9000000000001</c:v>
                </c:pt>
                <c:pt idx="1321">
                  <c:v>1105</c:v>
                </c:pt>
                <c:pt idx="1322">
                  <c:v>1106.5</c:v>
                </c:pt>
                <c:pt idx="1323">
                  <c:v>1111.2</c:v>
                </c:pt>
                <c:pt idx="1324">
                  <c:v>1105.0999999999999</c:v>
                </c:pt>
                <c:pt idx="1325">
                  <c:v>1097.8</c:v>
                </c:pt>
                <c:pt idx="1326">
                  <c:v>1102</c:v>
                </c:pt>
                <c:pt idx="1327">
                  <c:v>1104.4000000000001</c:v>
                </c:pt>
                <c:pt idx="1328">
                  <c:v>1101.0999999999999</c:v>
                </c:pt>
                <c:pt idx="1329">
                  <c:v>1099</c:v>
                </c:pt>
                <c:pt idx="1330">
                  <c:v>1109.4000000000001</c:v>
                </c:pt>
                <c:pt idx="1331">
                  <c:v>1114.5999999999999</c:v>
                </c:pt>
                <c:pt idx="1332">
                  <c:v>1100.9000000000001</c:v>
                </c:pt>
                <c:pt idx="1333">
                  <c:v>1099.5</c:v>
                </c:pt>
                <c:pt idx="1334">
                  <c:v>1096.2</c:v>
                </c:pt>
                <c:pt idx="1335">
                  <c:v>1097.9000000000001</c:v>
                </c:pt>
                <c:pt idx="1336">
                  <c:v>1100.3</c:v>
                </c:pt>
                <c:pt idx="1337">
                  <c:v>1102.2</c:v>
                </c:pt>
                <c:pt idx="1338">
                  <c:v>1101.4000000000001</c:v>
                </c:pt>
                <c:pt idx="1339">
                  <c:v>1097.7</c:v>
                </c:pt>
                <c:pt idx="1340">
                  <c:v>1106.5</c:v>
                </c:pt>
                <c:pt idx="1341">
                  <c:v>1098.5</c:v>
                </c:pt>
                <c:pt idx="1342">
                  <c:v>1096.7</c:v>
                </c:pt>
                <c:pt idx="1343">
                  <c:v>1097.9000000000001</c:v>
                </c:pt>
                <c:pt idx="1344">
                  <c:v>1099.9000000000001</c:v>
                </c:pt>
                <c:pt idx="1345">
                  <c:v>1100.2</c:v>
                </c:pt>
                <c:pt idx="1346">
                  <c:v>1099.3</c:v>
                </c:pt>
                <c:pt idx="1347">
                  <c:v>1096.8</c:v>
                </c:pt>
                <c:pt idx="1348">
                  <c:v>1091.7</c:v>
                </c:pt>
                <c:pt idx="1349">
                  <c:v>1089.9000000000001</c:v>
                </c:pt>
                <c:pt idx="1350">
                  <c:v>1093.9000000000001</c:v>
                </c:pt>
                <c:pt idx="1351">
                  <c:v>1096.5999999999999</c:v>
                </c:pt>
                <c:pt idx="1352">
                  <c:v>1086.4000000000001</c:v>
                </c:pt>
                <c:pt idx="1353">
                  <c:v>1092.9000000000001</c:v>
                </c:pt>
                <c:pt idx="1354">
                  <c:v>1084.4000000000001</c:v>
                </c:pt>
                <c:pt idx="1355">
                  <c:v>1090.0999999999999</c:v>
                </c:pt>
                <c:pt idx="1356">
                  <c:v>1088.3</c:v>
                </c:pt>
                <c:pt idx="1357">
                  <c:v>1094.2</c:v>
                </c:pt>
                <c:pt idx="1358">
                  <c:v>1096.2</c:v>
                </c:pt>
                <c:pt idx="1359">
                  <c:v>1101.7</c:v>
                </c:pt>
                <c:pt idx="1360">
                  <c:v>1094.8</c:v>
                </c:pt>
                <c:pt idx="1361">
                  <c:v>1099.7</c:v>
                </c:pt>
                <c:pt idx="1362">
                  <c:v>1099.3</c:v>
                </c:pt>
                <c:pt idx="1363">
                  <c:v>1098.8</c:v>
                </c:pt>
                <c:pt idx="1364">
                  <c:v>1104.4000000000001</c:v>
                </c:pt>
                <c:pt idx="1365">
                  <c:v>1109.3</c:v>
                </c:pt>
                <c:pt idx="1366">
                  <c:v>1108.3</c:v>
                </c:pt>
                <c:pt idx="1367">
                  <c:v>1107.7</c:v>
                </c:pt>
                <c:pt idx="1368">
                  <c:v>1106.7</c:v>
                </c:pt>
                <c:pt idx="1369">
                  <c:v>1113.9000000000001</c:v>
                </c:pt>
                <c:pt idx="1370">
                  <c:v>1114.9000000000001</c:v>
                </c:pt>
                <c:pt idx="1371">
                  <c:v>1118.2</c:v>
                </c:pt>
                <c:pt idx="1372">
                  <c:v>1117.7</c:v>
                </c:pt>
                <c:pt idx="1373">
                  <c:v>1116.8</c:v>
                </c:pt>
                <c:pt idx="1374">
                  <c:v>1113.9000000000001</c:v>
                </c:pt>
                <c:pt idx="1375">
                  <c:v>1117.5</c:v>
                </c:pt>
                <c:pt idx="1376">
                  <c:v>1122.3</c:v>
                </c:pt>
                <c:pt idx="1377">
                  <c:v>1117.4000000000001</c:v>
                </c:pt>
                <c:pt idx="1378">
                  <c:v>1125.2</c:v>
                </c:pt>
                <c:pt idx="1379">
                  <c:v>1126.2</c:v>
                </c:pt>
                <c:pt idx="1380">
                  <c:v>1126.4000000000001</c:v>
                </c:pt>
                <c:pt idx="1381">
                  <c:v>1124.0999999999999</c:v>
                </c:pt>
                <c:pt idx="1382">
                  <c:v>1129.9000000000001</c:v>
                </c:pt>
                <c:pt idx="1383">
                  <c:v>1133.9000000000001</c:v>
                </c:pt>
                <c:pt idx="1384">
                  <c:v>1142.0999999999999</c:v>
                </c:pt>
                <c:pt idx="1385">
                  <c:v>1142</c:v>
                </c:pt>
                <c:pt idx="1386">
                  <c:v>1139.4000000000001</c:v>
                </c:pt>
                <c:pt idx="1387">
                  <c:v>1143.3</c:v>
                </c:pt>
                <c:pt idx="1388">
                  <c:v>1148.5999999999999</c:v>
                </c:pt>
                <c:pt idx="1389">
                  <c:v>1149.9000000000001</c:v>
                </c:pt>
                <c:pt idx="1390">
                  <c:v>1149</c:v>
                </c:pt>
                <c:pt idx="1391">
                  <c:v>1165.5</c:v>
                </c:pt>
                <c:pt idx="1392">
                  <c:v>1167</c:v>
                </c:pt>
                <c:pt idx="1393">
                  <c:v>1292</c:v>
                </c:pt>
                <c:pt idx="1394">
                  <c:v>1206.0999999999999</c:v>
                </c:pt>
                <c:pt idx="1395">
                  <c:v>1171.3</c:v>
                </c:pt>
                <c:pt idx="1396">
                  <c:v>1166.9000000000001</c:v>
                </c:pt>
                <c:pt idx="1397">
                  <c:v>1166.7</c:v>
                </c:pt>
                <c:pt idx="1398">
                  <c:v>1167.2</c:v>
                </c:pt>
                <c:pt idx="1399">
                  <c:v>1161.2</c:v>
                </c:pt>
                <c:pt idx="1400">
                  <c:v>1164.8</c:v>
                </c:pt>
                <c:pt idx="1401">
                  <c:v>1170.2</c:v>
                </c:pt>
                <c:pt idx="1402">
                  <c:v>1171.9000000000001</c:v>
                </c:pt>
                <c:pt idx="1403">
                  <c:v>1172.0999999999999</c:v>
                </c:pt>
                <c:pt idx="1404">
                  <c:v>1176.5</c:v>
                </c:pt>
                <c:pt idx="1405">
                  <c:v>1186.3</c:v>
                </c:pt>
                <c:pt idx="1406">
                  <c:v>1183.5999999999999</c:v>
                </c:pt>
                <c:pt idx="1407">
                  <c:v>1181.7</c:v>
                </c:pt>
                <c:pt idx="1408">
                  <c:v>1184.2</c:v>
                </c:pt>
                <c:pt idx="1409">
                  <c:v>1190.3</c:v>
                </c:pt>
                <c:pt idx="1410">
                  <c:v>1194.5999999999999</c:v>
                </c:pt>
                <c:pt idx="1411">
                  <c:v>1193.5999999999999</c:v>
                </c:pt>
                <c:pt idx="1412">
                  <c:v>1184.5999999999999</c:v>
                </c:pt>
                <c:pt idx="1413">
                  <c:v>1189.5</c:v>
                </c:pt>
                <c:pt idx="1414">
                  <c:v>1190.4000000000001</c:v>
                </c:pt>
                <c:pt idx="1415">
                  <c:v>1192.4000000000001</c:v>
                </c:pt>
                <c:pt idx="1416">
                  <c:v>1189.4000000000001</c:v>
                </c:pt>
                <c:pt idx="1417">
                  <c:v>1191.0999999999999</c:v>
                </c:pt>
                <c:pt idx="1418">
                  <c:v>1198.5999999999999</c:v>
                </c:pt>
                <c:pt idx="1419">
                  <c:v>1196.0999999999999</c:v>
                </c:pt>
                <c:pt idx="1420">
                  <c:v>1193</c:v>
                </c:pt>
                <c:pt idx="1421">
                  <c:v>1185.3</c:v>
                </c:pt>
                <c:pt idx="1422">
                  <c:v>1185.0999999999999</c:v>
                </c:pt>
                <c:pt idx="1423">
                  <c:v>1187.5</c:v>
                </c:pt>
                <c:pt idx="1424">
                  <c:v>1188</c:v>
                </c:pt>
                <c:pt idx="1425">
                  <c:v>1187.9000000000001</c:v>
                </c:pt>
                <c:pt idx="1426">
                  <c:v>1181.0999999999999</c:v>
                </c:pt>
                <c:pt idx="1427">
                  <c:v>1186.0999999999999</c:v>
                </c:pt>
                <c:pt idx="1428">
                  <c:v>1188.0999999999999</c:v>
                </c:pt>
                <c:pt idx="1429">
                  <c:v>1192.2</c:v>
                </c:pt>
                <c:pt idx="1430">
                  <c:v>1204.2</c:v>
                </c:pt>
                <c:pt idx="1431">
                  <c:v>1192.3</c:v>
                </c:pt>
                <c:pt idx="1432">
                  <c:v>1188.9000000000001</c:v>
                </c:pt>
                <c:pt idx="1433">
                  <c:v>1193.3</c:v>
                </c:pt>
                <c:pt idx="1434">
                  <c:v>1194.0999999999999</c:v>
                </c:pt>
                <c:pt idx="1435">
                  <c:v>1193.4000000000001</c:v>
                </c:pt>
                <c:pt idx="1436">
                  <c:v>1202</c:v>
                </c:pt>
                <c:pt idx="1437">
                  <c:v>1203.0999999999999</c:v>
                </c:pt>
                <c:pt idx="1438">
                  <c:v>1203.7</c:v>
                </c:pt>
                <c:pt idx="1439">
                  <c:v>1181.5999999999999</c:v>
                </c:pt>
                <c:pt idx="1440">
                  <c:v>1182.0999999999999</c:v>
                </c:pt>
                <c:pt idx="1441">
                  <c:v>1182.5999999999999</c:v>
                </c:pt>
                <c:pt idx="1442">
                  <c:v>1188.8</c:v>
                </c:pt>
                <c:pt idx="1443">
                  <c:v>1203.3</c:v>
                </c:pt>
                <c:pt idx="1444">
                  <c:v>1191.5</c:v>
                </c:pt>
                <c:pt idx="1445">
                  <c:v>1191.8</c:v>
                </c:pt>
                <c:pt idx="1446">
                  <c:v>1192.8</c:v>
                </c:pt>
                <c:pt idx="1447">
                  <c:v>1206.3</c:v>
                </c:pt>
                <c:pt idx="1448">
                  <c:v>1188.0999999999999</c:v>
                </c:pt>
                <c:pt idx="1449">
                  <c:v>1206.7</c:v>
                </c:pt>
                <c:pt idx="1450">
                  <c:v>1207.4000000000001</c:v>
                </c:pt>
                <c:pt idx="1451">
                  <c:v>1212.0999999999999</c:v>
                </c:pt>
                <c:pt idx="1452">
                  <c:v>1208</c:v>
                </c:pt>
                <c:pt idx="1453">
                  <c:v>1208.5</c:v>
                </c:pt>
                <c:pt idx="1454">
                  <c:v>1205.4000000000001</c:v>
                </c:pt>
                <c:pt idx="1455">
                  <c:v>1203.8</c:v>
                </c:pt>
                <c:pt idx="1456">
                  <c:v>1226.5</c:v>
                </c:pt>
                <c:pt idx="1457">
                  <c:v>1218.8</c:v>
                </c:pt>
                <c:pt idx="1458">
                  <c:v>1217.3</c:v>
                </c:pt>
                <c:pt idx="1459">
                  <c:v>1223.4000000000001</c:v>
                </c:pt>
                <c:pt idx="1460">
                  <c:v>1220.2</c:v>
                </c:pt>
                <c:pt idx="1461">
                  <c:v>1215.7</c:v>
                </c:pt>
                <c:pt idx="1462">
                  <c:v>1221.8</c:v>
                </c:pt>
                <c:pt idx="1463">
                  <c:v>1229.7</c:v>
                </c:pt>
                <c:pt idx="1464">
                  <c:v>1229.4000000000001</c:v>
                </c:pt>
                <c:pt idx="1465">
                  <c:v>1246.5999999999999</c:v>
                </c:pt>
                <c:pt idx="1466">
                  <c:v>1234.2</c:v>
                </c:pt>
                <c:pt idx="1467">
                  <c:v>1241.0999999999999</c:v>
                </c:pt>
                <c:pt idx="1468">
                  <c:v>1231.3</c:v>
                </c:pt>
                <c:pt idx="1469">
                  <c:v>1245.5999999999999</c:v>
                </c:pt>
                <c:pt idx="1470">
                  <c:v>1242.5</c:v>
                </c:pt>
                <c:pt idx="1471">
                  <c:v>1235.9000000000001</c:v>
                </c:pt>
                <c:pt idx="1472">
                  <c:v>1235.9000000000001</c:v>
                </c:pt>
                <c:pt idx="1473">
                  <c:v>1240.4000000000001</c:v>
                </c:pt>
                <c:pt idx="1474">
                  <c:v>1235.8</c:v>
                </c:pt>
                <c:pt idx="1475">
                  <c:v>1249.9000000000001</c:v>
                </c:pt>
                <c:pt idx="1476">
                  <c:v>1255.9000000000001</c:v>
                </c:pt>
                <c:pt idx="1477">
                  <c:v>1255.4000000000001</c:v>
                </c:pt>
                <c:pt idx="1478">
                  <c:v>1261.2</c:v>
                </c:pt>
                <c:pt idx="1479">
                  <c:v>1268.8</c:v>
                </c:pt>
                <c:pt idx="1480">
                  <c:v>1268.2</c:v>
                </c:pt>
                <c:pt idx="1481">
                  <c:v>1269.5</c:v>
                </c:pt>
                <c:pt idx="1482">
                  <c:v>1276.4000000000001</c:v>
                </c:pt>
                <c:pt idx="1483">
                  <c:v>1279.0999999999999</c:v>
                </c:pt>
                <c:pt idx="1484">
                  <c:v>1287.5999999999999</c:v>
                </c:pt>
                <c:pt idx="1485">
                  <c:v>1276.9000000000001</c:v>
                </c:pt>
                <c:pt idx="1486">
                  <c:v>1281.7</c:v>
                </c:pt>
                <c:pt idx="1487">
                  <c:v>1276.4000000000001</c:v>
                </c:pt>
                <c:pt idx="1488">
                  <c:v>1289.0999999999999</c:v>
                </c:pt>
                <c:pt idx="1489">
                  <c:v>1292.0999999999999</c:v>
                </c:pt>
                <c:pt idx="1490">
                  <c:v>1286.4000000000001</c:v>
                </c:pt>
                <c:pt idx="1491">
                  <c:v>1301.4000000000001</c:v>
                </c:pt>
                <c:pt idx="1492">
                  <c:v>1295.4000000000001</c:v>
                </c:pt>
                <c:pt idx="1493">
                  <c:v>1309.5</c:v>
                </c:pt>
                <c:pt idx="1494">
                  <c:v>1288.4000000000001</c:v>
                </c:pt>
                <c:pt idx="1495">
                  <c:v>1288.4000000000001</c:v>
                </c:pt>
                <c:pt idx="1496">
                  <c:v>1295.0999999999999</c:v>
                </c:pt>
                <c:pt idx="1497">
                  <c:v>1299.9000000000001</c:v>
                </c:pt>
                <c:pt idx="1498">
                  <c:v>1299.4000000000001</c:v>
                </c:pt>
                <c:pt idx="1499">
                  <c:v>1297.0999999999999</c:v>
                </c:pt>
                <c:pt idx="1500">
                  <c:v>1285.8</c:v>
                </c:pt>
                <c:pt idx="1501">
                  <c:v>1297</c:v>
                </c:pt>
                <c:pt idx="1502">
                  <c:v>1297.8</c:v>
                </c:pt>
                <c:pt idx="1503">
                  <c:v>1298.2</c:v>
                </c:pt>
                <c:pt idx="1504">
                  <c:v>1316.5</c:v>
                </c:pt>
                <c:pt idx="1505">
                  <c:v>1306.2</c:v>
                </c:pt>
                <c:pt idx="1506">
                  <c:v>1297.7</c:v>
                </c:pt>
                <c:pt idx="1507">
                  <c:v>1293</c:v>
                </c:pt>
                <c:pt idx="1508">
                  <c:v>1290.7</c:v>
                </c:pt>
                <c:pt idx="1509">
                  <c:v>1304.9000000000001</c:v>
                </c:pt>
                <c:pt idx="1510">
                  <c:v>1311.8</c:v>
                </c:pt>
                <c:pt idx="1511">
                  <c:v>1308.4000000000001</c:v>
                </c:pt>
                <c:pt idx="1512">
                  <c:v>1302.8</c:v>
                </c:pt>
                <c:pt idx="1513">
                  <c:v>1303</c:v>
                </c:pt>
                <c:pt idx="1514">
                  <c:v>1300.4000000000001</c:v>
                </c:pt>
                <c:pt idx="1515">
                  <c:v>1307.5</c:v>
                </c:pt>
                <c:pt idx="1516">
                  <c:v>1307.9000000000001</c:v>
                </c:pt>
                <c:pt idx="1517">
                  <c:v>1312.3</c:v>
                </c:pt>
                <c:pt idx="1518">
                  <c:v>1321</c:v>
                </c:pt>
                <c:pt idx="1519">
                  <c:v>1328.2</c:v>
                </c:pt>
                <c:pt idx="1520">
                  <c:v>1320.3</c:v>
                </c:pt>
                <c:pt idx="1521">
                  <c:v>1318.4</c:v>
                </c:pt>
                <c:pt idx="1522">
                  <c:v>1318.5</c:v>
                </c:pt>
                <c:pt idx="1523">
                  <c:v>1329.7</c:v>
                </c:pt>
                <c:pt idx="1524">
                  <c:v>1335.8</c:v>
                </c:pt>
                <c:pt idx="1525">
                  <c:v>1334.1</c:v>
                </c:pt>
                <c:pt idx="1526">
                  <c:v>1321.9</c:v>
                </c:pt>
                <c:pt idx="1527">
                  <c:v>1330.1</c:v>
                </c:pt>
                <c:pt idx="1528">
                  <c:v>1327.1</c:v>
                </c:pt>
                <c:pt idx="1529">
                  <c:v>1334.6</c:v>
                </c:pt>
                <c:pt idx="1530">
                  <c:v>1357.7</c:v>
                </c:pt>
                <c:pt idx="1531">
                  <c:v>1328</c:v>
                </c:pt>
                <c:pt idx="1532">
                  <c:v>1336</c:v>
                </c:pt>
                <c:pt idx="1533">
                  <c:v>1335.6</c:v>
                </c:pt>
                <c:pt idx="1534">
                  <c:v>1323.1</c:v>
                </c:pt>
                <c:pt idx="1535">
                  <c:v>1327.8</c:v>
                </c:pt>
                <c:pt idx="1536">
                  <c:v>1345.7</c:v>
                </c:pt>
                <c:pt idx="1537">
                  <c:v>1348</c:v>
                </c:pt>
                <c:pt idx="1538">
                  <c:v>1353</c:v>
                </c:pt>
                <c:pt idx="1539">
                  <c:v>1330.1</c:v>
                </c:pt>
                <c:pt idx="1540">
                  <c:v>1341.1</c:v>
                </c:pt>
                <c:pt idx="1541">
                  <c:v>1337.2</c:v>
                </c:pt>
                <c:pt idx="1542">
                  <c:v>1347.6</c:v>
                </c:pt>
                <c:pt idx="1543">
                  <c:v>1346.8</c:v>
                </c:pt>
                <c:pt idx="1544">
                  <c:v>1352</c:v>
                </c:pt>
                <c:pt idx="1545">
                  <c:v>1355.2</c:v>
                </c:pt>
                <c:pt idx="1546">
                  <c:v>1362.5</c:v>
                </c:pt>
                <c:pt idx="1547">
                  <c:v>1351.4</c:v>
                </c:pt>
                <c:pt idx="1548">
                  <c:v>1342.3</c:v>
                </c:pt>
                <c:pt idx="1549">
                  <c:v>1359.9</c:v>
                </c:pt>
                <c:pt idx="1550">
                  <c:v>1372.2</c:v>
                </c:pt>
                <c:pt idx="1551">
                  <c:v>1372</c:v>
                </c:pt>
                <c:pt idx="1552">
                  <c:v>1364.4</c:v>
                </c:pt>
                <c:pt idx="1553">
                  <c:v>1365.5</c:v>
                </c:pt>
                <c:pt idx="1554">
                  <c:v>1359.7</c:v>
                </c:pt>
                <c:pt idx="1555">
                  <c:v>1368.5</c:v>
                </c:pt>
                <c:pt idx="1556">
                  <c:v>1352.8</c:v>
                </c:pt>
                <c:pt idx="1557">
                  <c:v>1363.9</c:v>
                </c:pt>
                <c:pt idx="1558">
                  <c:v>1371.2</c:v>
                </c:pt>
                <c:pt idx="1559">
                  <c:v>1379.2</c:v>
                </c:pt>
                <c:pt idx="1560">
                  <c:v>1387.5</c:v>
                </c:pt>
                <c:pt idx="1561">
                  <c:v>1359.6</c:v>
                </c:pt>
                <c:pt idx="1562">
                  <c:v>1369.7</c:v>
                </c:pt>
                <c:pt idx="1563">
                  <c:v>1380</c:v>
                </c:pt>
                <c:pt idx="1564">
                  <c:v>1387.5</c:v>
                </c:pt>
                <c:pt idx="1565">
                  <c:v>1373.7</c:v>
                </c:pt>
                <c:pt idx="1566">
                  <c:v>1347.5</c:v>
                </c:pt>
                <c:pt idx="1567">
                  <c:v>1348.5</c:v>
                </c:pt>
                <c:pt idx="1568">
                  <c:v>1362.7</c:v>
                </c:pt>
                <c:pt idx="1569">
                  <c:v>1364.9</c:v>
                </c:pt>
                <c:pt idx="1570">
                  <c:v>1353.7</c:v>
                </c:pt>
                <c:pt idx="1571">
                  <c:v>1368.7</c:v>
                </c:pt>
                <c:pt idx="1572">
                  <c:v>1381.5</c:v>
                </c:pt>
                <c:pt idx="1573">
                  <c:v>1380.5</c:v>
                </c:pt>
                <c:pt idx="1574">
                  <c:v>1362.8</c:v>
                </c:pt>
                <c:pt idx="1575">
                  <c:v>1370.1</c:v>
                </c:pt>
                <c:pt idx="1576">
                  <c:v>1376.3</c:v>
                </c:pt>
                <c:pt idx="1577">
                  <c:v>1378.4</c:v>
                </c:pt>
                <c:pt idx="1578">
                  <c:v>1361.1</c:v>
                </c:pt>
                <c:pt idx="1579">
                  <c:v>1355.3</c:v>
                </c:pt>
                <c:pt idx="1580">
                  <c:v>1355.1</c:v>
                </c:pt>
                <c:pt idx="1581">
                  <c:v>1361.7</c:v>
                </c:pt>
                <c:pt idx="1582">
                  <c:v>1360.4</c:v>
                </c:pt>
                <c:pt idx="1583">
                  <c:v>1361.8</c:v>
                </c:pt>
                <c:pt idx="1584">
                  <c:v>1357.6</c:v>
                </c:pt>
                <c:pt idx="1585">
                  <c:v>1367.4</c:v>
                </c:pt>
                <c:pt idx="1586">
                  <c:v>1379.4</c:v>
                </c:pt>
                <c:pt idx="1587">
                  <c:v>1361.7</c:v>
                </c:pt>
                <c:pt idx="1588">
                  <c:v>1372.6</c:v>
                </c:pt>
                <c:pt idx="1589">
                  <c:v>1389.9</c:v>
                </c:pt>
                <c:pt idx="1590">
                  <c:v>1395.5</c:v>
                </c:pt>
                <c:pt idx="1591">
                  <c:v>1375.6</c:v>
                </c:pt>
                <c:pt idx="1592">
                  <c:v>1364.8</c:v>
                </c:pt>
                <c:pt idx="1593">
                  <c:v>1364.4</c:v>
                </c:pt>
                <c:pt idx="1594">
                  <c:v>1379.6</c:v>
                </c:pt>
                <c:pt idx="1595">
                  <c:v>1362.4</c:v>
                </c:pt>
                <c:pt idx="1596">
                  <c:v>1366.5</c:v>
                </c:pt>
                <c:pt idx="1597">
                  <c:v>1375.6</c:v>
                </c:pt>
                <c:pt idx="1598">
                  <c:v>1388.5</c:v>
                </c:pt>
                <c:pt idx="1599">
                  <c:v>1386.5</c:v>
                </c:pt>
                <c:pt idx="1600">
                  <c:v>1364.4</c:v>
                </c:pt>
                <c:pt idx="1601">
                  <c:v>1366.9</c:v>
                </c:pt>
                <c:pt idx="1602">
                  <c:v>1380.1</c:v>
                </c:pt>
                <c:pt idx="1603">
                  <c:v>1388.5</c:v>
                </c:pt>
                <c:pt idx="1604">
                  <c:v>1396.7</c:v>
                </c:pt>
                <c:pt idx="1605">
                  <c:v>1372.5</c:v>
                </c:pt>
                <c:pt idx="1606">
                  <c:v>1365.5</c:v>
                </c:pt>
                <c:pt idx="1607">
                  <c:v>1382</c:v>
                </c:pt>
                <c:pt idx="1608">
                  <c:v>1377.3</c:v>
                </c:pt>
                <c:pt idx="1609">
                  <c:v>1360.5</c:v>
                </c:pt>
                <c:pt idx="1610">
                  <c:v>1370.9</c:v>
                </c:pt>
                <c:pt idx="1611">
                  <c:v>1388</c:v>
                </c:pt>
                <c:pt idx="1612">
                  <c:v>1386.3</c:v>
                </c:pt>
                <c:pt idx="1613">
                  <c:v>1371.5</c:v>
                </c:pt>
                <c:pt idx="1614">
                  <c:v>1368</c:v>
                </c:pt>
                <c:pt idx="1615">
                  <c:v>1373.1</c:v>
                </c:pt>
                <c:pt idx="1616">
                  <c:v>1383</c:v>
                </c:pt>
                <c:pt idx="1617">
                  <c:v>1375.5</c:v>
                </c:pt>
                <c:pt idx="1618">
                  <c:v>1372</c:v>
                </c:pt>
                <c:pt idx="1619">
                  <c:v>1375.8</c:v>
                </c:pt>
                <c:pt idx="1620">
                  <c:v>1383.1</c:v>
                </c:pt>
                <c:pt idx="1621">
                  <c:v>1389.8</c:v>
                </c:pt>
                <c:pt idx="1622">
                  <c:v>1369.2</c:v>
                </c:pt>
                <c:pt idx="1623">
                  <c:v>1368.6</c:v>
                </c:pt>
                <c:pt idx="1624">
                  <c:v>1383.3</c:v>
                </c:pt>
                <c:pt idx="1625">
                  <c:v>1393</c:v>
                </c:pt>
                <c:pt idx="1626">
                  <c:v>1366.2</c:v>
                </c:pt>
                <c:pt idx="1627">
                  <c:v>1371</c:v>
                </c:pt>
                <c:pt idx="1628">
                  <c:v>1387.9</c:v>
                </c:pt>
                <c:pt idx="1629">
                  <c:v>1394.8</c:v>
                </c:pt>
                <c:pt idx="1630">
                  <c:v>1401.4</c:v>
                </c:pt>
                <c:pt idx="1631">
                  <c:v>1375.7</c:v>
                </c:pt>
                <c:pt idx="1632">
                  <c:v>1379.4</c:v>
                </c:pt>
                <c:pt idx="1633">
                  <c:v>1388.1</c:v>
                </c:pt>
                <c:pt idx="1634">
                  <c:v>1372.5</c:v>
                </c:pt>
                <c:pt idx="1635">
                  <c:v>1373.8</c:v>
                </c:pt>
                <c:pt idx="1636">
                  <c:v>1389.4</c:v>
                </c:pt>
                <c:pt idx="1637">
                  <c:v>1394.8</c:v>
                </c:pt>
                <c:pt idx="1638">
                  <c:v>1397.9</c:v>
                </c:pt>
                <c:pt idx="1639">
                  <c:v>1369.1</c:v>
                </c:pt>
                <c:pt idx="1640">
                  <c:v>1367.7</c:v>
                </c:pt>
                <c:pt idx="1641">
                  <c:v>1370.9</c:v>
                </c:pt>
                <c:pt idx="1642">
                  <c:v>1383.6</c:v>
                </c:pt>
                <c:pt idx="1643">
                  <c:v>1390.5</c:v>
                </c:pt>
                <c:pt idx="1644">
                  <c:v>1372.4</c:v>
                </c:pt>
                <c:pt idx="1645">
                  <c:v>1359.2</c:v>
                </c:pt>
                <c:pt idx="1646">
                  <c:v>1377.5</c:v>
                </c:pt>
                <c:pt idx="1647">
                  <c:v>1372.9</c:v>
                </c:pt>
                <c:pt idx="1648">
                  <c:v>1357.2</c:v>
                </c:pt>
                <c:pt idx="1649">
                  <c:v>1364.8</c:v>
                </c:pt>
                <c:pt idx="1650">
                  <c:v>1382.8</c:v>
                </c:pt>
                <c:pt idx="1651">
                  <c:v>1384</c:v>
                </c:pt>
                <c:pt idx="1652">
                  <c:v>1373.8</c:v>
                </c:pt>
                <c:pt idx="1653">
                  <c:v>1365.4</c:v>
                </c:pt>
                <c:pt idx="1654">
                  <c:v>1357.6</c:v>
                </c:pt>
                <c:pt idx="1655">
                  <c:v>1364.9</c:v>
                </c:pt>
                <c:pt idx="1656">
                  <c:v>1364.3</c:v>
                </c:pt>
                <c:pt idx="1657">
                  <c:v>1368.1</c:v>
                </c:pt>
                <c:pt idx="1658">
                  <c:v>1360.6</c:v>
                </c:pt>
                <c:pt idx="1659">
                  <c:v>1380.3</c:v>
                </c:pt>
                <c:pt idx="1660">
                  <c:v>1376.4</c:v>
                </c:pt>
                <c:pt idx="1661">
                  <c:v>1351.1</c:v>
                </c:pt>
                <c:pt idx="1662">
                  <c:v>1361.3</c:v>
                </c:pt>
                <c:pt idx="1663">
                  <c:v>1380.2</c:v>
                </c:pt>
                <c:pt idx="1664">
                  <c:v>1386.4</c:v>
                </c:pt>
                <c:pt idx="1665">
                  <c:v>1374.1</c:v>
                </c:pt>
                <c:pt idx="1666">
                  <c:v>1360.3</c:v>
                </c:pt>
                <c:pt idx="1667">
                  <c:v>1359.2</c:v>
                </c:pt>
                <c:pt idx="1668">
                  <c:v>1380.4</c:v>
                </c:pt>
                <c:pt idx="1669">
                  <c:v>1361.3</c:v>
                </c:pt>
                <c:pt idx="1670">
                  <c:v>1355.7</c:v>
                </c:pt>
                <c:pt idx="1671">
                  <c:v>1382.9</c:v>
                </c:pt>
                <c:pt idx="1672">
                  <c:v>1373.2</c:v>
                </c:pt>
                <c:pt idx="1673">
                  <c:v>1377</c:v>
                </c:pt>
                <c:pt idx="1674">
                  <c:v>1369.9</c:v>
                </c:pt>
                <c:pt idx="1675">
                  <c:v>1361.7</c:v>
                </c:pt>
                <c:pt idx="1676">
                  <c:v>1361.7</c:v>
                </c:pt>
                <c:pt idx="1677">
                  <c:v>1362</c:v>
                </c:pt>
                <c:pt idx="1678">
                  <c:v>1358.6</c:v>
                </c:pt>
                <c:pt idx="1679">
                  <c:v>1363.5</c:v>
                </c:pt>
                <c:pt idx="1680">
                  <c:v>1360.2</c:v>
                </c:pt>
                <c:pt idx="1681">
                  <c:v>1373.6</c:v>
                </c:pt>
                <c:pt idx="1682">
                  <c:v>1377.5</c:v>
                </c:pt>
                <c:pt idx="1683">
                  <c:v>1379.6</c:v>
                </c:pt>
                <c:pt idx="1684">
                  <c:v>1374.5</c:v>
                </c:pt>
                <c:pt idx="1685">
                  <c:v>1375.7</c:v>
                </c:pt>
                <c:pt idx="1686">
                  <c:v>1382.5</c:v>
                </c:pt>
                <c:pt idx="1687">
                  <c:v>1367.2</c:v>
                </c:pt>
                <c:pt idx="1688">
                  <c:v>1382.3</c:v>
                </c:pt>
                <c:pt idx="1689">
                  <c:v>1384.1</c:v>
                </c:pt>
                <c:pt idx="1690">
                  <c:v>1388.5</c:v>
                </c:pt>
                <c:pt idx="1691">
                  <c:v>1384.6</c:v>
                </c:pt>
                <c:pt idx="1692">
                  <c:v>1370.7</c:v>
                </c:pt>
                <c:pt idx="1693">
                  <c:v>1356.3</c:v>
                </c:pt>
                <c:pt idx="1694">
                  <c:v>1362.9</c:v>
                </c:pt>
                <c:pt idx="1695">
                  <c:v>1375.8</c:v>
                </c:pt>
                <c:pt idx="1696">
                  <c:v>1370.5</c:v>
                </c:pt>
                <c:pt idx="1697">
                  <c:v>1373.5</c:v>
                </c:pt>
                <c:pt idx="1698">
                  <c:v>1373.2</c:v>
                </c:pt>
                <c:pt idx="1699">
                  <c:v>1370.4</c:v>
                </c:pt>
                <c:pt idx="1700">
                  <c:v>1359.9</c:v>
                </c:pt>
                <c:pt idx="1701">
                  <c:v>1364.1</c:v>
                </c:pt>
                <c:pt idx="1702">
                  <c:v>1372.8</c:v>
                </c:pt>
                <c:pt idx="1703">
                  <c:v>1385.6</c:v>
                </c:pt>
                <c:pt idx="1704">
                  <c:v>1412.6</c:v>
                </c:pt>
                <c:pt idx="1705">
                  <c:v>1382.1</c:v>
                </c:pt>
                <c:pt idx="1706">
                  <c:v>1373.5</c:v>
                </c:pt>
                <c:pt idx="1707">
                  <c:v>1365.4</c:v>
                </c:pt>
                <c:pt idx="1708">
                  <c:v>1364.1</c:v>
                </c:pt>
                <c:pt idx="1709">
                  <c:v>1376.8</c:v>
                </c:pt>
                <c:pt idx="1710">
                  <c:v>1382.9</c:v>
                </c:pt>
                <c:pt idx="1711">
                  <c:v>1383.1</c:v>
                </c:pt>
                <c:pt idx="1712">
                  <c:v>1379.7</c:v>
                </c:pt>
                <c:pt idx="1713">
                  <c:v>1369.6</c:v>
                </c:pt>
                <c:pt idx="1714">
                  <c:v>1367.8</c:v>
                </c:pt>
                <c:pt idx="1715">
                  <c:v>1367.2</c:v>
                </c:pt>
                <c:pt idx="1716">
                  <c:v>1374.5</c:v>
                </c:pt>
                <c:pt idx="1717">
                  <c:v>1384.8</c:v>
                </c:pt>
                <c:pt idx="1718">
                  <c:v>1377.6</c:v>
                </c:pt>
                <c:pt idx="1719">
                  <c:v>1365.1</c:v>
                </c:pt>
                <c:pt idx="1720">
                  <c:v>1378.1</c:v>
                </c:pt>
                <c:pt idx="1721">
                  <c:v>1367.9</c:v>
                </c:pt>
                <c:pt idx="1722">
                  <c:v>1367.3</c:v>
                </c:pt>
                <c:pt idx="1723">
                  <c:v>1370.2</c:v>
                </c:pt>
                <c:pt idx="1724">
                  <c:v>1390</c:v>
                </c:pt>
                <c:pt idx="1725">
                  <c:v>1379.6</c:v>
                </c:pt>
                <c:pt idx="1726">
                  <c:v>1386.1</c:v>
                </c:pt>
                <c:pt idx="1727">
                  <c:v>1374.4</c:v>
                </c:pt>
                <c:pt idx="1728">
                  <c:v>1375</c:v>
                </c:pt>
                <c:pt idx="1729">
                  <c:v>1376.9</c:v>
                </c:pt>
                <c:pt idx="1730">
                  <c:v>1401</c:v>
                </c:pt>
                <c:pt idx="1731">
                  <c:v>1391.3</c:v>
                </c:pt>
                <c:pt idx="1732">
                  <c:v>1381.5</c:v>
                </c:pt>
                <c:pt idx="1733">
                  <c:v>1387.1</c:v>
                </c:pt>
                <c:pt idx="1734">
                  <c:v>1389.7</c:v>
                </c:pt>
                <c:pt idx="1735">
                  <c:v>1374.2</c:v>
                </c:pt>
                <c:pt idx="1736">
                  <c:v>1389.2</c:v>
                </c:pt>
                <c:pt idx="1737">
                  <c:v>1403.8</c:v>
                </c:pt>
                <c:pt idx="1738">
                  <c:v>1397.7</c:v>
                </c:pt>
                <c:pt idx="1739">
                  <c:v>1393.5</c:v>
                </c:pt>
                <c:pt idx="1740">
                  <c:v>1392</c:v>
                </c:pt>
                <c:pt idx="1741">
                  <c:v>1385.7</c:v>
                </c:pt>
                <c:pt idx="1742">
                  <c:v>1394</c:v>
                </c:pt>
                <c:pt idx="1743">
                  <c:v>1405.2</c:v>
                </c:pt>
                <c:pt idx="1744">
                  <c:v>1410.9</c:v>
                </c:pt>
                <c:pt idx="1745">
                  <c:v>1403.7</c:v>
                </c:pt>
                <c:pt idx="1746">
                  <c:v>1398.9</c:v>
                </c:pt>
                <c:pt idx="1747">
                  <c:v>1404.6</c:v>
                </c:pt>
                <c:pt idx="1748">
                  <c:v>1412.6</c:v>
                </c:pt>
                <c:pt idx="1749">
                  <c:v>1421.5</c:v>
                </c:pt>
                <c:pt idx="1750">
                  <c:v>1426.9</c:v>
                </c:pt>
                <c:pt idx="1751">
                  <c:v>1422.3</c:v>
                </c:pt>
                <c:pt idx="1752">
                  <c:v>1423.5</c:v>
                </c:pt>
                <c:pt idx="1753">
                  <c:v>1412.7</c:v>
                </c:pt>
                <c:pt idx="1754">
                  <c:v>1394.4</c:v>
                </c:pt>
                <c:pt idx="1755">
                  <c:v>1404.9</c:v>
                </c:pt>
                <c:pt idx="1756">
                  <c:v>1408.4</c:v>
                </c:pt>
                <c:pt idx="1757">
                  <c:v>1423.9</c:v>
                </c:pt>
                <c:pt idx="1758">
                  <c:v>1437</c:v>
                </c:pt>
                <c:pt idx="1759">
                  <c:v>1490.1</c:v>
                </c:pt>
                <c:pt idx="1760">
                  <c:v>1504.6</c:v>
                </c:pt>
                <c:pt idx="1761">
                  <c:v>1461</c:v>
                </c:pt>
                <c:pt idx="1762">
                  <c:v>1464.9</c:v>
                </c:pt>
                <c:pt idx="1763">
                  <c:v>1457.4</c:v>
                </c:pt>
                <c:pt idx="1764">
                  <c:v>1483.7</c:v>
                </c:pt>
                <c:pt idx="1765">
                  <c:v>1520</c:v>
                </c:pt>
                <c:pt idx="1766">
                  <c:v>1505.5</c:v>
                </c:pt>
                <c:pt idx="1767">
                  <c:v>1506.8</c:v>
                </c:pt>
                <c:pt idx="1768">
                  <c:v>1518.3</c:v>
                </c:pt>
                <c:pt idx="1769">
                  <c:v>1527.2</c:v>
                </c:pt>
                <c:pt idx="1770">
                  <c:v>1590</c:v>
                </c:pt>
                <c:pt idx="1771">
                  <c:v>1612</c:v>
                </c:pt>
                <c:pt idx="1772">
                  <c:v>1610.2</c:v>
                </c:pt>
                <c:pt idx="1773">
                  <c:v>1597.3</c:v>
                </c:pt>
                <c:pt idx="1774">
                  <c:v>1629.7</c:v>
                </c:pt>
                <c:pt idx="1775">
                  <c:v>1609.5</c:v>
                </c:pt>
                <c:pt idx="1776">
                  <c:v>1561.1</c:v>
                </c:pt>
                <c:pt idx="1777">
                  <c:v>1555.1</c:v>
                </c:pt>
                <c:pt idx="1778">
                  <c:v>1567.4</c:v>
                </c:pt>
                <c:pt idx="1779">
                  <c:v>1575.7</c:v>
                </c:pt>
                <c:pt idx="1780">
                  <c:v>1565</c:v>
                </c:pt>
                <c:pt idx="1781">
                  <c:v>1558.9</c:v>
                </c:pt>
                <c:pt idx="1782">
                  <c:v>1570.1</c:v>
                </c:pt>
                <c:pt idx="1783">
                  <c:v>1583.8</c:v>
                </c:pt>
                <c:pt idx="1784">
                  <c:v>1575.7</c:v>
                </c:pt>
                <c:pt idx="1785">
                  <c:v>1575.1</c:v>
                </c:pt>
                <c:pt idx="1786">
                  <c:v>1572.3</c:v>
                </c:pt>
                <c:pt idx="1787">
                  <c:v>1655.6</c:v>
                </c:pt>
                <c:pt idx="1788">
                  <c:v>1604.1</c:v>
                </c:pt>
                <c:pt idx="1789">
                  <c:v>1595.4</c:v>
                </c:pt>
                <c:pt idx="1790">
                  <c:v>1598</c:v>
                </c:pt>
                <c:pt idx="1791">
                  <c:v>1611.3</c:v>
                </c:pt>
                <c:pt idx="1792">
                  <c:v>1617.5</c:v>
                </c:pt>
                <c:pt idx="1793">
                  <c:v>1617.1</c:v>
                </c:pt>
                <c:pt idx="1794">
                  <c:v>1623.4</c:v>
                </c:pt>
                <c:pt idx="1795">
                  <c:v>1615.5</c:v>
                </c:pt>
                <c:pt idx="1796">
                  <c:v>1650.5</c:v>
                </c:pt>
                <c:pt idx="1797">
                  <c:v>1659.5</c:v>
                </c:pt>
                <c:pt idx="1798">
                  <c:v>1671.6</c:v>
                </c:pt>
                <c:pt idx="1799">
                  <c:v>1660.7</c:v>
                </c:pt>
                <c:pt idx="1800">
                  <c:v>1653.2</c:v>
                </c:pt>
                <c:pt idx="1801">
                  <c:v>1663.9</c:v>
                </c:pt>
                <c:pt idx="1802">
                  <c:v>1662.6</c:v>
                </c:pt>
                <c:pt idx="1803">
                  <c:v>1659.2</c:v>
                </c:pt>
                <c:pt idx="1804">
                  <c:v>1679.3</c:v>
                </c:pt>
                <c:pt idx="1805">
                  <c:v>1669.5</c:v>
                </c:pt>
                <c:pt idx="1806">
                  <c:v>1668.9</c:v>
                </c:pt>
                <c:pt idx="1807">
                  <c:v>1649.2</c:v>
                </c:pt>
                <c:pt idx="1808">
                  <c:v>1644.2</c:v>
                </c:pt>
                <c:pt idx="1809">
                  <c:v>1660.5</c:v>
                </c:pt>
                <c:pt idx="1810">
                  <c:v>1674.9</c:v>
                </c:pt>
                <c:pt idx="1811">
                  <c:v>1662.9</c:v>
                </c:pt>
                <c:pt idx="1812">
                  <c:v>1662.1</c:v>
                </c:pt>
                <c:pt idx="1813">
                  <c:v>1662.2</c:v>
                </c:pt>
                <c:pt idx="1814">
                  <c:v>1674.6</c:v>
                </c:pt>
                <c:pt idx="1815">
                  <c:v>1680.9</c:v>
                </c:pt>
                <c:pt idx="1816">
                  <c:v>1685.4</c:v>
                </c:pt>
                <c:pt idx="1817">
                  <c:v>1682.6</c:v>
                </c:pt>
                <c:pt idx="1818">
                  <c:v>1680.4</c:v>
                </c:pt>
                <c:pt idx="1819">
                  <c:v>1680.8</c:v>
                </c:pt>
                <c:pt idx="1820">
                  <c:v>1683</c:v>
                </c:pt>
                <c:pt idx="1821">
                  <c:v>1688.2</c:v>
                </c:pt>
                <c:pt idx="1822">
                  <c:v>1684.8</c:v>
                </c:pt>
                <c:pt idx="1823">
                  <c:v>1691.1</c:v>
                </c:pt>
                <c:pt idx="1824">
                  <c:v>1698.6</c:v>
                </c:pt>
                <c:pt idx="1825">
                  <c:v>1690.1</c:v>
                </c:pt>
                <c:pt idx="1826">
                  <c:v>1708.6</c:v>
                </c:pt>
                <c:pt idx="1827">
                  <c:v>1665.4</c:v>
                </c:pt>
                <c:pt idx="1828">
                  <c:v>1669.7</c:v>
                </c:pt>
                <c:pt idx="1829">
                  <c:v>1672.6</c:v>
                </c:pt>
                <c:pt idx="1830">
                  <c:v>1670.9</c:v>
                </c:pt>
                <c:pt idx="1831">
                  <c:v>1688.6</c:v>
                </c:pt>
                <c:pt idx="1832">
                  <c:v>1717.2</c:v>
                </c:pt>
                <c:pt idx="1833">
                  <c:v>1702.1</c:v>
                </c:pt>
                <c:pt idx="1834">
                  <c:v>1694.9</c:v>
                </c:pt>
                <c:pt idx="1835">
                  <c:v>1704.2</c:v>
                </c:pt>
                <c:pt idx="1836">
                  <c:v>1722.9</c:v>
                </c:pt>
                <c:pt idx="1837">
                  <c:v>1722.2</c:v>
                </c:pt>
                <c:pt idx="1838">
                  <c:v>1708.3</c:v>
                </c:pt>
                <c:pt idx="1839">
                  <c:v>1686</c:v>
                </c:pt>
                <c:pt idx="1840">
                  <c:v>1697.7</c:v>
                </c:pt>
                <c:pt idx="1841">
                  <c:v>1699.4</c:v>
                </c:pt>
                <c:pt idx="1842">
                  <c:v>1692.3</c:v>
                </c:pt>
                <c:pt idx="1843">
                  <c:v>1728.3</c:v>
                </c:pt>
                <c:pt idx="1844">
                  <c:v>1710.7</c:v>
                </c:pt>
                <c:pt idx="1845">
                  <c:v>1702.8</c:v>
                </c:pt>
                <c:pt idx="1846">
                  <c:v>1707.5</c:v>
                </c:pt>
                <c:pt idx="1847">
                  <c:v>1711.5</c:v>
                </c:pt>
                <c:pt idx="1848">
                  <c:v>1717.9</c:v>
                </c:pt>
                <c:pt idx="1849">
                  <c:v>1722.3</c:v>
                </c:pt>
                <c:pt idx="1850">
                  <c:v>1741.3</c:v>
                </c:pt>
                <c:pt idx="1851">
                  <c:v>1748.3</c:v>
                </c:pt>
                <c:pt idx="1852">
                  <c:v>1719.3</c:v>
                </c:pt>
                <c:pt idx="1853">
                  <c:v>1722.3</c:v>
                </c:pt>
                <c:pt idx="1854">
                  <c:v>1718.8</c:v>
                </c:pt>
                <c:pt idx="1855">
                  <c:v>1730.6</c:v>
                </c:pt>
                <c:pt idx="1856">
                  <c:v>1729.2</c:v>
                </c:pt>
                <c:pt idx="1857">
                  <c:v>1743.4</c:v>
                </c:pt>
                <c:pt idx="1858">
                  <c:v>1742.1</c:v>
                </c:pt>
                <c:pt idx="1859">
                  <c:v>1757.4</c:v>
                </c:pt>
                <c:pt idx="1860">
                  <c:v>1757.3</c:v>
                </c:pt>
                <c:pt idx="1861">
                  <c:v>1749.5</c:v>
                </c:pt>
                <c:pt idx="1862">
                  <c:v>1768.6</c:v>
                </c:pt>
                <c:pt idx="1863">
                  <c:v>1769.6</c:v>
                </c:pt>
                <c:pt idx="1864">
                  <c:v>1770.2</c:v>
                </c:pt>
                <c:pt idx="1865">
                  <c:v>1776.2</c:v>
                </c:pt>
                <c:pt idx="1866">
                  <c:v>1789.5</c:v>
                </c:pt>
                <c:pt idx="1867">
                  <c:v>1776.5</c:v>
                </c:pt>
                <c:pt idx="1868">
                  <c:v>1789.5</c:v>
                </c:pt>
                <c:pt idx="1869">
                  <c:v>1766.4</c:v>
                </c:pt>
                <c:pt idx="1870">
                  <c:v>1867.7</c:v>
                </c:pt>
                <c:pt idx="1871">
                  <c:v>1802</c:v>
                </c:pt>
                <c:pt idx="1872">
                  <c:v>1819</c:v>
                </c:pt>
                <c:pt idx="1873">
                  <c:v>1836.1</c:v>
                </c:pt>
                <c:pt idx="1874">
                  <c:v>1812.3</c:v>
                </c:pt>
                <c:pt idx="1875">
                  <c:v>1829</c:v>
                </c:pt>
                <c:pt idx="1876">
                  <c:v>1840.8</c:v>
                </c:pt>
                <c:pt idx="1877">
                  <c:v>1853.6</c:v>
                </c:pt>
                <c:pt idx="1878">
                  <c:v>1849.9</c:v>
                </c:pt>
                <c:pt idx="1879">
                  <c:v>1834.5</c:v>
                </c:pt>
                <c:pt idx="1880">
                  <c:v>1858.3</c:v>
                </c:pt>
                <c:pt idx="1881">
                  <c:v>1854.1</c:v>
                </c:pt>
                <c:pt idx="1882">
                  <c:v>1868.8</c:v>
                </c:pt>
                <c:pt idx="1883">
                  <c:v>1850.4</c:v>
                </c:pt>
                <c:pt idx="1884">
                  <c:v>1859.1</c:v>
                </c:pt>
                <c:pt idx="1885">
                  <c:v>1885.8</c:v>
                </c:pt>
                <c:pt idx="1886">
                  <c:v>1895.2</c:v>
                </c:pt>
                <c:pt idx="1887">
                  <c:v>1875.6</c:v>
                </c:pt>
                <c:pt idx="1888">
                  <c:v>1889.6</c:v>
                </c:pt>
                <c:pt idx="1889">
                  <c:v>1901.2</c:v>
                </c:pt>
                <c:pt idx="1890">
                  <c:v>1897.1</c:v>
                </c:pt>
                <c:pt idx="1891">
                  <c:v>1895.4</c:v>
                </c:pt>
                <c:pt idx="1892">
                  <c:v>1896.4</c:v>
                </c:pt>
                <c:pt idx="1893">
                  <c:v>1892.8</c:v>
                </c:pt>
                <c:pt idx="1894">
                  <c:v>1902.2</c:v>
                </c:pt>
                <c:pt idx="1895">
                  <c:v>1920.6</c:v>
                </c:pt>
                <c:pt idx="1896">
                  <c:v>1928.1</c:v>
                </c:pt>
                <c:pt idx="1897">
                  <c:v>1930.7</c:v>
                </c:pt>
                <c:pt idx="1898">
                  <c:v>1942.2</c:v>
                </c:pt>
                <c:pt idx="1899">
                  <c:v>1956.5</c:v>
                </c:pt>
                <c:pt idx="1900">
                  <c:v>1936</c:v>
                </c:pt>
                <c:pt idx="1901">
                  <c:v>1951.5</c:v>
                </c:pt>
                <c:pt idx="1902">
                  <c:v>1961.5</c:v>
                </c:pt>
                <c:pt idx="1903">
                  <c:v>1959.4</c:v>
                </c:pt>
                <c:pt idx="1904">
                  <c:v>1985.7</c:v>
                </c:pt>
                <c:pt idx="1905">
                  <c:v>1983.7</c:v>
                </c:pt>
                <c:pt idx="1906">
                  <c:v>1975.8</c:v>
                </c:pt>
                <c:pt idx="1907">
                  <c:v>2001.2</c:v>
                </c:pt>
                <c:pt idx="1908">
                  <c:v>2063.5</c:v>
                </c:pt>
                <c:pt idx="1909">
                  <c:v>2094.4</c:v>
                </c:pt>
                <c:pt idx="1910">
                  <c:v>2109.1</c:v>
                </c:pt>
                <c:pt idx="1911">
                  <c:v>2136</c:v>
                </c:pt>
                <c:pt idx="1912">
                  <c:v>2122.4</c:v>
                </c:pt>
                <c:pt idx="1913">
                  <c:v>2110.1</c:v>
                </c:pt>
                <c:pt idx="1914">
                  <c:v>2118.6999999999998</c:v>
                </c:pt>
                <c:pt idx="1915">
                  <c:v>2120.9</c:v>
                </c:pt>
                <c:pt idx="1916">
                  <c:v>2128</c:v>
                </c:pt>
                <c:pt idx="1917">
                  <c:v>2176.6999999999998</c:v>
                </c:pt>
                <c:pt idx="1918">
                  <c:v>2150.8000000000002</c:v>
                </c:pt>
                <c:pt idx="1919">
                  <c:v>2128.1999999999998</c:v>
                </c:pt>
                <c:pt idx="1920">
                  <c:v>2126.6</c:v>
                </c:pt>
                <c:pt idx="1921">
                  <c:v>2136.1999999999998</c:v>
                </c:pt>
                <c:pt idx="1922">
                  <c:v>2147.3000000000002</c:v>
                </c:pt>
                <c:pt idx="1923">
                  <c:v>2171.9</c:v>
                </c:pt>
                <c:pt idx="1924">
                  <c:v>2179.4</c:v>
                </c:pt>
                <c:pt idx="1925">
                  <c:v>2171.1999999999998</c:v>
                </c:pt>
                <c:pt idx="1926">
                  <c:v>2158.5</c:v>
                </c:pt>
                <c:pt idx="1927">
                  <c:v>2165.6999999999998</c:v>
                </c:pt>
                <c:pt idx="1928">
                  <c:v>2149.8000000000002</c:v>
                </c:pt>
                <c:pt idx="1929">
                  <c:v>2156.3000000000002</c:v>
                </c:pt>
                <c:pt idx="1930">
                  <c:v>2199.1999999999998</c:v>
                </c:pt>
                <c:pt idx="1931">
                  <c:v>2199.3000000000002</c:v>
                </c:pt>
                <c:pt idx="1932">
                  <c:v>2198.1</c:v>
                </c:pt>
                <c:pt idx="1933">
                  <c:v>2207.4</c:v>
                </c:pt>
                <c:pt idx="1934">
                  <c:v>2204.3000000000002</c:v>
                </c:pt>
                <c:pt idx="1935">
                  <c:v>2197.3000000000002</c:v>
                </c:pt>
                <c:pt idx="1936">
                  <c:v>2211.8000000000002</c:v>
                </c:pt>
                <c:pt idx="1937">
                  <c:v>2217.4</c:v>
                </c:pt>
                <c:pt idx="1938">
                  <c:v>2210.4</c:v>
                </c:pt>
                <c:pt idx="1939">
                  <c:v>2213.6999999999998</c:v>
                </c:pt>
                <c:pt idx="1940">
                  <c:v>2228.9</c:v>
                </c:pt>
                <c:pt idx="1941">
                  <c:v>2227.9</c:v>
                </c:pt>
                <c:pt idx="1942">
                  <c:v>2227.1999999999998</c:v>
                </c:pt>
                <c:pt idx="1943">
                  <c:v>2247.1</c:v>
                </c:pt>
                <c:pt idx="1944">
                  <c:v>2249.9</c:v>
                </c:pt>
                <c:pt idx="1945">
                  <c:v>2241.8000000000002</c:v>
                </c:pt>
                <c:pt idx="1946">
                  <c:v>2247.4</c:v>
                </c:pt>
                <c:pt idx="1947">
                  <c:v>2253.5</c:v>
                </c:pt>
                <c:pt idx="1948">
                  <c:v>2241.3000000000002</c:v>
                </c:pt>
                <c:pt idx="1949">
                  <c:v>2267.3000000000002</c:v>
                </c:pt>
                <c:pt idx="1950">
                  <c:v>2261.9</c:v>
                </c:pt>
                <c:pt idx="1951">
                  <c:v>2256.6</c:v>
                </c:pt>
                <c:pt idx="1952">
                  <c:v>2255.1999999999998</c:v>
                </c:pt>
                <c:pt idx="1953">
                  <c:v>2290.5</c:v>
                </c:pt>
                <c:pt idx="1954">
                  <c:v>2274.6</c:v>
                </c:pt>
                <c:pt idx="1955">
                  <c:v>2272.9</c:v>
                </c:pt>
                <c:pt idx="1956">
                  <c:v>2284.4</c:v>
                </c:pt>
                <c:pt idx="1957">
                  <c:v>2337.5</c:v>
                </c:pt>
                <c:pt idx="1958">
                  <c:v>2316.1999999999998</c:v>
                </c:pt>
                <c:pt idx="1959">
                  <c:v>2317.6999999999998</c:v>
                </c:pt>
                <c:pt idx="1960">
                  <c:v>2311.6999999999998</c:v>
                </c:pt>
                <c:pt idx="1961">
                  <c:v>2310.6</c:v>
                </c:pt>
                <c:pt idx="1962">
                  <c:v>2350</c:v>
                </c:pt>
                <c:pt idx="1963">
                  <c:v>2341.8000000000002</c:v>
                </c:pt>
                <c:pt idx="1964">
                  <c:v>2346.1999999999998</c:v>
                </c:pt>
                <c:pt idx="1965">
                  <c:v>2420.6999999999998</c:v>
                </c:pt>
                <c:pt idx="1966">
                  <c:v>2405.4</c:v>
                </c:pt>
                <c:pt idx="1967">
                  <c:v>2379.6</c:v>
                </c:pt>
                <c:pt idx="1968">
                  <c:v>2378.6</c:v>
                </c:pt>
                <c:pt idx="1969">
                  <c:v>2382.4</c:v>
                </c:pt>
                <c:pt idx="1970">
                  <c:v>2422.4</c:v>
                </c:pt>
                <c:pt idx="1971">
                  <c:v>2422.1999999999998</c:v>
                </c:pt>
                <c:pt idx="1972">
                  <c:v>2417.1</c:v>
                </c:pt>
                <c:pt idx="1973">
                  <c:v>2429.4</c:v>
                </c:pt>
                <c:pt idx="1974">
                  <c:v>2430.1999999999998</c:v>
                </c:pt>
                <c:pt idx="1975">
                  <c:v>2414.8000000000002</c:v>
                </c:pt>
                <c:pt idx="1976">
                  <c:v>2420.5</c:v>
                </c:pt>
                <c:pt idx="1977">
                  <c:v>2405.1999999999998</c:v>
                </c:pt>
                <c:pt idx="1978">
                  <c:v>2467.5</c:v>
                </c:pt>
                <c:pt idx="1979">
                  <c:v>2469.3000000000002</c:v>
                </c:pt>
                <c:pt idx="1980">
                  <c:v>2438.6</c:v>
                </c:pt>
                <c:pt idx="1981">
                  <c:v>2474.4</c:v>
                </c:pt>
                <c:pt idx="1982">
                  <c:v>2459.6999999999998</c:v>
                </c:pt>
                <c:pt idx="1983">
                  <c:v>2459.6</c:v>
                </c:pt>
                <c:pt idx="1984">
                  <c:v>2480.1</c:v>
                </c:pt>
                <c:pt idx="1985">
                  <c:v>2488.5</c:v>
                </c:pt>
                <c:pt idx="1986">
                  <c:v>2465.1999999999998</c:v>
                </c:pt>
                <c:pt idx="1987">
                  <c:v>2474</c:v>
                </c:pt>
                <c:pt idx="1988">
                  <c:v>2484.3000000000002</c:v>
                </c:pt>
                <c:pt idx="1989">
                  <c:v>2469.4</c:v>
                </c:pt>
                <c:pt idx="1990">
                  <c:v>2465.9</c:v>
                </c:pt>
                <c:pt idx="1991">
                  <c:v>2461.8000000000002</c:v>
                </c:pt>
                <c:pt idx="1992">
                  <c:v>2468.3000000000002</c:v>
                </c:pt>
                <c:pt idx="1993">
                  <c:v>2466.8000000000002</c:v>
                </c:pt>
                <c:pt idx="1994">
                  <c:v>2488.8000000000002</c:v>
                </c:pt>
                <c:pt idx="1995">
                  <c:v>2511.8000000000002</c:v>
                </c:pt>
                <c:pt idx="1996">
                  <c:v>2486.3000000000002</c:v>
                </c:pt>
                <c:pt idx="1997">
                  <c:v>2514.6</c:v>
                </c:pt>
                <c:pt idx="1998">
                  <c:v>2527.4</c:v>
                </c:pt>
                <c:pt idx="1999">
                  <c:v>2534.5</c:v>
                </c:pt>
                <c:pt idx="2000">
                  <c:v>2501.5</c:v>
                </c:pt>
                <c:pt idx="2001">
                  <c:v>2523.3000000000002</c:v>
                </c:pt>
                <c:pt idx="2002">
                  <c:v>2524.1</c:v>
                </c:pt>
                <c:pt idx="2003">
                  <c:v>2535.9</c:v>
                </c:pt>
                <c:pt idx="2004">
                  <c:v>2585.8000000000002</c:v>
                </c:pt>
                <c:pt idx="2005">
                  <c:v>2538.9</c:v>
                </c:pt>
                <c:pt idx="2006">
                  <c:v>2513.1999999999998</c:v>
                </c:pt>
                <c:pt idx="2007">
                  <c:v>2522.4</c:v>
                </c:pt>
                <c:pt idx="2008">
                  <c:v>2526.6</c:v>
                </c:pt>
                <c:pt idx="2009">
                  <c:v>2526.9</c:v>
                </c:pt>
                <c:pt idx="2010">
                  <c:v>2544</c:v>
                </c:pt>
                <c:pt idx="2011">
                  <c:v>2565.6</c:v>
                </c:pt>
                <c:pt idx="2012">
                  <c:v>2552.1999999999998</c:v>
                </c:pt>
                <c:pt idx="2013">
                  <c:v>2533.6</c:v>
                </c:pt>
                <c:pt idx="2014">
                  <c:v>2545.5</c:v>
                </c:pt>
                <c:pt idx="2015">
                  <c:v>2537.8000000000002</c:v>
                </c:pt>
                <c:pt idx="2016">
                  <c:v>2562.8000000000002</c:v>
                </c:pt>
                <c:pt idx="2017">
                  <c:v>2585.5</c:v>
                </c:pt>
                <c:pt idx="2018">
                  <c:v>2581.1999999999998</c:v>
                </c:pt>
                <c:pt idx="2019">
                  <c:v>2572.1</c:v>
                </c:pt>
                <c:pt idx="2020">
                  <c:v>2590.6999999999998</c:v>
                </c:pt>
                <c:pt idx="2021">
                  <c:v>2589.9</c:v>
                </c:pt>
                <c:pt idx="2022">
                  <c:v>2568.8000000000002</c:v>
                </c:pt>
                <c:pt idx="2023">
                  <c:v>2641.1</c:v>
                </c:pt>
                <c:pt idx="2024">
                  <c:v>2662.6</c:v>
                </c:pt>
                <c:pt idx="2025">
                  <c:v>2625.4</c:v>
                </c:pt>
                <c:pt idx="2026">
                  <c:v>2604.8000000000002</c:v>
                </c:pt>
                <c:pt idx="2027">
                  <c:v>2615</c:v>
                </c:pt>
                <c:pt idx="2028">
                  <c:v>2622.8</c:v>
                </c:pt>
                <c:pt idx="2029">
                  <c:v>2627.9</c:v>
                </c:pt>
                <c:pt idx="2030">
                  <c:v>2654.5</c:v>
                </c:pt>
                <c:pt idx="2031">
                  <c:v>2672.8</c:v>
                </c:pt>
                <c:pt idx="2032">
                  <c:v>2656.2</c:v>
                </c:pt>
                <c:pt idx="2033">
                  <c:v>2682.7</c:v>
                </c:pt>
                <c:pt idx="2034">
                  <c:v>2648.4</c:v>
                </c:pt>
                <c:pt idx="2035">
                  <c:v>2668.2</c:v>
                </c:pt>
                <c:pt idx="2036">
                  <c:v>2673.9</c:v>
                </c:pt>
                <c:pt idx="2037">
                  <c:v>2704.5</c:v>
                </c:pt>
                <c:pt idx="2038">
                  <c:v>2694.1</c:v>
                </c:pt>
                <c:pt idx="2039">
                  <c:v>2766.9</c:v>
                </c:pt>
                <c:pt idx="2040">
                  <c:v>2719.4</c:v>
                </c:pt>
                <c:pt idx="2041">
                  <c:v>2711.3</c:v>
                </c:pt>
                <c:pt idx="2042">
                  <c:v>2707.1</c:v>
                </c:pt>
                <c:pt idx="2043">
                  <c:v>2764.5</c:v>
                </c:pt>
                <c:pt idx="2044">
                  <c:v>2762.5</c:v>
                </c:pt>
                <c:pt idx="2045">
                  <c:v>2740.1</c:v>
                </c:pt>
                <c:pt idx="2046">
                  <c:v>2749.5</c:v>
                </c:pt>
                <c:pt idx="2047">
                  <c:v>2762.3</c:v>
                </c:pt>
                <c:pt idx="2048">
                  <c:v>2739.3</c:v>
                </c:pt>
                <c:pt idx="2049">
                  <c:v>2790</c:v>
                </c:pt>
                <c:pt idx="2050">
                  <c:v>2789.5</c:v>
                </c:pt>
                <c:pt idx="2051">
                  <c:v>2793.1</c:v>
                </c:pt>
                <c:pt idx="2052">
                  <c:v>2783.9</c:v>
                </c:pt>
                <c:pt idx="2053">
                  <c:v>2798.8</c:v>
                </c:pt>
                <c:pt idx="2054">
                  <c:v>2782.3</c:v>
                </c:pt>
                <c:pt idx="2055">
                  <c:v>2792.3</c:v>
                </c:pt>
                <c:pt idx="2056">
                  <c:v>2820.5</c:v>
                </c:pt>
                <c:pt idx="2057">
                  <c:v>2831.3</c:v>
                </c:pt>
                <c:pt idx="2058">
                  <c:v>2825.5</c:v>
                </c:pt>
                <c:pt idx="2059">
                  <c:v>2829.2</c:v>
                </c:pt>
                <c:pt idx="2060">
                  <c:v>2834.5</c:v>
                </c:pt>
                <c:pt idx="2061">
                  <c:v>2812.5</c:v>
                </c:pt>
                <c:pt idx="2062">
                  <c:v>2853.2</c:v>
                </c:pt>
                <c:pt idx="2063">
                  <c:v>2860.9</c:v>
                </c:pt>
                <c:pt idx="2064">
                  <c:v>2841.4</c:v>
                </c:pt>
                <c:pt idx="2065">
                  <c:v>2841.9</c:v>
                </c:pt>
                <c:pt idx="2066">
                  <c:v>2807.8</c:v>
                </c:pt>
                <c:pt idx="2067">
                  <c:v>2781.3</c:v>
                </c:pt>
                <c:pt idx="2068">
                  <c:v>2794.1</c:v>
                </c:pt>
                <c:pt idx="2069">
                  <c:v>2809.6</c:v>
                </c:pt>
                <c:pt idx="2070">
                  <c:v>2841</c:v>
                </c:pt>
                <c:pt idx="2071">
                  <c:v>2870.6</c:v>
                </c:pt>
                <c:pt idx="2072">
                  <c:v>2873</c:v>
                </c:pt>
                <c:pt idx="2073">
                  <c:v>2874</c:v>
                </c:pt>
                <c:pt idx="2074">
                  <c:v>2851.7</c:v>
                </c:pt>
                <c:pt idx="2075">
                  <c:v>2857.2</c:v>
                </c:pt>
                <c:pt idx="2076">
                  <c:v>2862.6</c:v>
                </c:pt>
                <c:pt idx="2077">
                  <c:v>2869.6</c:v>
                </c:pt>
                <c:pt idx="2078">
                  <c:v>2919.6</c:v>
                </c:pt>
                <c:pt idx="2079">
                  <c:v>2891.6</c:v>
                </c:pt>
                <c:pt idx="2080">
                  <c:v>2871.4</c:v>
                </c:pt>
                <c:pt idx="2081">
                  <c:v>2880.7</c:v>
                </c:pt>
                <c:pt idx="2082">
                  <c:v>2885.7</c:v>
                </c:pt>
                <c:pt idx="2083">
                  <c:v>2929</c:v>
                </c:pt>
                <c:pt idx="2084">
                  <c:v>2944.2</c:v>
                </c:pt>
                <c:pt idx="2085">
                  <c:v>2959.7</c:v>
                </c:pt>
                <c:pt idx="2086">
                  <c:v>2937.8</c:v>
                </c:pt>
                <c:pt idx="2087">
                  <c:v>2934</c:v>
                </c:pt>
                <c:pt idx="2088">
                  <c:v>2930.6</c:v>
                </c:pt>
                <c:pt idx="2089">
                  <c:v>2917.8</c:v>
                </c:pt>
                <c:pt idx="2090">
                  <c:v>2935.5</c:v>
                </c:pt>
                <c:pt idx="2091">
                  <c:v>2999.4</c:v>
                </c:pt>
                <c:pt idx="2092">
                  <c:v>3002.2</c:v>
                </c:pt>
                <c:pt idx="2093">
                  <c:v>3005.6</c:v>
                </c:pt>
                <c:pt idx="2094">
                  <c:v>3006.4</c:v>
                </c:pt>
                <c:pt idx="2095">
                  <c:v>3015.5</c:v>
                </c:pt>
                <c:pt idx="2096">
                  <c:v>3013.2</c:v>
                </c:pt>
                <c:pt idx="2097">
                  <c:v>2995.8</c:v>
                </c:pt>
                <c:pt idx="2098">
                  <c:v>3000.2</c:v>
                </c:pt>
                <c:pt idx="2099">
                  <c:v>2987.5</c:v>
                </c:pt>
                <c:pt idx="2100">
                  <c:v>2977.8</c:v>
                </c:pt>
                <c:pt idx="2101">
                  <c:v>3014.8</c:v>
                </c:pt>
                <c:pt idx="2102">
                  <c:v>3015.8</c:v>
                </c:pt>
                <c:pt idx="2103">
                  <c:v>2994.4</c:v>
                </c:pt>
                <c:pt idx="2104">
                  <c:v>2995.3</c:v>
                </c:pt>
                <c:pt idx="2105">
                  <c:v>2997.1</c:v>
                </c:pt>
                <c:pt idx="2106">
                  <c:v>2970.3</c:v>
                </c:pt>
                <c:pt idx="2107">
                  <c:v>2994.8</c:v>
                </c:pt>
                <c:pt idx="2108">
                  <c:v>2977.1</c:v>
                </c:pt>
                <c:pt idx="2109">
                  <c:v>2990.7</c:v>
                </c:pt>
                <c:pt idx="2110">
                  <c:v>3012.6</c:v>
                </c:pt>
                <c:pt idx="2111">
                  <c:v>3037.1</c:v>
                </c:pt>
                <c:pt idx="2112">
                  <c:v>3047.2</c:v>
                </c:pt>
                <c:pt idx="2113">
                  <c:v>3022.5</c:v>
                </c:pt>
                <c:pt idx="2114">
                  <c:v>3035.5</c:v>
                </c:pt>
                <c:pt idx="2115">
                  <c:v>3038.4</c:v>
                </c:pt>
                <c:pt idx="2116">
                  <c:v>3033.5</c:v>
                </c:pt>
                <c:pt idx="2117">
                  <c:v>3092</c:v>
                </c:pt>
                <c:pt idx="2118">
                  <c:v>3033.6</c:v>
                </c:pt>
                <c:pt idx="2119">
                  <c:v>3013.6</c:v>
                </c:pt>
                <c:pt idx="2120">
                  <c:v>3025.7</c:v>
                </c:pt>
                <c:pt idx="2121">
                  <c:v>3018.5</c:v>
                </c:pt>
                <c:pt idx="2122">
                  <c:v>3012</c:v>
                </c:pt>
                <c:pt idx="2123">
                  <c:v>3048.2</c:v>
                </c:pt>
                <c:pt idx="2124">
                  <c:v>3074.9</c:v>
                </c:pt>
                <c:pt idx="2125">
                  <c:v>3053.2</c:v>
                </c:pt>
                <c:pt idx="2126">
                  <c:v>3016.1</c:v>
                </c:pt>
                <c:pt idx="2127">
                  <c:v>2999.1</c:v>
                </c:pt>
                <c:pt idx="2128">
                  <c:v>2996.2</c:v>
                </c:pt>
                <c:pt idx="2129">
                  <c:v>3023.1</c:v>
                </c:pt>
                <c:pt idx="2130">
                  <c:v>3067.6</c:v>
                </c:pt>
                <c:pt idx="2131">
                  <c:v>3077.4</c:v>
                </c:pt>
                <c:pt idx="2132">
                  <c:v>3072.7</c:v>
                </c:pt>
                <c:pt idx="2133">
                  <c:v>3095.2</c:v>
                </c:pt>
                <c:pt idx="2134">
                  <c:v>3084.4</c:v>
                </c:pt>
                <c:pt idx="2135">
                  <c:v>3038.9</c:v>
                </c:pt>
                <c:pt idx="2136">
                  <c:v>3083.8</c:v>
                </c:pt>
                <c:pt idx="2137">
                  <c:v>3116.8</c:v>
                </c:pt>
                <c:pt idx="2138">
                  <c:v>3099.9</c:v>
                </c:pt>
                <c:pt idx="2139">
                  <c:v>3177.3</c:v>
                </c:pt>
                <c:pt idx="2140">
                  <c:v>3090.4</c:v>
                </c:pt>
                <c:pt idx="2141">
                  <c:v>3079.7</c:v>
                </c:pt>
                <c:pt idx="2142">
                  <c:v>3093.3</c:v>
                </c:pt>
                <c:pt idx="2143">
                  <c:v>3079.9</c:v>
                </c:pt>
                <c:pt idx="2144">
                  <c:v>3084.2</c:v>
                </c:pt>
                <c:pt idx="2145">
                  <c:v>3138.4</c:v>
                </c:pt>
                <c:pt idx="2146">
                  <c:v>3134.3</c:v>
                </c:pt>
                <c:pt idx="2147">
                  <c:v>3165.8</c:v>
                </c:pt>
                <c:pt idx="2148">
                  <c:v>3107.5</c:v>
                </c:pt>
                <c:pt idx="2149">
                  <c:v>3134.2</c:v>
                </c:pt>
                <c:pt idx="2150">
                  <c:v>3174.5</c:v>
                </c:pt>
                <c:pt idx="2151">
                  <c:v>3181</c:v>
                </c:pt>
                <c:pt idx="2152">
                  <c:v>3180.7</c:v>
                </c:pt>
                <c:pt idx="2153">
                  <c:v>3198.4</c:v>
                </c:pt>
                <c:pt idx="2154">
                  <c:v>3182.4</c:v>
                </c:pt>
                <c:pt idx="2155">
                  <c:v>3203.5</c:v>
                </c:pt>
                <c:pt idx="2156">
                  <c:v>3242.5</c:v>
                </c:pt>
                <c:pt idx="2157">
                  <c:v>3255.3</c:v>
                </c:pt>
                <c:pt idx="2158">
                  <c:v>3236.6</c:v>
                </c:pt>
                <c:pt idx="2159">
                  <c:v>3248.8</c:v>
                </c:pt>
                <c:pt idx="2160">
                  <c:v>3218.7</c:v>
                </c:pt>
                <c:pt idx="2161">
                  <c:v>3207</c:v>
                </c:pt>
                <c:pt idx="2162">
                  <c:v>3256.1</c:v>
                </c:pt>
                <c:pt idx="2163">
                  <c:v>3270.2</c:v>
                </c:pt>
                <c:pt idx="2164">
                  <c:v>3247.8</c:v>
                </c:pt>
                <c:pt idx="2165">
                  <c:v>3251.2</c:v>
                </c:pt>
                <c:pt idx="2166">
                  <c:v>3260.8</c:v>
                </c:pt>
                <c:pt idx="2167">
                  <c:v>3243.4</c:v>
                </c:pt>
                <c:pt idx="2168">
                  <c:v>3253.9</c:v>
                </c:pt>
                <c:pt idx="2169">
                  <c:v>3232.7</c:v>
                </c:pt>
                <c:pt idx="2170">
                  <c:v>3299.2</c:v>
                </c:pt>
                <c:pt idx="2171">
                  <c:v>3323.6</c:v>
                </c:pt>
                <c:pt idx="2172">
                  <c:v>3344.1</c:v>
                </c:pt>
                <c:pt idx="2173">
                  <c:v>3323.7</c:v>
                </c:pt>
                <c:pt idx="2174">
                  <c:v>3288.9</c:v>
                </c:pt>
                <c:pt idx="2175">
                  <c:v>3333.2</c:v>
                </c:pt>
                <c:pt idx="2176">
                  <c:v>3324.8</c:v>
                </c:pt>
                <c:pt idx="2177">
                  <c:v>3322.3</c:v>
                </c:pt>
                <c:pt idx="2178">
                  <c:v>3374.5</c:v>
                </c:pt>
                <c:pt idx="2179">
                  <c:v>3362.5</c:v>
                </c:pt>
                <c:pt idx="2180">
                  <c:v>3309.1</c:v>
                </c:pt>
                <c:pt idx="2181">
                  <c:v>3318.6</c:v>
                </c:pt>
                <c:pt idx="2182">
                  <c:v>3328.7</c:v>
                </c:pt>
                <c:pt idx="2183">
                  <c:v>3305.2</c:v>
                </c:pt>
                <c:pt idx="2184">
                  <c:v>3368</c:v>
                </c:pt>
                <c:pt idx="2185">
                  <c:v>3385.6</c:v>
                </c:pt>
                <c:pt idx="2186">
                  <c:v>3360.5</c:v>
                </c:pt>
                <c:pt idx="2187">
                  <c:v>3324.3</c:v>
                </c:pt>
                <c:pt idx="2188">
                  <c:v>3347.2</c:v>
                </c:pt>
                <c:pt idx="2189">
                  <c:v>3328.7</c:v>
                </c:pt>
                <c:pt idx="2190">
                  <c:v>3345.9</c:v>
                </c:pt>
                <c:pt idx="2191">
                  <c:v>3351.8</c:v>
                </c:pt>
                <c:pt idx="2192">
                  <c:v>3383.8</c:v>
                </c:pt>
                <c:pt idx="2193">
                  <c:v>3388.8</c:v>
                </c:pt>
                <c:pt idx="2194">
                  <c:v>3394.6</c:v>
                </c:pt>
                <c:pt idx="2195">
                  <c:v>3399.7</c:v>
                </c:pt>
                <c:pt idx="2196">
                  <c:v>3364.4</c:v>
                </c:pt>
                <c:pt idx="2197">
                  <c:v>3394.4</c:v>
                </c:pt>
                <c:pt idx="2198">
                  <c:v>3426.8</c:v>
                </c:pt>
                <c:pt idx="2199">
                  <c:v>3420.9</c:v>
                </c:pt>
                <c:pt idx="2200">
                  <c:v>3394.1</c:v>
                </c:pt>
                <c:pt idx="2201">
                  <c:v>3446.1</c:v>
                </c:pt>
                <c:pt idx="2202">
                  <c:v>3458.6</c:v>
                </c:pt>
                <c:pt idx="2203">
                  <c:v>3445.8</c:v>
                </c:pt>
                <c:pt idx="2204">
                  <c:v>3518.4</c:v>
                </c:pt>
                <c:pt idx="2205">
                  <c:v>3457</c:v>
                </c:pt>
                <c:pt idx="2206">
                  <c:v>3441.1</c:v>
                </c:pt>
                <c:pt idx="2207">
                  <c:v>3446.2</c:v>
                </c:pt>
                <c:pt idx="2208">
                  <c:v>3450.2</c:v>
                </c:pt>
                <c:pt idx="2209">
                  <c:v>3502.8</c:v>
                </c:pt>
                <c:pt idx="2210">
                  <c:v>3526.1</c:v>
                </c:pt>
                <c:pt idx="2211">
                  <c:v>3538.9</c:v>
                </c:pt>
                <c:pt idx="2212">
                  <c:v>3525.2</c:v>
                </c:pt>
                <c:pt idx="2213">
                  <c:v>3489.2</c:v>
                </c:pt>
                <c:pt idx="2214">
                  <c:v>3514.5</c:v>
                </c:pt>
                <c:pt idx="2215">
                  <c:v>3512.4</c:v>
                </c:pt>
                <c:pt idx="2216">
                  <c:v>3553</c:v>
                </c:pt>
                <c:pt idx="2217">
                  <c:v>3580.7</c:v>
                </c:pt>
                <c:pt idx="2218">
                  <c:v>3552.4</c:v>
                </c:pt>
                <c:pt idx="2219">
                  <c:v>3519.5</c:v>
                </c:pt>
                <c:pt idx="2220">
                  <c:v>3553.4</c:v>
                </c:pt>
                <c:pt idx="2221">
                  <c:v>3567.4</c:v>
                </c:pt>
                <c:pt idx="2222">
                  <c:v>3540.5</c:v>
                </c:pt>
                <c:pt idx="2223">
                  <c:v>3582.6</c:v>
                </c:pt>
                <c:pt idx="2224">
                  <c:v>3635.1</c:v>
                </c:pt>
                <c:pt idx="2225">
                  <c:v>3597.7</c:v>
                </c:pt>
                <c:pt idx="2226">
                  <c:v>3550.7</c:v>
                </c:pt>
                <c:pt idx="2227">
                  <c:v>3588.1</c:v>
                </c:pt>
                <c:pt idx="2228">
                  <c:v>3574.8</c:v>
                </c:pt>
                <c:pt idx="2229">
                  <c:v>3568.4</c:v>
                </c:pt>
                <c:pt idx="2230">
                  <c:v>3581.7</c:v>
                </c:pt>
                <c:pt idx="2231">
                  <c:v>3618.2</c:v>
                </c:pt>
                <c:pt idx="2232">
                  <c:v>3593.9</c:v>
                </c:pt>
                <c:pt idx="2233">
                  <c:v>3612.7</c:v>
                </c:pt>
                <c:pt idx="2234">
                  <c:v>3598.9</c:v>
                </c:pt>
                <c:pt idx="2235">
                  <c:v>3591.9</c:v>
                </c:pt>
                <c:pt idx="2236">
                  <c:v>3631.3</c:v>
                </c:pt>
                <c:pt idx="2237">
                  <c:v>3644.9</c:v>
                </c:pt>
                <c:pt idx="2238">
                  <c:v>3641.9</c:v>
                </c:pt>
                <c:pt idx="2239">
                  <c:v>3619.2</c:v>
                </c:pt>
                <c:pt idx="2240">
                  <c:v>3632.1</c:v>
                </c:pt>
                <c:pt idx="2241">
                  <c:v>3608.5</c:v>
                </c:pt>
                <c:pt idx="2242">
                  <c:v>3595.6</c:v>
                </c:pt>
                <c:pt idx="2243">
                  <c:v>3581</c:v>
                </c:pt>
                <c:pt idx="2244">
                  <c:v>3642.1</c:v>
                </c:pt>
                <c:pt idx="2245">
                  <c:v>3670.6</c:v>
                </c:pt>
                <c:pt idx="2246">
                  <c:v>3663</c:v>
                </c:pt>
                <c:pt idx="2247">
                  <c:v>3636.4</c:v>
                </c:pt>
                <c:pt idx="2248">
                  <c:v>3622.6</c:v>
                </c:pt>
                <c:pt idx="2249">
                  <c:v>3607.4</c:v>
                </c:pt>
                <c:pt idx="2250">
                  <c:v>3611.8</c:v>
                </c:pt>
                <c:pt idx="2251">
                  <c:v>3624.3</c:v>
                </c:pt>
                <c:pt idx="2252">
                  <c:v>3655.3</c:v>
                </c:pt>
                <c:pt idx="2253">
                  <c:v>3670.8</c:v>
                </c:pt>
                <c:pt idx="2254">
                  <c:v>3660.6</c:v>
                </c:pt>
                <c:pt idx="2255">
                  <c:v>3657.7</c:v>
                </c:pt>
                <c:pt idx="2256">
                  <c:v>3659.2</c:v>
                </c:pt>
                <c:pt idx="2257">
                  <c:v>3660.9</c:v>
                </c:pt>
                <c:pt idx="2258">
                  <c:v>3647</c:v>
                </c:pt>
                <c:pt idx="2259">
                  <c:v>3669.8</c:v>
                </c:pt>
                <c:pt idx="2260">
                  <c:v>3669.5</c:v>
                </c:pt>
                <c:pt idx="2261">
                  <c:v>3637.2</c:v>
                </c:pt>
                <c:pt idx="2262">
                  <c:v>3655.2</c:v>
                </c:pt>
                <c:pt idx="2263">
                  <c:v>3666.8</c:v>
                </c:pt>
                <c:pt idx="2264">
                  <c:v>3664.2</c:v>
                </c:pt>
                <c:pt idx="2265">
                  <c:v>3672.2</c:v>
                </c:pt>
                <c:pt idx="2266">
                  <c:v>3654.6</c:v>
                </c:pt>
                <c:pt idx="2267">
                  <c:v>3651.1</c:v>
                </c:pt>
                <c:pt idx="2268">
                  <c:v>3655.1</c:v>
                </c:pt>
                <c:pt idx="2269">
                  <c:v>3673.2</c:v>
                </c:pt>
                <c:pt idx="2270">
                  <c:v>3682.1</c:v>
                </c:pt>
                <c:pt idx="2271">
                  <c:v>3681.5</c:v>
                </c:pt>
                <c:pt idx="2272">
                  <c:v>3677.6</c:v>
                </c:pt>
                <c:pt idx="2273">
                  <c:v>3681.9</c:v>
                </c:pt>
                <c:pt idx="2274">
                  <c:v>3661.4</c:v>
                </c:pt>
                <c:pt idx="2275">
                  <c:v>3677</c:v>
                </c:pt>
                <c:pt idx="2276">
                  <c:v>3676</c:v>
                </c:pt>
                <c:pt idx="2277">
                  <c:v>3695.2</c:v>
                </c:pt>
                <c:pt idx="2278">
                  <c:v>3779.6</c:v>
                </c:pt>
                <c:pt idx="2279">
                  <c:v>3710.1</c:v>
                </c:pt>
                <c:pt idx="2280">
                  <c:v>3691.7</c:v>
                </c:pt>
                <c:pt idx="2281">
                  <c:v>3704.6</c:v>
                </c:pt>
                <c:pt idx="2282">
                  <c:v>3693.1</c:v>
                </c:pt>
                <c:pt idx="2283">
                  <c:v>3708.5</c:v>
                </c:pt>
                <c:pt idx="2284">
                  <c:v>3723.5</c:v>
                </c:pt>
                <c:pt idx="2285">
                  <c:v>3744.5</c:v>
                </c:pt>
                <c:pt idx="2286">
                  <c:v>3729.1</c:v>
                </c:pt>
                <c:pt idx="2287">
                  <c:v>3689.6</c:v>
                </c:pt>
                <c:pt idx="2288">
                  <c:v>3687.3</c:v>
                </c:pt>
                <c:pt idx="2289">
                  <c:v>3688.2</c:v>
                </c:pt>
                <c:pt idx="2290">
                  <c:v>3692.6</c:v>
                </c:pt>
                <c:pt idx="2291">
                  <c:v>3780.5</c:v>
                </c:pt>
                <c:pt idx="2292">
                  <c:v>3769.8</c:v>
                </c:pt>
                <c:pt idx="2293">
                  <c:v>3712.9</c:v>
                </c:pt>
                <c:pt idx="2294">
                  <c:v>3760.7</c:v>
                </c:pt>
                <c:pt idx="2295">
                  <c:v>3744.6</c:v>
                </c:pt>
                <c:pt idx="2296">
                  <c:v>3722.2</c:v>
                </c:pt>
                <c:pt idx="2297">
                  <c:v>3720.3</c:v>
                </c:pt>
                <c:pt idx="2298">
                  <c:v>3757.1</c:v>
                </c:pt>
                <c:pt idx="2299">
                  <c:v>3753.4</c:v>
                </c:pt>
                <c:pt idx="2300">
                  <c:v>3792.3</c:v>
                </c:pt>
                <c:pt idx="2301">
                  <c:v>3768.8</c:v>
                </c:pt>
                <c:pt idx="2302">
                  <c:v>3757.9</c:v>
                </c:pt>
                <c:pt idx="2303">
                  <c:v>3743</c:v>
                </c:pt>
                <c:pt idx="2304">
                  <c:v>3766.8</c:v>
                </c:pt>
                <c:pt idx="2305">
                  <c:v>3736.9</c:v>
                </c:pt>
                <c:pt idx="2306">
                  <c:v>3716.7</c:v>
                </c:pt>
                <c:pt idx="2307">
                  <c:v>3728.3</c:v>
                </c:pt>
                <c:pt idx="2308">
                  <c:v>3731.6</c:v>
                </c:pt>
                <c:pt idx="2309">
                  <c:v>3747.3</c:v>
                </c:pt>
                <c:pt idx="2310">
                  <c:v>3797.5</c:v>
                </c:pt>
                <c:pt idx="2311">
                  <c:v>3790.6</c:v>
                </c:pt>
                <c:pt idx="2312">
                  <c:v>3814</c:v>
                </c:pt>
                <c:pt idx="2313">
                  <c:v>3766.3</c:v>
                </c:pt>
                <c:pt idx="2314">
                  <c:v>3773.5</c:v>
                </c:pt>
                <c:pt idx="2315">
                  <c:v>3782.7</c:v>
                </c:pt>
                <c:pt idx="2316">
                  <c:v>3810.8</c:v>
                </c:pt>
                <c:pt idx="2317">
                  <c:v>3877</c:v>
                </c:pt>
                <c:pt idx="2318">
                  <c:v>3840.5</c:v>
                </c:pt>
                <c:pt idx="2319">
                  <c:v>3833.5</c:v>
                </c:pt>
                <c:pt idx="2320">
                  <c:v>3830.7</c:v>
                </c:pt>
                <c:pt idx="2321">
                  <c:v>3819.5</c:v>
                </c:pt>
                <c:pt idx="2322">
                  <c:v>3838.3</c:v>
                </c:pt>
                <c:pt idx="2323">
                  <c:v>3857.4</c:v>
                </c:pt>
                <c:pt idx="2324">
                  <c:v>3876.3</c:v>
                </c:pt>
                <c:pt idx="2325">
                  <c:v>3873.6</c:v>
                </c:pt>
                <c:pt idx="2326">
                  <c:v>3876</c:v>
                </c:pt>
                <c:pt idx="2327">
                  <c:v>3862</c:v>
                </c:pt>
                <c:pt idx="2328">
                  <c:v>3833.2</c:v>
                </c:pt>
                <c:pt idx="2329">
                  <c:v>3845.8</c:v>
                </c:pt>
                <c:pt idx="2330">
                  <c:v>3878.9</c:v>
                </c:pt>
                <c:pt idx="2331">
                  <c:v>3896.9</c:v>
                </c:pt>
                <c:pt idx="2332">
                  <c:v>3896.8</c:v>
                </c:pt>
                <c:pt idx="2333">
                  <c:v>3912</c:v>
                </c:pt>
                <c:pt idx="2334">
                  <c:v>3929.1</c:v>
                </c:pt>
                <c:pt idx="2335">
                  <c:v>3894.7</c:v>
                </c:pt>
                <c:pt idx="2336">
                  <c:v>3931.6</c:v>
                </c:pt>
                <c:pt idx="2337">
                  <c:v>3929.9</c:v>
                </c:pt>
                <c:pt idx="2338">
                  <c:v>3935.3</c:v>
                </c:pt>
                <c:pt idx="2339">
                  <c:v>3956.2</c:v>
                </c:pt>
                <c:pt idx="2340">
                  <c:v>3956.4</c:v>
                </c:pt>
                <c:pt idx="2341">
                  <c:v>3928.9</c:v>
                </c:pt>
                <c:pt idx="2342">
                  <c:v>3963.3</c:v>
                </c:pt>
                <c:pt idx="2343">
                  <c:v>3954.6</c:v>
                </c:pt>
                <c:pt idx="2344">
                  <c:v>3979.3</c:v>
                </c:pt>
                <c:pt idx="2345">
                  <c:v>3992.9</c:v>
                </c:pt>
                <c:pt idx="2346">
                  <c:v>3999.9</c:v>
                </c:pt>
                <c:pt idx="2347">
                  <c:v>3964.4</c:v>
                </c:pt>
                <c:pt idx="2348">
                  <c:v>3948.9</c:v>
                </c:pt>
                <c:pt idx="2349">
                  <c:v>3950.6</c:v>
                </c:pt>
                <c:pt idx="2350">
                  <c:v>3978.9</c:v>
                </c:pt>
                <c:pt idx="2351">
                  <c:v>3963.1</c:v>
                </c:pt>
                <c:pt idx="2352">
                  <c:v>4082.2</c:v>
                </c:pt>
                <c:pt idx="2353">
                  <c:v>4013.7</c:v>
                </c:pt>
                <c:pt idx="2354">
                  <c:v>3984.5</c:v>
                </c:pt>
                <c:pt idx="2355">
                  <c:v>3972.3</c:v>
                </c:pt>
                <c:pt idx="2356">
                  <c:v>4029.1</c:v>
                </c:pt>
                <c:pt idx="2357">
                  <c:v>4064.6</c:v>
                </c:pt>
                <c:pt idx="2358">
                  <c:v>4127.7</c:v>
                </c:pt>
                <c:pt idx="2359">
                  <c:v>4314.5</c:v>
                </c:pt>
                <c:pt idx="2360">
                  <c:v>4514</c:v>
                </c:pt>
                <c:pt idx="2361">
                  <c:v>4592.2</c:v>
                </c:pt>
                <c:pt idx="2362">
                  <c:v>4717.8</c:v>
                </c:pt>
                <c:pt idx="2363">
                  <c:v>4851.2</c:v>
                </c:pt>
                <c:pt idx="2364">
                  <c:v>4899.3999999999996</c:v>
                </c:pt>
                <c:pt idx="2365">
                  <c:v>15982.2</c:v>
                </c:pt>
                <c:pt idx="2366">
                  <c:v>16201.5</c:v>
                </c:pt>
                <c:pt idx="2367">
                  <c:v>16292.5</c:v>
                </c:pt>
                <c:pt idx="2368">
                  <c:v>16319.8</c:v>
                </c:pt>
                <c:pt idx="2369">
                  <c:v>16364</c:v>
                </c:pt>
                <c:pt idx="2370">
                  <c:v>16467.2</c:v>
                </c:pt>
                <c:pt idx="2371">
                  <c:v>16554.599999999999</c:v>
                </c:pt>
                <c:pt idx="2372">
                  <c:v>16654.900000000001</c:v>
                </c:pt>
                <c:pt idx="2373">
                  <c:v>16656.599999999999</c:v>
                </c:pt>
                <c:pt idx="2374">
                  <c:v>16763.2</c:v>
                </c:pt>
                <c:pt idx="2375">
                  <c:v>16836.7</c:v>
                </c:pt>
                <c:pt idx="2376">
                  <c:v>16781.8</c:v>
                </c:pt>
                <c:pt idx="2377">
                  <c:v>16753.2</c:v>
                </c:pt>
                <c:pt idx="2378">
                  <c:v>16734.599999999999</c:v>
                </c:pt>
                <c:pt idx="2379">
                  <c:v>16888.900000000001</c:v>
                </c:pt>
                <c:pt idx="2380">
                  <c:v>16938.599999999999</c:v>
                </c:pt>
                <c:pt idx="2381">
                  <c:v>16880.5</c:v>
                </c:pt>
                <c:pt idx="2382">
                  <c:v>16962.7</c:v>
                </c:pt>
                <c:pt idx="2383">
                  <c:v>17087.599999999999</c:v>
                </c:pt>
                <c:pt idx="2384">
                  <c:v>17214.599999999999</c:v>
                </c:pt>
                <c:pt idx="2385">
                  <c:v>17237.7</c:v>
                </c:pt>
                <c:pt idx="2386">
                  <c:v>17174.900000000001</c:v>
                </c:pt>
                <c:pt idx="2387">
                  <c:v>17224.2</c:v>
                </c:pt>
                <c:pt idx="2388">
                  <c:v>17331.8</c:v>
                </c:pt>
                <c:pt idx="2389">
                  <c:v>17350.599999999999</c:v>
                </c:pt>
                <c:pt idx="2390">
                  <c:v>17376.099999999999</c:v>
                </c:pt>
                <c:pt idx="2391">
                  <c:v>17431.2</c:v>
                </c:pt>
                <c:pt idx="2392">
                  <c:v>17593.400000000001</c:v>
                </c:pt>
                <c:pt idx="2393">
                  <c:v>17638.400000000001</c:v>
                </c:pt>
                <c:pt idx="2394">
                  <c:v>17657.900000000001</c:v>
                </c:pt>
                <c:pt idx="2395">
                  <c:v>17547.599999999999</c:v>
                </c:pt>
                <c:pt idx="2396">
                  <c:v>17777.400000000001</c:v>
                </c:pt>
                <c:pt idx="2397">
                  <c:v>17853.5</c:v>
                </c:pt>
                <c:pt idx="2398">
                  <c:v>17762.7</c:v>
                </c:pt>
                <c:pt idx="2399">
                  <c:v>17659.7</c:v>
                </c:pt>
                <c:pt idx="2400">
                  <c:v>17770</c:v>
                </c:pt>
                <c:pt idx="2401">
                  <c:v>18142.099999999999</c:v>
                </c:pt>
                <c:pt idx="2402">
                  <c:v>18151.2</c:v>
                </c:pt>
                <c:pt idx="2403">
                  <c:v>18107.7</c:v>
                </c:pt>
                <c:pt idx="2404">
                  <c:v>18104.900000000001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3F-474F-9ED0-89E962B4E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18448"/>
        <c:axId val="1050946328"/>
      </c:lineChart>
      <c:dateAx>
        <c:axId val="1050918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6328"/>
        <c:crosses val="autoZero"/>
        <c:auto val="0"/>
        <c:lblOffset val="100"/>
        <c:baseTimeUnit val="days"/>
      </c:dateAx>
      <c:valAx>
        <c:axId val="105094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18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'US M2 '!$A$7:$A$783</c:f>
              <c:numCache>
                <c:formatCode>m/d/yyyy</c:formatCode>
                <c:ptCount val="777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  <c:pt idx="765">
                  <c:v>44866</c:v>
                </c:pt>
              </c:numCache>
            </c:numRef>
          </c:cat>
          <c:val>
            <c:numRef>
              <c:f>'US M2 '!$D$7:$D$783</c:f>
              <c:numCache>
                <c:formatCode>0.00%</c:formatCode>
                <c:ptCount val="777"/>
                <c:pt idx="0">
                  <c:v>4.7042017029254479E-2</c:v>
                </c:pt>
                <c:pt idx="1">
                  <c:v>6.4390821296760548E-2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9.3815622570933455E-2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7.2722430021636253E-2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2.770122741956893E-2</c:v>
                </c:pt>
                <c:pt idx="502">
                  <c:v>0.11562074822566015</c:v>
                </c:pt>
                <c:pt idx="503">
                  <c:v>0.13077300635995437</c:v>
                </c:pt>
                <c:pt idx="504">
                  <c:v>9.6643941172102954E-2</c:v>
                </c:pt>
                <c:pt idx="505">
                  <c:v>0.14771760767977771</c:v>
                </c:pt>
                <c:pt idx="506">
                  <c:v>0.16211142425650582</c:v>
                </c:pt>
                <c:pt idx="507">
                  <c:v>-6.7548294598631653E-3</c:v>
                </c:pt>
                <c:pt idx="508">
                  <c:v>9.8900244335699661E-2</c:v>
                </c:pt>
                <c:pt idx="509">
                  <c:v>7.1601000318500363E-2</c:v>
                </c:pt>
                <c:pt idx="510">
                  <c:v>8.0795080069242964E-2</c:v>
                </c:pt>
                <c:pt idx="511">
                  <c:v>0.28675733075429743</c:v>
                </c:pt>
                <c:pt idx="512">
                  <c:v>-2.5060827945083242E-2</c:v>
                </c:pt>
                <c:pt idx="513">
                  <c:v>0.10280345435535998</c:v>
                </c:pt>
                <c:pt idx="514">
                  <c:v>0.12481628069984496</c:v>
                </c:pt>
                <c:pt idx="515">
                  <c:v>4.5763219831175483E-2</c:v>
                </c:pt>
                <c:pt idx="516">
                  <c:v>6.6404516576788808E-2</c:v>
                </c:pt>
                <c:pt idx="517">
                  <c:v>2.6131235816730936E-2</c:v>
                </c:pt>
                <c:pt idx="518">
                  <c:v>4.3683223132129356E-4</c:v>
                </c:pt>
                <c:pt idx="519">
                  <c:v>5.8505710209538986E-2</c:v>
                </c:pt>
                <c:pt idx="520">
                  <c:v>5.5706729353946827E-2</c:v>
                </c:pt>
                <c:pt idx="521">
                  <c:v>9.6161016535032839E-2</c:v>
                </c:pt>
                <c:pt idx="522">
                  <c:v>9.5163704897678114E-2</c:v>
                </c:pt>
                <c:pt idx="523">
                  <c:v>5.3249365922043879E-2</c:v>
                </c:pt>
                <c:pt idx="524">
                  <c:v>9.8376335446776597E-2</c:v>
                </c:pt>
                <c:pt idx="525">
                  <c:v>0.1109485417130347</c:v>
                </c:pt>
                <c:pt idx="526">
                  <c:v>4.558164079882121E-2</c:v>
                </c:pt>
                <c:pt idx="527">
                  <c:v>6.9920973264506303E-2</c:v>
                </c:pt>
                <c:pt idx="528">
                  <c:v>7.7236916460893923E-2</c:v>
                </c:pt>
                <c:pt idx="529">
                  <c:v>4.3368021533777945E-2</c:v>
                </c:pt>
                <c:pt idx="530">
                  <c:v>7.931382271474785E-2</c:v>
                </c:pt>
                <c:pt idx="531">
                  <c:v>0.13026148594431874</c:v>
                </c:pt>
                <c:pt idx="532">
                  <c:v>7.6456543520564635E-2</c:v>
                </c:pt>
                <c:pt idx="533">
                  <c:v>9.7571728706209893E-2</c:v>
                </c:pt>
                <c:pt idx="534">
                  <c:v>0.12168019837508681</c:v>
                </c:pt>
                <c:pt idx="535">
                  <c:v>-5.370556549656591E-2</c:v>
                </c:pt>
                <c:pt idx="536">
                  <c:v>-1.8028710091065769E-2</c:v>
                </c:pt>
                <c:pt idx="537">
                  <c:v>1.0939088561178423E-2</c:v>
                </c:pt>
                <c:pt idx="538">
                  <c:v>-3.5532122704485802E-3</c:v>
                </c:pt>
                <c:pt idx="539">
                  <c:v>1.6339185619097085E-2</c:v>
                </c:pt>
                <c:pt idx="540">
                  <c:v>7.9385605367533474E-2</c:v>
                </c:pt>
                <c:pt idx="541">
                  <c:v>7.2568911010454373E-2</c:v>
                </c:pt>
                <c:pt idx="542">
                  <c:v>8.3208039894959729E-2</c:v>
                </c:pt>
                <c:pt idx="543">
                  <c:v>0.15966618637345298</c:v>
                </c:pt>
                <c:pt idx="544">
                  <c:v>4.6043820985957051E-3</c:v>
                </c:pt>
                <c:pt idx="545">
                  <c:v>2.6731400922477722E-2</c:v>
                </c:pt>
                <c:pt idx="546">
                  <c:v>5.1392625913434742E-2</c:v>
                </c:pt>
                <c:pt idx="547">
                  <c:v>6.8016795053343904E-2</c:v>
                </c:pt>
                <c:pt idx="548">
                  <c:v>5.425682700436596E-2</c:v>
                </c:pt>
                <c:pt idx="549">
                  <c:v>5.1052678324921663E-2</c:v>
                </c:pt>
                <c:pt idx="550">
                  <c:v>3.524544447192679E-2</c:v>
                </c:pt>
                <c:pt idx="551">
                  <c:v>1.1653640029810841E-2</c:v>
                </c:pt>
                <c:pt idx="552">
                  <c:v>1.5613787144355573E-2</c:v>
                </c:pt>
                <c:pt idx="553">
                  <c:v>1.7108202169203279E-2</c:v>
                </c:pt>
                <c:pt idx="554">
                  <c:v>2.6393256921346531E-2</c:v>
                </c:pt>
                <c:pt idx="555">
                  <c:v>3.2826275900389668E-2</c:v>
                </c:pt>
                <c:pt idx="556">
                  <c:v>6.1939276208894167E-2</c:v>
                </c:pt>
                <c:pt idx="557">
                  <c:v>5.9869040925285555E-2</c:v>
                </c:pt>
                <c:pt idx="558">
                  <c:v>6.1896952235632074E-2</c:v>
                </c:pt>
                <c:pt idx="559">
                  <c:v>6.4090180331492386E-2</c:v>
                </c:pt>
                <c:pt idx="560">
                  <c:v>6.4134454695353726E-2</c:v>
                </c:pt>
                <c:pt idx="561">
                  <c:v>3.0050929930721004E-2</c:v>
                </c:pt>
                <c:pt idx="562">
                  <c:v>4.959787723689546E-2</c:v>
                </c:pt>
                <c:pt idx="563">
                  <c:v>7.8860542883089524E-2</c:v>
                </c:pt>
                <c:pt idx="564">
                  <c:v>4.4237486801719683E-2</c:v>
                </c:pt>
                <c:pt idx="565">
                  <c:v>2.5725938065246368E-2</c:v>
                </c:pt>
                <c:pt idx="566">
                  <c:v>6.8041192683620633E-2</c:v>
                </c:pt>
                <c:pt idx="567">
                  <c:v>1.2066042076930295E-2</c:v>
                </c:pt>
                <c:pt idx="568">
                  <c:v>6.9086504772544188E-2</c:v>
                </c:pt>
                <c:pt idx="569">
                  <c:v>7.5043337083429806E-2</c:v>
                </c:pt>
                <c:pt idx="570">
                  <c:v>5.5011969425481144E-2</c:v>
                </c:pt>
                <c:pt idx="571">
                  <c:v>4.8040327562158813E-2</c:v>
                </c:pt>
                <c:pt idx="572">
                  <c:v>8.8226414878751935E-2</c:v>
                </c:pt>
                <c:pt idx="573">
                  <c:v>6.191983250371802E-2</c:v>
                </c:pt>
                <c:pt idx="574">
                  <c:v>7.6303133855927019E-2</c:v>
                </c:pt>
                <c:pt idx="575">
                  <c:v>6.6423631287431784E-2</c:v>
                </c:pt>
                <c:pt idx="576">
                  <c:v>2.6823611596262564E-2</c:v>
                </c:pt>
                <c:pt idx="577">
                  <c:v>5.8432807498055128E-2</c:v>
                </c:pt>
                <c:pt idx="578">
                  <c:v>0.12796443064650043</c:v>
                </c:pt>
                <c:pt idx="579">
                  <c:v>2.3650848717563067E-2</c:v>
                </c:pt>
                <c:pt idx="580">
                  <c:v>5.6393782015690341E-2</c:v>
                </c:pt>
                <c:pt idx="581">
                  <c:v>5.128702714938127E-2</c:v>
                </c:pt>
                <c:pt idx="582">
                  <c:v>0.13235087982068738</c:v>
                </c:pt>
                <c:pt idx="583">
                  <c:v>2.981027661124247E-2</c:v>
                </c:pt>
                <c:pt idx="584">
                  <c:v>2.2930410374087939E-2</c:v>
                </c:pt>
                <c:pt idx="585">
                  <c:v>4.0533467494227704E-2</c:v>
                </c:pt>
                <c:pt idx="586">
                  <c:v>4.912547358442243E-2</c:v>
                </c:pt>
                <c:pt idx="587">
                  <c:v>5.5825605966562719E-2</c:v>
                </c:pt>
                <c:pt idx="588">
                  <c:v>0.14487407704835698</c:v>
                </c:pt>
                <c:pt idx="589">
                  <c:v>0.10878148306729285</c:v>
                </c:pt>
                <c:pt idx="590">
                  <c:v>6.9517704029778082E-2</c:v>
                </c:pt>
                <c:pt idx="591">
                  <c:v>1.8864407953795848E-2</c:v>
                </c:pt>
                <c:pt idx="592">
                  <c:v>2.7894758948212361E-2</c:v>
                </c:pt>
                <c:pt idx="593">
                  <c:v>7.4634116786606253E-2</c:v>
                </c:pt>
                <c:pt idx="594">
                  <c:v>2.3081915617355397E-2</c:v>
                </c:pt>
                <c:pt idx="595">
                  <c:v>0.11213044133246597</c:v>
                </c:pt>
                <c:pt idx="596">
                  <c:v>0.17405009986819975</c:v>
                </c:pt>
                <c:pt idx="597">
                  <c:v>7.878977913073526E-2</c:v>
                </c:pt>
                <c:pt idx="598">
                  <c:v>0.29831617625053286</c:v>
                </c:pt>
                <c:pt idx="599">
                  <c:v>0.12630054464189211</c:v>
                </c:pt>
                <c:pt idx="600">
                  <c:v>4.3484462758283327E-2</c:v>
                </c:pt>
                <c:pt idx="601">
                  <c:v>9.9984093511487737E-2</c:v>
                </c:pt>
                <c:pt idx="602">
                  <c:v>5.1739510802875088E-3</c:v>
                </c:pt>
                <c:pt idx="603">
                  <c:v>8.6057388538336221E-2</c:v>
                </c:pt>
                <c:pt idx="604">
                  <c:v>1.4038546385861439E-2</c:v>
                </c:pt>
                <c:pt idx="605">
                  <c:v>6.5595356129324323E-3</c:v>
                </c:pt>
                <c:pt idx="606">
                  <c:v>-1.4208497842083112E-4</c:v>
                </c:pt>
                <c:pt idx="607">
                  <c:v>-1.1361752282843529E-3</c:v>
                </c:pt>
                <c:pt idx="608">
                  <c:v>3.8904364729783314E-2</c:v>
                </c:pt>
                <c:pt idx="609">
                  <c:v>4.2893306785450003E-2</c:v>
                </c:pt>
                <c:pt idx="610">
                  <c:v>-6.754829459861833E-3</c:v>
                </c:pt>
                <c:pt idx="611">
                  <c:v>-5.2237019652250472E-2</c:v>
                </c:pt>
                <c:pt idx="612">
                  <c:v>7.2231220972070131E-2</c:v>
                </c:pt>
                <c:pt idx="613">
                  <c:v>-4.0828960319989616E-3</c:v>
                </c:pt>
                <c:pt idx="614">
                  <c:v>4.418872550240005E-2</c:v>
                </c:pt>
                <c:pt idx="615">
                  <c:v>7.967456505740711E-2</c:v>
                </c:pt>
                <c:pt idx="616">
                  <c:v>2.7011242984892991E-2</c:v>
                </c:pt>
                <c:pt idx="617">
                  <c:v>1.3745973005739875E-2</c:v>
                </c:pt>
                <c:pt idx="618">
                  <c:v>7.2325209737775786E-2</c:v>
                </c:pt>
                <c:pt idx="619">
                  <c:v>4.3765124960641666E-2</c:v>
                </c:pt>
                <c:pt idx="620">
                  <c:v>7.0159048525929579E-2</c:v>
                </c:pt>
                <c:pt idx="621">
                  <c:v>2.8622118401077312E-2</c:v>
                </c:pt>
                <c:pt idx="622">
                  <c:v>4.4390305729625767E-2</c:v>
                </c:pt>
                <c:pt idx="623">
                  <c:v>2.9429158957718027E-2</c:v>
                </c:pt>
                <c:pt idx="624">
                  <c:v>9.0307756010969076E-2</c:v>
                </c:pt>
                <c:pt idx="625">
                  <c:v>7.9161930682549952E-2</c:v>
                </c:pt>
                <c:pt idx="626">
                  <c:v>8.5566907662640634E-2</c:v>
                </c:pt>
                <c:pt idx="627">
                  <c:v>9.8246939460767901E-2</c:v>
                </c:pt>
                <c:pt idx="628">
                  <c:v>0.10452596787132928</c:v>
                </c:pt>
                <c:pt idx="629">
                  <c:v>0.24012862995187056</c:v>
                </c:pt>
                <c:pt idx="630">
                  <c:v>0.27573780528492176</c:v>
                </c:pt>
                <c:pt idx="631">
                  <c:v>2.6441603705983363E-2</c:v>
                </c:pt>
                <c:pt idx="632">
                  <c:v>4.340834149627959E-2</c:v>
                </c:pt>
                <c:pt idx="633">
                  <c:v>6.5248852552131087E-2</c:v>
                </c:pt>
                <c:pt idx="634">
                  <c:v>6.093558571465274E-2</c:v>
                </c:pt>
                <c:pt idx="635">
                  <c:v>9.4817792260191602E-2</c:v>
                </c:pt>
                <c:pt idx="636">
                  <c:v>6.6550581083271831E-2</c:v>
                </c:pt>
                <c:pt idx="637">
                  <c:v>5.647088840347303E-2</c:v>
                </c:pt>
                <c:pt idx="638">
                  <c:v>6.7945005455216645E-2</c:v>
                </c:pt>
                <c:pt idx="639">
                  <c:v>5.4488864314858443E-2</c:v>
                </c:pt>
                <c:pt idx="640">
                  <c:v>8.914070399531826E-2</c:v>
                </c:pt>
                <c:pt idx="641">
                  <c:v>6.485601071858782E-2</c:v>
                </c:pt>
                <c:pt idx="642">
                  <c:v>8.6199269339161777E-2</c:v>
                </c:pt>
                <c:pt idx="643">
                  <c:v>9.8437168603996206E-2</c:v>
                </c:pt>
                <c:pt idx="644">
                  <c:v>8.1095922404019305E-2</c:v>
                </c:pt>
                <c:pt idx="645">
                  <c:v>8.5329636415846011E-2</c:v>
                </c:pt>
                <c:pt idx="646">
                  <c:v>0.15131472048586514</c:v>
                </c:pt>
                <c:pt idx="647">
                  <c:v>2.2953757923725338E-2</c:v>
                </c:pt>
                <c:pt idx="648">
                  <c:v>2.8664911382279001E-3</c:v>
                </c:pt>
                <c:pt idx="649">
                  <c:v>8.0686313213782501E-2</c:v>
                </c:pt>
                <c:pt idx="650">
                  <c:v>4.1607095291655183E-2</c:v>
                </c:pt>
                <c:pt idx="651">
                  <c:v>4.9018565780117429E-2</c:v>
                </c:pt>
                <c:pt idx="652">
                  <c:v>6.5930585164451383E-2</c:v>
                </c:pt>
                <c:pt idx="653">
                  <c:v>5.2784939600642788E-2</c:v>
                </c:pt>
                <c:pt idx="654">
                  <c:v>6.8485732868718951E-2</c:v>
                </c:pt>
                <c:pt idx="655">
                  <c:v>5.8333184333118515E-2</c:v>
                </c:pt>
                <c:pt idx="656">
                  <c:v>0.13548368603502303</c:v>
                </c:pt>
                <c:pt idx="657">
                  <c:v>1.3554696773117492E-2</c:v>
                </c:pt>
                <c:pt idx="658">
                  <c:v>6.7418427456920282E-2</c:v>
                </c:pt>
                <c:pt idx="659">
                  <c:v>5.5894614213779059E-2</c:v>
                </c:pt>
                <c:pt idx="660">
                  <c:v>9.2641242226759735E-2</c:v>
                </c:pt>
                <c:pt idx="661">
                  <c:v>4.2970528690863041E-2</c:v>
                </c:pt>
                <c:pt idx="662">
                  <c:v>6.2469233028282778E-2</c:v>
                </c:pt>
                <c:pt idx="663">
                  <c:v>7.6542130012337894E-2</c:v>
                </c:pt>
                <c:pt idx="664">
                  <c:v>5.918293826963561E-2</c:v>
                </c:pt>
                <c:pt idx="665">
                  <c:v>6.423866725641858E-2</c:v>
                </c:pt>
                <c:pt idx="666">
                  <c:v>3.1386998549194578E-2</c:v>
                </c:pt>
                <c:pt idx="667">
                  <c:v>3.5510327400845698E-2</c:v>
                </c:pt>
                <c:pt idx="668">
                  <c:v>6.5083759873604707E-2</c:v>
                </c:pt>
                <c:pt idx="669">
                  <c:v>4.3711395159244049E-2</c:v>
                </c:pt>
                <c:pt idx="670">
                  <c:v>8.2371496753353535E-2</c:v>
                </c:pt>
                <c:pt idx="671">
                  <c:v>6.7435488655293474E-2</c:v>
                </c:pt>
                <c:pt idx="672">
                  <c:v>0.12824841332879666</c:v>
                </c:pt>
                <c:pt idx="673">
                  <c:v>1.5996199735510253E-2</c:v>
                </c:pt>
                <c:pt idx="674">
                  <c:v>4.9367469480410042E-2</c:v>
                </c:pt>
                <c:pt idx="675">
                  <c:v>3.3607064841721712E-2</c:v>
                </c:pt>
                <c:pt idx="676">
                  <c:v>4.6618419741857986E-2</c:v>
                </c:pt>
                <c:pt idx="677">
                  <c:v>5.3860147495101707E-2</c:v>
                </c:pt>
                <c:pt idx="678">
                  <c:v>5.2054660990699553E-2</c:v>
                </c:pt>
                <c:pt idx="679">
                  <c:v>5.5884985586363234E-2</c:v>
                </c:pt>
                <c:pt idx="680">
                  <c:v>3.2332681166291177E-2</c:v>
                </c:pt>
                <c:pt idx="681">
                  <c:v>9.1378270560589892E-2</c:v>
                </c:pt>
                <c:pt idx="682">
                  <c:v>5.8144124643899175E-2</c:v>
                </c:pt>
                <c:pt idx="683">
                  <c:v>0.12960468538287939</c:v>
                </c:pt>
                <c:pt idx="684">
                  <c:v>7.5226096328325109E-2</c:v>
                </c:pt>
                <c:pt idx="685">
                  <c:v>6.3064984583360628E-2</c:v>
                </c:pt>
                <c:pt idx="686">
                  <c:v>8.7754747032215308E-2</c:v>
                </c:pt>
                <c:pt idx="687">
                  <c:v>6.5385411106213542E-2</c:v>
                </c:pt>
                <c:pt idx="688">
                  <c:v>6.4135209610056476E-2</c:v>
                </c:pt>
                <c:pt idx="689">
                  <c:v>5.7674331170396664E-2</c:v>
                </c:pt>
                <c:pt idx="690">
                  <c:v>8.3253219669561673E-2</c:v>
                </c:pt>
                <c:pt idx="691">
                  <c:v>5.6618469495426149E-2</c:v>
                </c:pt>
                <c:pt idx="692">
                  <c:v>6.3926490983065909E-2</c:v>
                </c:pt>
                <c:pt idx="693">
                  <c:v>6.7081093823285087E-2</c:v>
                </c:pt>
                <c:pt idx="694">
                  <c:v>3.0564568207023468E-2</c:v>
                </c:pt>
                <c:pt idx="695">
                  <c:v>6.8465154683760687E-2</c:v>
                </c:pt>
                <c:pt idx="696">
                  <c:v>6.3862059842110686E-2</c:v>
                </c:pt>
                <c:pt idx="697">
                  <c:v>6.399969052111687E-2</c:v>
                </c:pt>
                <c:pt idx="698">
                  <c:v>5.7149897925207416E-2</c:v>
                </c:pt>
                <c:pt idx="699">
                  <c:v>4.7182439941799048E-2</c:v>
                </c:pt>
                <c:pt idx="700">
                  <c:v>2.1577643730815277E-2</c:v>
                </c:pt>
                <c:pt idx="701">
                  <c:v>5.6366019124735045E-2</c:v>
                </c:pt>
                <c:pt idx="702">
                  <c:v>5.2865432330546414E-2</c:v>
                </c:pt>
                <c:pt idx="703">
                  <c:v>3.792548772803106E-2</c:v>
                </c:pt>
                <c:pt idx="704">
                  <c:v>4.9446372406654948E-2</c:v>
                </c:pt>
                <c:pt idx="705">
                  <c:v>2.3504959138202386E-2</c:v>
                </c:pt>
                <c:pt idx="706">
                  <c:v>4.2714711854773046E-2</c:v>
                </c:pt>
                <c:pt idx="707">
                  <c:v>1.3861174452015179E-2</c:v>
                </c:pt>
                <c:pt idx="708">
                  <c:v>3.6953632173783557E-2</c:v>
                </c:pt>
                <c:pt idx="709">
                  <c:v>4.8763050821708953E-2</c:v>
                </c:pt>
                <c:pt idx="710">
                  <c:v>1.9243243276797495E-2</c:v>
                </c:pt>
                <c:pt idx="711">
                  <c:v>4.687539795779827E-2</c:v>
                </c:pt>
                <c:pt idx="712">
                  <c:v>5.3754762828915004E-2</c:v>
                </c:pt>
                <c:pt idx="713">
                  <c:v>2.9667110218639436E-2</c:v>
                </c:pt>
                <c:pt idx="714">
                  <c:v>4.3630265052147399E-2</c:v>
                </c:pt>
                <c:pt idx="715">
                  <c:v>2.3250478386683815E-2</c:v>
                </c:pt>
                <c:pt idx="716">
                  <c:v>1.1797730961469188E-2</c:v>
                </c:pt>
                <c:pt idx="717">
                  <c:v>1.1104366189308434E-2</c:v>
                </c:pt>
                <c:pt idx="718">
                  <c:v>0.10334759360383705</c:v>
                </c:pt>
                <c:pt idx="719">
                  <c:v>6.1859694441024349E-2</c:v>
                </c:pt>
                <c:pt idx="720">
                  <c:v>3.5060620054184755E-2</c:v>
                </c:pt>
                <c:pt idx="721">
                  <c:v>3.2308925964402713E-2</c:v>
                </c:pt>
                <c:pt idx="722">
                  <c:v>2.5347158524512414E-2</c:v>
                </c:pt>
                <c:pt idx="723">
                  <c:v>7.8179574543288277E-2</c:v>
                </c:pt>
                <c:pt idx="724">
                  <c:v>0.10503881020569716</c:v>
                </c:pt>
                <c:pt idx="725">
                  <c:v>6.6176501087234163E-2</c:v>
                </c:pt>
                <c:pt idx="726">
                  <c:v>7.1832660431569328E-2</c:v>
                </c:pt>
                <c:pt idx="727">
                  <c:v>7.0548913964110893E-2</c:v>
                </c:pt>
                <c:pt idx="728">
                  <c:v>0.11736098938946715</c:v>
                </c:pt>
                <c:pt idx="729">
                  <c:v>8.7045975937513509E-2</c:v>
                </c:pt>
                <c:pt idx="730">
                  <c:v>5.5832591930004227E-2</c:v>
                </c:pt>
                <c:pt idx="731">
                  <c:v>6.6740394153739668E-2</c:v>
                </c:pt>
                <c:pt idx="732">
                  <c:v>4.5244460323725644E-2</c:v>
                </c:pt>
                <c:pt idx="733">
                  <c:v>0.49847541260529571</c:v>
                </c:pt>
                <c:pt idx="734">
                  <c:v>1.0913568907031443</c:v>
                </c:pt>
                <c:pt idx="735">
                  <c:v>0.77493479497413364</c:v>
                </c:pt>
                <c:pt idx="736">
                  <c:v>0.21684881168392089</c:v>
                </c:pt>
                <c:pt idx="737">
                  <c:v>0.10284536585350912</c:v>
                </c:pt>
                <c:pt idx="738">
                  <c:v>5.3530232953041601E-2</c:v>
                </c:pt>
                <c:pt idx="739">
                  <c:v>0.15204098270396571</c:v>
                </c:pt>
                <c:pt idx="740">
                  <c:v>0.10875885910868743</c:v>
                </c:pt>
                <c:pt idx="741">
                  <c:v>0.16068384606311836</c:v>
                </c:pt>
                <c:pt idx="742">
                  <c:v>0.10257921329738684</c:v>
                </c:pt>
                <c:pt idx="743">
                  <c:v>0.16698482544390147</c:v>
                </c:pt>
                <c:pt idx="744">
                  <c:v>0.16114071251662976</c:v>
                </c:pt>
                <c:pt idx="745">
                  <c:v>0.15614105685260604</c:v>
                </c:pt>
                <c:pt idx="746">
                  <c:v>0.1668164366050795</c:v>
                </c:pt>
                <c:pt idx="747">
                  <c:v>0.20008169162819511</c:v>
                </c:pt>
                <c:pt idx="748">
                  <c:v>2.4603804375118443E-2</c:v>
                </c:pt>
                <c:pt idx="749">
                  <c:v>9.4921252978791948E-2</c:v>
                </c:pt>
                <c:pt idx="750">
                  <c:v>0.13585053537126801</c:v>
                </c:pt>
                <c:pt idx="751">
                  <c:v>7.7743243059239964E-2</c:v>
                </c:pt>
                <c:pt idx="752">
                  <c:v>0.10690091853662831</c:v>
                </c:pt>
                <c:pt idx="753">
                  <c:v>0.12294404163284445</c:v>
                </c:pt>
                <c:pt idx="754">
                  <c:v>8.2075881664832595E-2</c:v>
                </c:pt>
                <c:pt idx="755">
                  <c:v>9.2852460729210051E-2</c:v>
                </c:pt>
                <c:pt idx="756">
                  <c:v>3.3083114961071525E-2</c:v>
                </c:pt>
                <c:pt idx="757">
                  <c:v>1.7439926993811916E-2</c:v>
                </c:pt>
                <c:pt idx="758">
                  <c:v>-5.1406864230155724E-2</c:v>
                </c:pt>
                <c:pt idx="759">
                  <c:v>2.7200357142538323E-3</c:v>
                </c:pt>
                <c:pt idx="760">
                  <c:v>-2.2924980032042463E-2</c:v>
                </c:pt>
                <c:pt idx="761">
                  <c:v>1.6055941085218794E-2</c:v>
                </c:pt>
                <c:pt idx="762">
                  <c:v>-2.3822978444623111E-3</c:v>
                </c:pt>
                <c:pt idx="763">
                  <c:v>-6.9104377800779937E-2</c:v>
                </c:pt>
                <c:pt idx="764">
                  <c:v>-4.8178791598420645E-2</c:v>
                </c:pt>
                <c:pt idx="765">
                  <c:v>-3.4845533443684573E-2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30-4E85-B8A7-058CD265F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21702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'US M2 '!$A$7:$A$776</c:f>
              <c:numCache>
                <c:formatCode>m/d/yyyy</c:formatCode>
                <c:ptCount val="770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  <c:pt idx="765">
                  <c:v>44866</c:v>
                </c:pt>
              </c:numCache>
            </c:numRef>
          </c:cat>
          <c:val>
            <c:numRef>
              <c:f>'US M2 '!$B$7:$B$776</c:f>
              <c:numCache>
                <c:formatCode>0.0</c:formatCode>
                <c:ptCount val="770"/>
                <c:pt idx="0">
                  <c:v>287.7</c:v>
                </c:pt>
                <c:pt idx="1">
                  <c:v>289.2</c:v>
                </c:pt>
                <c:pt idx="2">
                  <c:v>290.10000000000002</c:v>
                </c:pt>
                <c:pt idx="3">
                  <c:v>292.2</c:v>
                </c:pt>
                <c:pt idx="4">
                  <c:v>294.10000000000002</c:v>
                </c:pt>
                <c:pt idx="5">
                  <c:v>295.2</c:v>
                </c:pt>
                <c:pt idx="6">
                  <c:v>296.39999999999998</c:v>
                </c:pt>
                <c:pt idx="7">
                  <c:v>296.7</c:v>
                </c:pt>
                <c:pt idx="8">
                  <c:v>296.5</c:v>
                </c:pt>
                <c:pt idx="9">
                  <c:v>297.10000000000002</c:v>
                </c:pt>
                <c:pt idx="10">
                  <c:v>297.8</c:v>
                </c:pt>
                <c:pt idx="11">
                  <c:v>298.2</c:v>
                </c:pt>
                <c:pt idx="12">
                  <c:v>298.39999999999998</c:v>
                </c:pt>
                <c:pt idx="13">
                  <c:v>299.3</c:v>
                </c:pt>
                <c:pt idx="14">
                  <c:v>300.10000000000002</c:v>
                </c:pt>
                <c:pt idx="15">
                  <c:v>300.89999999999998</c:v>
                </c:pt>
                <c:pt idx="16">
                  <c:v>302.3</c:v>
                </c:pt>
                <c:pt idx="17">
                  <c:v>304.10000000000002</c:v>
                </c:pt>
                <c:pt idx="18">
                  <c:v>306.89999999999998</c:v>
                </c:pt>
                <c:pt idx="19">
                  <c:v>308.39999999999998</c:v>
                </c:pt>
                <c:pt idx="20">
                  <c:v>309.5</c:v>
                </c:pt>
                <c:pt idx="21">
                  <c:v>310.89999999999998</c:v>
                </c:pt>
                <c:pt idx="22">
                  <c:v>312.39999999999998</c:v>
                </c:pt>
                <c:pt idx="23">
                  <c:v>314.10000000000002</c:v>
                </c:pt>
                <c:pt idx="24">
                  <c:v>316.5</c:v>
                </c:pt>
                <c:pt idx="25">
                  <c:v>318.3</c:v>
                </c:pt>
                <c:pt idx="26">
                  <c:v>319.89999999999998</c:v>
                </c:pt>
                <c:pt idx="27">
                  <c:v>322.2</c:v>
                </c:pt>
                <c:pt idx="28">
                  <c:v>324.3</c:v>
                </c:pt>
                <c:pt idx="29">
                  <c:v>325.60000000000002</c:v>
                </c:pt>
                <c:pt idx="30">
                  <c:v>327.60000000000002</c:v>
                </c:pt>
                <c:pt idx="31">
                  <c:v>329.5</c:v>
                </c:pt>
                <c:pt idx="32">
                  <c:v>331.1</c:v>
                </c:pt>
                <c:pt idx="33">
                  <c:v>333.4</c:v>
                </c:pt>
                <c:pt idx="34">
                  <c:v>335.5</c:v>
                </c:pt>
                <c:pt idx="35">
                  <c:v>337.5</c:v>
                </c:pt>
                <c:pt idx="36">
                  <c:v>340.1</c:v>
                </c:pt>
                <c:pt idx="37">
                  <c:v>343.1</c:v>
                </c:pt>
                <c:pt idx="38">
                  <c:v>345.5</c:v>
                </c:pt>
                <c:pt idx="39">
                  <c:v>347.5</c:v>
                </c:pt>
                <c:pt idx="40">
                  <c:v>349.3</c:v>
                </c:pt>
                <c:pt idx="41">
                  <c:v>350.8</c:v>
                </c:pt>
                <c:pt idx="42">
                  <c:v>352.8</c:v>
                </c:pt>
                <c:pt idx="43">
                  <c:v>354.9</c:v>
                </c:pt>
                <c:pt idx="44">
                  <c:v>357.2</c:v>
                </c:pt>
                <c:pt idx="45">
                  <c:v>359.8</c:v>
                </c:pt>
                <c:pt idx="46">
                  <c:v>362.7</c:v>
                </c:pt>
                <c:pt idx="47">
                  <c:v>365.2</c:v>
                </c:pt>
                <c:pt idx="48">
                  <c:v>367.9</c:v>
                </c:pt>
                <c:pt idx="49">
                  <c:v>370.7</c:v>
                </c:pt>
                <c:pt idx="50">
                  <c:v>373.3</c:v>
                </c:pt>
                <c:pt idx="51">
                  <c:v>376.1</c:v>
                </c:pt>
                <c:pt idx="52">
                  <c:v>378.4</c:v>
                </c:pt>
                <c:pt idx="53">
                  <c:v>381.1</c:v>
                </c:pt>
                <c:pt idx="54">
                  <c:v>383.6</c:v>
                </c:pt>
                <c:pt idx="55">
                  <c:v>386</c:v>
                </c:pt>
                <c:pt idx="56">
                  <c:v>388.3</c:v>
                </c:pt>
                <c:pt idx="57">
                  <c:v>391.5</c:v>
                </c:pt>
                <c:pt idx="58">
                  <c:v>393.2</c:v>
                </c:pt>
                <c:pt idx="59">
                  <c:v>395.2</c:v>
                </c:pt>
                <c:pt idx="60">
                  <c:v>397.6</c:v>
                </c:pt>
                <c:pt idx="61">
                  <c:v>399.8</c:v>
                </c:pt>
                <c:pt idx="62">
                  <c:v>401.7</c:v>
                </c:pt>
                <c:pt idx="63">
                  <c:v>404.2</c:v>
                </c:pt>
                <c:pt idx="64">
                  <c:v>407.1</c:v>
                </c:pt>
                <c:pt idx="65">
                  <c:v>410.1</c:v>
                </c:pt>
                <c:pt idx="66">
                  <c:v>413.4</c:v>
                </c:pt>
                <c:pt idx="67">
                  <c:v>416.9</c:v>
                </c:pt>
                <c:pt idx="68">
                  <c:v>419.1</c:v>
                </c:pt>
                <c:pt idx="69">
                  <c:v>422</c:v>
                </c:pt>
                <c:pt idx="70">
                  <c:v>424.7</c:v>
                </c:pt>
                <c:pt idx="71">
                  <c:v>427.5</c:v>
                </c:pt>
                <c:pt idx="72">
                  <c:v>430.4</c:v>
                </c:pt>
                <c:pt idx="73">
                  <c:v>433.2</c:v>
                </c:pt>
                <c:pt idx="74">
                  <c:v>435.4</c:v>
                </c:pt>
                <c:pt idx="75">
                  <c:v>437.1</c:v>
                </c:pt>
                <c:pt idx="76">
                  <c:v>440.1</c:v>
                </c:pt>
                <c:pt idx="77">
                  <c:v>442.9</c:v>
                </c:pt>
                <c:pt idx="78">
                  <c:v>445.8</c:v>
                </c:pt>
                <c:pt idx="79">
                  <c:v>449.5</c:v>
                </c:pt>
                <c:pt idx="80">
                  <c:v>452.6</c:v>
                </c:pt>
                <c:pt idx="81">
                  <c:v>455.7</c:v>
                </c:pt>
                <c:pt idx="82">
                  <c:v>459.2</c:v>
                </c:pt>
                <c:pt idx="83">
                  <c:v>462</c:v>
                </c:pt>
                <c:pt idx="84">
                  <c:v>464.6</c:v>
                </c:pt>
                <c:pt idx="85">
                  <c:v>467.2</c:v>
                </c:pt>
                <c:pt idx="86">
                  <c:v>469.3</c:v>
                </c:pt>
                <c:pt idx="87">
                  <c:v>470.1</c:v>
                </c:pt>
                <c:pt idx="88">
                  <c:v>471.2</c:v>
                </c:pt>
                <c:pt idx="89">
                  <c:v>470.9</c:v>
                </c:pt>
                <c:pt idx="90">
                  <c:v>472.6</c:v>
                </c:pt>
                <c:pt idx="91">
                  <c:v>475.4</c:v>
                </c:pt>
                <c:pt idx="92">
                  <c:v>475.7</c:v>
                </c:pt>
                <c:pt idx="93">
                  <c:v>477.3</c:v>
                </c:pt>
                <c:pt idx="94">
                  <c:v>480.2</c:v>
                </c:pt>
                <c:pt idx="95">
                  <c:v>481.6</c:v>
                </c:pt>
                <c:pt idx="96">
                  <c:v>485.1</c:v>
                </c:pt>
                <c:pt idx="97">
                  <c:v>489.7</c:v>
                </c:pt>
                <c:pt idx="98">
                  <c:v>492.1</c:v>
                </c:pt>
                <c:pt idx="99">
                  <c:v>497.2</c:v>
                </c:pt>
                <c:pt idx="100">
                  <c:v>502</c:v>
                </c:pt>
                <c:pt idx="101">
                  <c:v>506.3</c:v>
                </c:pt>
                <c:pt idx="102">
                  <c:v>510.8</c:v>
                </c:pt>
                <c:pt idx="103">
                  <c:v>514.70000000000005</c:v>
                </c:pt>
                <c:pt idx="104">
                  <c:v>518.20000000000005</c:v>
                </c:pt>
                <c:pt idx="105">
                  <c:v>521.20000000000005</c:v>
                </c:pt>
                <c:pt idx="106">
                  <c:v>524.79999999999995</c:v>
                </c:pt>
                <c:pt idx="107">
                  <c:v>527.4</c:v>
                </c:pt>
                <c:pt idx="108">
                  <c:v>530.4</c:v>
                </c:pt>
                <c:pt idx="109">
                  <c:v>533.20000000000005</c:v>
                </c:pt>
                <c:pt idx="110">
                  <c:v>535.70000000000005</c:v>
                </c:pt>
                <c:pt idx="111">
                  <c:v>538.9</c:v>
                </c:pt>
                <c:pt idx="112">
                  <c:v>542.6</c:v>
                </c:pt>
                <c:pt idx="113">
                  <c:v>545.6</c:v>
                </c:pt>
                <c:pt idx="114">
                  <c:v>549.4</c:v>
                </c:pt>
                <c:pt idx="115">
                  <c:v>553.6</c:v>
                </c:pt>
                <c:pt idx="116">
                  <c:v>557.6</c:v>
                </c:pt>
                <c:pt idx="117">
                  <c:v>562.4</c:v>
                </c:pt>
                <c:pt idx="118">
                  <c:v>566.79999999999995</c:v>
                </c:pt>
                <c:pt idx="119">
                  <c:v>569.29999999999995</c:v>
                </c:pt>
                <c:pt idx="120">
                  <c:v>571.9</c:v>
                </c:pt>
                <c:pt idx="121">
                  <c:v>574.4</c:v>
                </c:pt>
                <c:pt idx="122">
                  <c:v>575.70000000000005</c:v>
                </c:pt>
                <c:pt idx="123">
                  <c:v>576.5</c:v>
                </c:pt>
                <c:pt idx="124">
                  <c:v>578.5</c:v>
                </c:pt>
                <c:pt idx="125">
                  <c:v>579.5</c:v>
                </c:pt>
                <c:pt idx="126">
                  <c:v>580.1</c:v>
                </c:pt>
                <c:pt idx="127">
                  <c:v>582.1</c:v>
                </c:pt>
                <c:pt idx="128">
                  <c:v>583.4</c:v>
                </c:pt>
                <c:pt idx="129">
                  <c:v>585.4</c:v>
                </c:pt>
                <c:pt idx="130">
                  <c:v>587.9</c:v>
                </c:pt>
                <c:pt idx="131">
                  <c:v>589.6</c:v>
                </c:pt>
                <c:pt idx="132">
                  <c:v>586.29999999999995</c:v>
                </c:pt>
                <c:pt idx="133">
                  <c:v>587.29999999999995</c:v>
                </c:pt>
                <c:pt idx="134">
                  <c:v>588.4</c:v>
                </c:pt>
                <c:pt idx="135">
                  <c:v>591.5</c:v>
                </c:pt>
                <c:pt idx="136">
                  <c:v>595.20000000000005</c:v>
                </c:pt>
                <c:pt idx="137">
                  <c:v>599.1</c:v>
                </c:pt>
                <c:pt idx="138">
                  <c:v>604.9</c:v>
                </c:pt>
                <c:pt idx="139">
                  <c:v>611.20000000000005</c:v>
                </c:pt>
                <c:pt idx="140">
                  <c:v>616.4</c:v>
                </c:pt>
                <c:pt idx="141">
                  <c:v>621.1</c:v>
                </c:pt>
                <c:pt idx="142">
                  <c:v>626.5</c:v>
                </c:pt>
                <c:pt idx="143">
                  <c:v>632.9</c:v>
                </c:pt>
                <c:pt idx="144">
                  <c:v>641</c:v>
                </c:pt>
                <c:pt idx="145">
                  <c:v>649.9</c:v>
                </c:pt>
                <c:pt idx="146">
                  <c:v>658.4</c:v>
                </c:pt>
                <c:pt idx="147">
                  <c:v>666.7</c:v>
                </c:pt>
                <c:pt idx="148">
                  <c:v>673</c:v>
                </c:pt>
                <c:pt idx="149">
                  <c:v>679.6</c:v>
                </c:pt>
                <c:pt idx="150">
                  <c:v>685.5</c:v>
                </c:pt>
                <c:pt idx="151">
                  <c:v>692.5</c:v>
                </c:pt>
                <c:pt idx="152">
                  <c:v>698.4</c:v>
                </c:pt>
                <c:pt idx="153">
                  <c:v>704.6</c:v>
                </c:pt>
                <c:pt idx="154">
                  <c:v>710.3</c:v>
                </c:pt>
                <c:pt idx="155">
                  <c:v>717.7</c:v>
                </c:pt>
                <c:pt idx="156">
                  <c:v>725.7</c:v>
                </c:pt>
                <c:pt idx="157">
                  <c:v>733.5</c:v>
                </c:pt>
                <c:pt idx="158">
                  <c:v>738.4</c:v>
                </c:pt>
                <c:pt idx="159">
                  <c:v>743.3</c:v>
                </c:pt>
                <c:pt idx="160">
                  <c:v>749.7</c:v>
                </c:pt>
                <c:pt idx="161">
                  <c:v>759.5</c:v>
                </c:pt>
                <c:pt idx="162">
                  <c:v>768.7</c:v>
                </c:pt>
                <c:pt idx="163">
                  <c:v>778.3</c:v>
                </c:pt>
                <c:pt idx="164">
                  <c:v>786.9</c:v>
                </c:pt>
                <c:pt idx="165">
                  <c:v>793.9</c:v>
                </c:pt>
                <c:pt idx="166">
                  <c:v>802.3</c:v>
                </c:pt>
                <c:pt idx="167">
                  <c:v>810.3</c:v>
                </c:pt>
                <c:pt idx="168">
                  <c:v>814.1</c:v>
                </c:pt>
                <c:pt idx="169">
                  <c:v>815.3</c:v>
                </c:pt>
                <c:pt idx="170">
                  <c:v>819.7</c:v>
                </c:pt>
                <c:pt idx="171">
                  <c:v>826.8</c:v>
                </c:pt>
                <c:pt idx="172">
                  <c:v>833.3</c:v>
                </c:pt>
                <c:pt idx="173">
                  <c:v>836.5</c:v>
                </c:pt>
                <c:pt idx="174">
                  <c:v>838.8</c:v>
                </c:pt>
                <c:pt idx="175">
                  <c:v>839.3</c:v>
                </c:pt>
                <c:pt idx="176">
                  <c:v>842.6</c:v>
                </c:pt>
                <c:pt idx="177">
                  <c:v>848.9</c:v>
                </c:pt>
                <c:pt idx="178">
                  <c:v>855.5</c:v>
                </c:pt>
                <c:pt idx="179">
                  <c:v>859.7</c:v>
                </c:pt>
                <c:pt idx="180">
                  <c:v>864.2</c:v>
                </c:pt>
                <c:pt idx="181">
                  <c:v>870.1</c:v>
                </c:pt>
                <c:pt idx="182">
                  <c:v>872.9</c:v>
                </c:pt>
                <c:pt idx="183">
                  <c:v>874.6</c:v>
                </c:pt>
                <c:pt idx="184">
                  <c:v>877.8</c:v>
                </c:pt>
                <c:pt idx="185">
                  <c:v>881.4</c:v>
                </c:pt>
                <c:pt idx="186">
                  <c:v>884.1</c:v>
                </c:pt>
                <c:pt idx="187">
                  <c:v>887.9</c:v>
                </c:pt>
                <c:pt idx="188">
                  <c:v>893.3</c:v>
                </c:pt>
                <c:pt idx="189">
                  <c:v>898.6</c:v>
                </c:pt>
                <c:pt idx="190">
                  <c:v>902.1</c:v>
                </c:pt>
                <c:pt idx="191">
                  <c:v>906.3</c:v>
                </c:pt>
                <c:pt idx="192">
                  <c:v>914.1</c:v>
                </c:pt>
                <c:pt idx="193">
                  <c:v>925</c:v>
                </c:pt>
                <c:pt idx="194">
                  <c:v>935.1</c:v>
                </c:pt>
                <c:pt idx="195">
                  <c:v>947.9</c:v>
                </c:pt>
                <c:pt idx="196">
                  <c:v>963</c:v>
                </c:pt>
                <c:pt idx="197">
                  <c:v>975.1</c:v>
                </c:pt>
                <c:pt idx="198">
                  <c:v>983.1</c:v>
                </c:pt>
                <c:pt idx="199">
                  <c:v>991.5</c:v>
                </c:pt>
                <c:pt idx="200">
                  <c:v>997.8</c:v>
                </c:pt>
                <c:pt idx="201">
                  <c:v>1006.9</c:v>
                </c:pt>
                <c:pt idx="202">
                  <c:v>1016.2</c:v>
                </c:pt>
                <c:pt idx="203">
                  <c:v>1026.5999999999999</c:v>
                </c:pt>
                <c:pt idx="204">
                  <c:v>1040.3</c:v>
                </c:pt>
                <c:pt idx="205">
                  <c:v>1050</c:v>
                </c:pt>
                <c:pt idx="206">
                  <c:v>1060.8</c:v>
                </c:pt>
                <c:pt idx="207">
                  <c:v>1072.0999999999999</c:v>
                </c:pt>
                <c:pt idx="208">
                  <c:v>1077.5999999999999</c:v>
                </c:pt>
                <c:pt idx="209">
                  <c:v>1086.3</c:v>
                </c:pt>
                <c:pt idx="210">
                  <c:v>1098.7</c:v>
                </c:pt>
                <c:pt idx="211">
                  <c:v>1110.8</c:v>
                </c:pt>
                <c:pt idx="212">
                  <c:v>1125</c:v>
                </c:pt>
                <c:pt idx="213">
                  <c:v>1138.2</c:v>
                </c:pt>
                <c:pt idx="214">
                  <c:v>1152</c:v>
                </c:pt>
                <c:pt idx="215">
                  <c:v>1165.2</c:v>
                </c:pt>
                <c:pt idx="216">
                  <c:v>1177.5999999999999</c:v>
                </c:pt>
                <c:pt idx="217">
                  <c:v>1188.5</c:v>
                </c:pt>
                <c:pt idx="218">
                  <c:v>1199.5999999999999</c:v>
                </c:pt>
                <c:pt idx="219">
                  <c:v>1209</c:v>
                </c:pt>
                <c:pt idx="220">
                  <c:v>1217.8</c:v>
                </c:pt>
                <c:pt idx="221">
                  <c:v>1226.7</c:v>
                </c:pt>
                <c:pt idx="222">
                  <c:v>1237</c:v>
                </c:pt>
                <c:pt idx="223">
                  <c:v>1246.2</c:v>
                </c:pt>
                <c:pt idx="224">
                  <c:v>1254</c:v>
                </c:pt>
                <c:pt idx="225">
                  <c:v>1262.4000000000001</c:v>
                </c:pt>
                <c:pt idx="226">
                  <c:v>1270.3</c:v>
                </c:pt>
                <c:pt idx="227">
                  <c:v>1279.7</c:v>
                </c:pt>
                <c:pt idx="228">
                  <c:v>1285.5</c:v>
                </c:pt>
                <c:pt idx="229">
                  <c:v>1292.2</c:v>
                </c:pt>
                <c:pt idx="230">
                  <c:v>1300.4000000000001</c:v>
                </c:pt>
                <c:pt idx="231">
                  <c:v>1310.5</c:v>
                </c:pt>
                <c:pt idx="232">
                  <c:v>1318.5</c:v>
                </c:pt>
                <c:pt idx="233">
                  <c:v>1324.1</c:v>
                </c:pt>
                <c:pt idx="234">
                  <c:v>1333.5</c:v>
                </c:pt>
                <c:pt idx="235">
                  <c:v>1345</c:v>
                </c:pt>
                <c:pt idx="236">
                  <c:v>1352.3</c:v>
                </c:pt>
                <c:pt idx="237">
                  <c:v>1359.1</c:v>
                </c:pt>
                <c:pt idx="238">
                  <c:v>1366</c:v>
                </c:pt>
                <c:pt idx="239">
                  <c:v>1371.6</c:v>
                </c:pt>
                <c:pt idx="240">
                  <c:v>1377.8</c:v>
                </c:pt>
                <c:pt idx="241">
                  <c:v>1387.8</c:v>
                </c:pt>
                <c:pt idx="242">
                  <c:v>1402.1</c:v>
                </c:pt>
                <c:pt idx="243">
                  <c:v>1410.2</c:v>
                </c:pt>
                <c:pt idx="244">
                  <c:v>1423</c:v>
                </c:pt>
                <c:pt idx="245">
                  <c:v>1434.8</c:v>
                </c:pt>
                <c:pt idx="246">
                  <c:v>1446.6</c:v>
                </c:pt>
                <c:pt idx="247">
                  <c:v>1454.1</c:v>
                </c:pt>
                <c:pt idx="248">
                  <c:v>1460.4</c:v>
                </c:pt>
                <c:pt idx="249">
                  <c:v>1465.9</c:v>
                </c:pt>
                <c:pt idx="250">
                  <c:v>1473.7</c:v>
                </c:pt>
                <c:pt idx="251">
                  <c:v>1482.7</c:v>
                </c:pt>
                <c:pt idx="252">
                  <c:v>1494.6</c:v>
                </c:pt>
                <c:pt idx="253">
                  <c:v>1499.8</c:v>
                </c:pt>
                <c:pt idx="254">
                  <c:v>1502.2</c:v>
                </c:pt>
                <c:pt idx="255">
                  <c:v>1512.3</c:v>
                </c:pt>
                <c:pt idx="256">
                  <c:v>1529.2</c:v>
                </c:pt>
                <c:pt idx="257">
                  <c:v>1545.5</c:v>
                </c:pt>
                <c:pt idx="258">
                  <c:v>1561.5</c:v>
                </c:pt>
                <c:pt idx="259">
                  <c:v>1574</c:v>
                </c:pt>
                <c:pt idx="260">
                  <c:v>1584.8</c:v>
                </c:pt>
                <c:pt idx="261">
                  <c:v>1595.8</c:v>
                </c:pt>
                <c:pt idx="262">
                  <c:v>1599.8</c:v>
                </c:pt>
                <c:pt idx="263">
                  <c:v>1606.9</c:v>
                </c:pt>
                <c:pt idx="264">
                  <c:v>1618.7</c:v>
                </c:pt>
                <c:pt idx="265">
                  <c:v>1636.6</c:v>
                </c:pt>
                <c:pt idx="266">
                  <c:v>1659.2</c:v>
                </c:pt>
                <c:pt idx="267">
                  <c:v>1664.2</c:v>
                </c:pt>
                <c:pt idx="268">
                  <c:v>1670.3</c:v>
                </c:pt>
                <c:pt idx="269">
                  <c:v>1681.9</c:v>
                </c:pt>
                <c:pt idx="270">
                  <c:v>1694.3</c:v>
                </c:pt>
                <c:pt idx="271">
                  <c:v>1706</c:v>
                </c:pt>
                <c:pt idx="272">
                  <c:v>1721.8</c:v>
                </c:pt>
                <c:pt idx="273">
                  <c:v>1736.1</c:v>
                </c:pt>
                <c:pt idx="274">
                  <c:v>1755.5</c:v>
                </c:pt>
                <c:pt idx="275">
                  <c:v>1770.4</c:v>
                </c:pt>
                <c:pt idx="276">
                  <c:v>1774.5</c:v>
                </c:pt>
                <c:pt idx="277">
                  <c:v>1786.5</c:v>
                </c:pt>
                <c:pt idx="278">
                  <c:v>1803.9</c:v>
                </c:pt>
                <c:pt idx="279">
                  <c:v>1815.4</c:v>
                </c:pt>
                <c:pt idx="280">
                  <c:v>1826</c:v>
                </c:pt>
                <c:pt idx="281">
                  <c:v>1831.5</c:v>
                </c:pt>
                <c:pt idx="282">
                  <c:v>1845.2</c:v>
                </c:pt>
                <c:pt idx="283">
                  <c:v>1858.4</c:v>
                </c:pt>
                <c:pt idx="284">
                  <c:v>1869.7</c:v>
                </c:pt>
                <c:pt idx="285">
                  <c:v>1883.7</c:v>
                </c:pt>
                <c:pt idx="286">
                  <c:v>1905.9</c:v>
                </c:pt>
                <c:pt idx="287">
                  <c:v>1959.4</c:v>
                </c:pt>
                <c:pt idx="288">
                  <c:v>1996.8</c:v>
                </c:pt>
                <c:pt idx="289">
                  <c:v>2015.2</c:v>
                </c:pt>
                <c:pt idx="290">
                  <c:v>2028.6</c:v>
                </c:pt>
                <c:pt idx="291">
                  <c:v>2043.1</c:v>
                </c:pt>
                <c:pt idx="292">
                  <c:v>2053.5</c:v>
                </c:pt>
                <c:pt idx="293">
                  <c:v>2064.8000000000002</c:v>
                </c:pt>
                <c:pt idx="294">
                  <c:v>2074</c:v>
                </c:pt>
                <c:pt idx="295">
                  <c:v>2083.1999999999998</c:v>
                </c:pt>
                <c:pt idx="296">
                  <c:v>2099.1999999999998</c:v>
                </c:pt>
                <c:pt idx="297">
                  <c:v>2112.3000000000002</c:v>
                </c:pt>
                <c:pt idx="298">
                  <c:v>2123.5</c:v>
                </c:pt>
                <c:pt idx="299">
                  <c:v>2138.1999999999998</c:v>
                </c:pt>
                <c:pt idx="300">
                  <c:v>2158.1999999999998</c:v>
                </c:pt>
                <c:pt idx="301">
                  <c:v>2175.1999999999998</c:v>
                </c:pt>
                <c:pt idx="302">
                  <c:v>2191.6999999999998</c:v>
                </c:pt>
                <c:pt idx="303">
                  <c:v>2204.1</c:v>
                </c:pt>
                <c:pt idx="304">
                  <c:v>2215.1</c:v>
                </c:pt>
                <c:pt idx="305">
                  <c:v>2223.5</c:v>
                </c:pt>
                <c:pt idx="306">
                  <c:v>2230.4</c:v>
                </c:pt>
                <c:pt idx="307">
                  <c:v>2244.4</c:v>
                </c:pt>
                <c:pt idx="308">
                  <c:v>2258.9</c:v>
                </c:pt>
                <c:pt idx="309">
                  <c:v>2281.4</c:v>
                </c:pt>
                <c:pt idx="310">
                  <c:v>2306.4</c:v>
                </c:pt>
                <c:pt idx="311">
                  <c:v>2332.4</c:v>
                </c:pt>
                <c:pt idx="312">
                  <c:v>2354.1</c:v>
                </c:pt>
                <c:pt idx="313">
                  <c:v>2366.1999999999998</c:v>
                </c:pt>
                <c:pt idx="314">
                  <c:v>2375.4</c:v>
                </c:pt>
                <c:pt idx="315">
                  <c:v>2389.5</c:v>
                </c:pt>
                <c:pt idx="316">
                  <c:v>2412.6</c:v>
                </c:pt>
                <c:pt idx="317">
                  <c:v>2429.5</c:v>
                </c:pt>
                <c:pt idx="318">
                  <c:v>2444</c:v>
                </c:pt>
                <c:pt idx="319">
                  <c:v>2456.4</c:v>
                </c:pt>
                <c:pt idx="320">
                  <c:v>2468</c:v>
                </c:pt>
                <c:pt idx="321">
                  <c:v>2477.8000000000002</c:v>
                </c:pt>
                <c:pt idx="322">
                  <c:v>2492.1</c:v>
                </c:pt>
                <c:pt idx="323">
                  <c:v>2502.1</c:v>
                </c:pt>
                <c:pt idx="324">
                  <c:v>2512.9</c:v>
                </c:pt>
                <c:pt idx="325">
                  <c:v>2533.1</c:v>
                </c:pt>
                <c:pt idx="326">
                  <c:v>2557.8000000000002</c:v>
                </c:pt>
                <c:pt idx="327">
                  <c:v>2584.8000000000002</c:v>
                </c:pt>
                <c:pt idx="328">
                  <c:v>2605</c:v>
                </c:pt>
                <c:pt idx="329">
                  <c:v>2626.6</c:v>
                </c:pt>
                <c:pt idx="330">
                  <c:v>2646.5</c:v>
                </c:pt>
                <c:pt idx="331">
                  <c:v>2667.8</c:v>
                </c:pt>
                <c:pt idx="332">
                  <c:v>2687.4</c:v>
                </c:pt>
                <c:pt idx="333">
                  <c:v>2701.3</c:v>
                </c:pt>
                <c:pt idx="334">
                  <c:v>2728</c:v>
                </c:pt>
                <c:pt idx="335">
                  <c:v>2743.9</c:v>
                </c:pt>
                <c:pt idx="336">
                  <c:v>2747.5</c:v>
                </c:pt>
                <c:pt idx="337">
                  <c:v>2753.7</c:v>
                </c:pt>
                <c:pt idx="338">
                  <c:v>2767.7</c:v>
                </c:pt>
                <c:pt idx="339">
                  <c:v>2772.9</c:v>
                </c:pt>
                <c:pt idx="340">
                  <c:v>2774.6</c:v>
                </c:pt>
                <c:pt idx="341">
                  <c:v>2779</c:v>
                </c:pt>
                <c:pt idx="342">
                  <c:v>2788.2</c:v>
                </c:pt>
                <c:pt idx="343">
                  <c:v>2799.5</c:v>
                </c:pt>
                <c:pt idx="344">
                  <c:v>2814.8</c:v>
                </c:pt>
                <c:pt idx="345">
                  <c:v>2818.9</c:v>
                </c:pt>
                <c:pt idx="346">
                  <c:v>2826.4</c:v>
                </c:pt>
                <c:pt idx="347">
                  <c:v>2847.4</c:v>
                </c:pt>
                <c:pt idx="348">
                  <c:v>2870.4</c:v>
                </c:pt>
                <c:pt idx="349">
                  <c:v>2890.7</c:v>
                </c:pt>
                <c:pt idx="350">
                  <c:v>2910.7</c:v>
                </c:pt>
                <c:pt idx="351">
                  <c:v>2926</c:v>
                </c:pt>
                <c:pt idx="352">
                  <c:v>2938.4</c:v>
                </c:pt>
                <c:pt idx="353">
                  <c:v>2947.2</c:v>
                </c:pt>
                <c:pt idx="354">
                  <c:v>2952</c:v>
                </c:pt>
                <c:pt idx="355">
                  <c:v>2956.9</c:v>
                </c:pt>
                <c:pt idx="356">
                  <c:v>2965.3</c:v>
                </c:pt>
                <c:pt idx="357">
                  <c:v>2980.2</c:v>
                </c:pt>
                <c:pt idx="358">
                  <c:v>2988.2</c:v>
                </c:pt>
                <c:pt idx="359">
                  <c:v>2991.7</c:v>
                </c:pt>
                <c:pt idx="360">
                  <c:v>2992.2</c:v>
                </c:pt>
                <c:pt idx="361">
                  <c:v>2999.7</c:v>
                </c:pt>
                <c:pt idx="362">
                  <c:v>3006</c:v>
                </c:pt>
                <c:pt idx="363">
                  <c:v>3011.6</c:v>
                </c:pt>
                <c:pt idx="364">
                  <c:v>3027.9</c:v>
                </c:pt>
                <c:pt idx="365">
                  <c:v>3052.4</c:v>
                </c:pt>
                <c:pt idx="366">
                  <c:v>3074.4</c:v>
                </c:pt>
                <c:pt idx="367">
                  <c:v>3092.5</c:v>
                </c:pt>
                <c:pt idx="368">
                  <c:v>3114.1</c:v>
                </c:pt>
                <c:pt idx="369">
                  <c:v>3133.3</c:v>
                </c:pt>
                <c:pt idx="370">
                  <c:v>3152.5</c:v>
                </c:pt>
                <c:pt idx="371">
                  <c:v>3166.8</c:v>
                </c:pt>
                <c:pt idx="372">
                  <c:v>3179.2</c:v>
                </c:pt>
                <c:pt idx="373">
                  <c:v>3190.1</c:v>
                </c:pt>
                <c:pt idx="374">
                  <c:v>3201.6</c:v>
                </c:pt>
                <c:pt idx="375">
                  <c:v>3200.6</c:v>
                </c:pt>
                <c:pt idx="376">
                  <c:v>3213.7</c:v>
                </c:pt>
                <c:pt idx="377">
                  <c:v>3224.5</c:v>
                </c:pt>
                <c:pt idx="378">
                  <c:v>3242</c:v>
                </c:pt>
                <c:pt idx="379">
                  <c:v>3254.6</c:v>
                </c:pt>
                <c:pt idx="380">
                  <c:v>3259.3</c:v>
                </c:pt>
                <c:pt idx="381">
                  <c:v>3262.6</c:v>
                </c:pt>
                <c:pt idx="382">
                  <c:v>3271.8</c:v>
                </c:pt>
                <c:pt idx="383">
                  <c:v>3287.7</c:v>
                </c:pt>
                <c:pt idx="384">
                  <c:v>3304.5</c:v>
                </c:pt>
                <c:pt idx="385">
                  <c:v>3321.9</c:v>
                </c:pt>
                <c:pt idx="386">
                  <c:v>3332.4</c:v>
                </c:pt>
                <c:pt idx="387">
                  <c:v>3343</c:v>
                </c:pt>
                <c:pt idx="388">
                  <c:v>3351.9</c:v>
                </c:pt>
                <c:pt idx="389">
                  <c:v>3356.1</c:v>
                </c:pt>
                <c:pt idx="390">
                  <c:v>3355</c:v>
                </c:pt>
                <c:pt idx="391">
                  <c:v>3354.9</c:v>
                </c:pt>
                <c:pt idx="392">
                  <c:v>3360.1</c:v>
                </c:pt>
                <c:pt idx="393">
                  <c:v>3365.5</c:v>
                </c:pt>
                <c:pt idx="394">
                  <c:v>3372.2</c:v>
                </c:pt>
                <c:pt idx="395">
                  <c:v>3381.2</c:v>
                </c:pt>
                <c:pt idx="396">
                  <c:v>3400</c:v>
                </c:pt>
                <c:pt idx="397">
                  <c:v>3403.9</c:v>
                </c:pt>
                <c:pt idx="398">
                  <c:v>3399.7</c:v>
                </c:pt>
                <c:pt idx="399">
                  <c:v>3398.6</c:v>
                </c:pt>
                <c:pt idx="400">
                  <c:v>3393.4</c:v>
                </c:pt>
                <c:pt idx="401">
                  <c:v>3393.9</c:v>
                </c:pt>
                <c:pt idx="402">
                  <c:v>3398.8</c:v>
                </c:pt>
                <c:pt idx="403">
                  <c:v>3410.3</c:v>
                </c:pt>
                <c:pt idx="404">
                  <c:v>3423.8</c:v>
                </c:pt>
                <c:pt idx="405">
                  <c:v>3426.5</c:v>
                </c:pt>
                <c:pt idx="406">
                  <c:v>3424.7</c:v>
                </c:pt>
                <c:pt idx="407">
                  <c:v>3419.1</c:v>
                </c:pt>
                <c:pt idx="408">
                  <c:v>3414.5</c:v>
                </c:pt>
                <c:pt idx="409">
                  <c:v>3411.7</c:v>
                </c:pt>
                <c:pt idx="410">
                  <c:v>3411.3</c:v>
                </c:pt>
                <c:pt idx="411">
                  <c:v>3436.9</c:v>
                </c:pt>
                <c:pt idx="412">
                  <c:v>3442.4</c:v>
                </c:pt>
                <c:pt idx="413">
                  <c:v>3442</c:v>
                </c:pt>
                <c:pt idx="414">
                  <c:v>3445.7</c:v>
                </c:pt>
                <c:pt idx="415">
                  <c:v>3452.2</c:v>
                </c:pt>
                <c:pt idx="416">
                  <c:v>3456.7</c:v>
                </c:pt>
                <c:pt idx="417">
                  <c:v>3470.1</c:v>
                </c:pt>
                <c:pt idx="418">
                  <c:v>3474.5</c:v>
                </c:pt>
                <c:pt idx="419">
                  <c:v>3474.9</c:v>
                </c:pt>
                <c:pt idx="420">
                  <c:v>3475.7</c:v>
                </c:pt>
                <c:pt idx="421">
                  <c:v>3480.1</c:v>
                </c:pt>
                <c:pt idx="422">
                  <c:v>3481.3</c:v>
                </c:pt>
                <c:pt idx="423">
                  <c:v>3490.8</c:v>
                </c:pt>
                <c:pt idx="424">
                  <c:v>3479.5</c:v>
                </c:pt>
                <c:pt idx="425">
                  <c:v>3488.2</c:v>
                </c:pt>
                <c:pt idx="426">
                  <c:v>3485.7</c:v>
                </c:pt>
                <c:pt idx="427">
                  <c:v>3486.1</c:v>
                </c:pt>
                <c:pt idx="428">
                  <c:v>3484.3</c:v>
                </c:pt>
                <c:pt idx="429">
                  <c:v>3487.2</c:v>
                </c:pt>
                <c:pt idx="430">
                  <c:v>3486.4</c:v>
                </c:pt>
                <c:pt idx="431">
                  <c:v>3492.4</c:v>
                </c:pt>
                <c:pt idx="432">
                  <c:v>3489.9</c:v>
                </c:pt>
                <c:pt idx="433">
                  <c:v>3491.1</c:v>
                </c:pt>
                <c:pt idx="434">
                  <c:v>3499.2</c:v>
                </c:pt>
                <c:pt idx="435">
                  <c:v>3524.2</c:v>
                </c:pt>
                <c:pt idx="436">
                  <c:v>3548.9</c:v>
                </c:pt>
                <c:pt idx="437">
                  <c:v>3567.4</c:v>
                </c:pt>
                <c:pt idx="438">
                  <c:v>3589</c:v>
                </c:pt>
                <c:pt idx="439">
                  <c:v>3602.1</c:v>
                </c:pt>
                <c:pt idx="440">
                  <c:v>3613.4</c:v>
                </c:pt>
                <c:pt idx="441">
                  <c:v>3619.9</c:v>
                </c:pt>
                <c:pt idx="442">
                  <c:v>3629.5</c:v>
                </c:pt>
                <c:pt idx="443">
                  <c:v>3647.9</c:v>
                </c:pt>
                <c:pt idx="444">
                  <c:v>3661.8</c:v>
                </c:pt>
                <c:pt idx="445">
                  <c:v>3686.9</c:v>
                </c:pt>
                <c:pt idx="446">
                  <c:v>3697.7</c:v>
                </c:pt>
                <c:pt idx="447">
                  <c:v>3709.6</c:v>
                </c:pt>
                <c:pt idx="448">
                  <c:v>3722.5</c:v>
                </c:pt>
                <c:pt idx="449">
                  <c:v>3737.1</c:v>
                </c:pt>
                <c:pt idx="450">
                  <c:v>3744</c:v>
                </c:pt>
                <c:pt idx="451">
                  <c:v>3753.4</c:v>
                </c:pt>
                <c:pt idx="452">
                  <c:v>3772.8</c:v>
                </c:pt>
                <c:pt idx="453">
                  <c:v>3795.1</c:v>
                </c:pt>
                <c:pt idx="454">
                  <c:v>3818.6</c:v>
                </c:pt>
                <c:pt idx="455">
                  <c:v>3834.6</c:v>
                </c:pt>
                <c:pt idx="456">
                  <c:v>3846.3</c:v>
                </c:pt>
                <c:pt idx="457">
                  <c:v>3861.2</c:v>
                </c:pt>
                <c:pt idx="458">
                  <c:v>3877</c:v>
                </c:pt>
                <c:pt idx="459">
                  <c:v>3889.2</c:v>
                </c:pt>
                <c:pt idx="460">
                  <c:v>3906</c:v>
                </c:pt>
                <c:pt idx="461">
                  <c:v>3923.9</c:v>
                </c:pt>
                <c:pt idx="462">
                  <c:v>3957.4</c:v>
                </c:pt>
                <c:pt idx="463">
                  <c:v>3973.1</c:v>
                </c:pt>
                <c:pt idx="464">
                  <c:v>3992.3</c:v>
                </c:pt>
                <c:pt idx="465">
                  <c:v>4014.8</c:v>
                </c:pt>
                <c:pt idx="466">
                  <c:v>4032.9</c:v>
                </c:pt>
                <c:pt idx="467">
                  <c:v>4056.2</c:v>
                </c:pt>
                <c:pt idx="468">
                  <c:v>4088.9</c:v>
                </c:pt>
                <c:pt idx="469">
                  <c:v>4114.3</c:v>
                </c:pt>
                <c:pt idx="470">
                  <c:v>4140.2</c:v>
                </c:pt>
                <c:pt idx="471">
                  <c:v>4164.3999999999996</c:v>
                </c:pt>
                <c:pt idx="472">
                  <c:v>4184.1000000000004</c:v>
                </c:pt>
                <c:pt idx="473">
                  <c:v>4203.8</c:v>
                </c:pt>
                <c:pt idx="474">
                  <c:v>4228.7</c:v>
                </c:pt>
                <c:pt idx="475">
                  <c:v>4267.6000000000004</c:v>
                </c:pt>
                <c:pt idx="476">
                  <c:v>4307.7</c:v>
                </c:pt>
                <c:pt idx="477">
                  <c:v>4346.3999999999996</c:v>
                </c:pt>
                <c:pt idx="478">
                  <c:v>4375.2</c:v>
                </c:pt>
                <c:pt idx="479">
                  <c:v>4402.6000000000004</c:v>
                </c:pt>
                <c:pt idx="480">
                  <c:v>4425.3</c:v>
                </c:pt>
                <c:pt idx="481">
                  <c:v>4432.1000000000004</c:v>
                </c:pt>
                <c:pt idx="482">
                  <c:v>4460.7</c:v>
                </c:pt>
                <c:pt idx="483">
                  <c:v>4485.3</c:v>
                </c:pt>
                <c:pt idx="484">
                  <c:v>4507.2</c:v>
                </c:pt>
                <c:pt idx="485">
                  <c:v>4534.5</c:v>
                </c:pt>
                <c:pt idx="486">
                  <c:v>4551.7</c:v>
                </c:pt>
                <c:pt idx="487">
                  <c:v>4567.7</c:v>
                </c:pt>
                <c:pt idx="488">
                  <c:v>4591.5</c:v>
                </c:pt>
                <c:pt idx="489">
                  <c:v>4610.5</c:v>
                </c:pt>
                <c:pt idx="490">
                  <c:v>4638</c:v>
                </c:pt>
                <c:pt idx="491">
                  <c:v>4666.2</c:v>
                </c:pt>
                <c:pt idx="492">
                  <c:v>4679.3999999999996</c:v>
                </c:pt>
                <c:pt idx="493">
                  <c:v>4710.2</c:v>
                </c:pt>
                <c:pt idx="494">
                  <c:v>4766.1000000000004</c:v>
                </c:pt>
                <c:pt idx="495">
                  <c:v>4753.8999999999996</c:v>
                </c:pt>
                <c:pt idx="496">
                  <c:v>4771.8</c:v>
                </c:pt>
                <c:pt idx="497">
                  <c:v>4789.3999999999996</c:v>
                </c:pt>
                <c:pt idx="498">
                  <c:v>4817.5</c:v>
                </c:pt>
                <c:pt idx="499">
                  <c:v>4853.2</c:v>
                </c:pt>
                <c:pt idx="500">
                  <c:v>4869.2</c:v>
                </c:pt>
                <c:pt idx="501">
                  <c:v>4880.3</c:v>
                </c:pt>
                <c:pt idx="502">
                  <c:v>4925</c:v>
                </c:pt>
                <c:pt idx="503">
                  <c:v>4975.7</c:v>
                </c:pt>
                <c:pt idx="504">
                  <c:v>5014.1000000000004</c:v>
                </c:pt>
                <c:pt idx="505">
                  <c:v>5072</c:v>
                </c:pt>
                <c:pt idx="506">
                  <c:v>5135.8999999999996</c:v>
                </c:pt>
                <c:pt idx="507">
                  <c:v>5133</c:v>
                </c:pt>
                <c:pt idx="508">
                  <c:v>5173.5</c:v>
                </c:pt>
                <c:pt idx="509">
                  <c:v>5203.3999999999996</c:v>
                </c:pt>
                <c:pt idx="510">
                  <c:v>5237.2</c:v>
                </c:pt>
                <c:pt idx="511">
                  <c:v>5348.4</c:v>
                </c:pt>
                <c:pt idx="512">
                  <c:v>5337.1</c:v>
                </c:pt>
                <c:pt idx="513">
                  <c:v>5380.8</c:v>
                </c:pt>
                <c:pt idx="514">
                  <c:v>5433.8</c:v>
                </c:pt>
                <c:pt idx="515">
                  <c:v>5454.1</c:v>
                </c:pt>
                <c:pt idx="516">
                  <c:v>5483.4</c:v>
                </c:pt>
                <c:pt idx="517">
                  <c:v>5495.2</c:v>
                </c:pt>
                <c:pt idx="518">
                  <c:v>5495.4</c:v>
                </c:pt>
                <c:pt idx="519">
                  <c:v>5521.5</c:v>
                </c:pt>
                <c:pt idx="520">
                  <c:v>5546.5</c:v>
                </c:pt>
                <c:pt idx="521">
                  <c:v>5589.1</c:v>
                </c:pt>
                <c:pt idx="522">
                  <c:v>5631.6</c:v>
                </c:pt>
                <c:pt idx="523">
                  <c:v>5656</c:v>
                </c:pt>
                <c:pt idx="524">
                  <c:v>5700.4</c:v>
                </c:pt>
                <c:pt idx="525">
                  <c:v>5750.6</c:v>
                </c:pt>
                <c:pt idx="526">
                  <c:v>5772</c:v>
                </c:pt>
                <c:pt idx="527">
                  <c:v>5804.6</c:v>
                </c:pt>
                <c:pt idx="528">
                  <c:v>5840.7</c:v>
                </c:pt>
                <c:pt idx="529">
                  <c:v>5861.4</c:v>
                </c:pt>
                <c:pt idx="530">
                  <c:v>5898.8</c:v>
                </c:pt>
                <c:pt idx="531">
                  <c:v>5959.3</c:v>
                </c:pt>
                <c:pt idx="532">
                  <c:v>5996</c:v>
                </c:pt>
                <c:pt idx="533">
                  <c:v>6042.7</c:v>
                </c:pt>
                <c:pt idx="534">
                  <c:v>6100.8</c:v>
                </c:pt>
                <c:pt idx="535">
                  <c:v>6072.8</c:v>
                </c:pt>
                <c:pt idx="536">
                  <c:v>6063.6</c:v>
                </c:pt>
                <c:pt idx="537">
                  <c:v>6069.1</c:v>
                </c:pt>
                <c:pt idx="538">
                  <c:v>6067.3</c:v>
                </c:pt>
                <c:pt idx="539">
                  <c:v>6075.5</c:v>
                </c:pt>
                <c:pt idx="540">
                  <c:v>6114.3</c:v>
                </c:pt>
                <c:pt idx="541">
                  <c:v>6150.1</c:v>
                </c:pt>
                <c:pt idx="542">
                  <c:v>6191.2</c:v>
                </c:pt>
                <c:pt idx="543">
                  <c:v>6268.1</c:v>
                </c:pt>
                <c:pt idx="544">
                  <c:v>6270.5</c:v>
                </c:pt>
                <c:pt idx="545">
                  <c:v>6284.3</c:v>
                </c:pt>
                <c:pt idx="546">
                  <c:v>6310.6</c:v>
                </c:pt>
                <c:pt idx="547">
                  <c:v>6345.3</c:v>
                </c:pt>
                <c:pt idx="548">
                  <c:v>6373.3</c:v>
                </c:pt>
                <c:pt idx="549">
                  <c:v>6399.8</c:v>
                </c:pt>
                <c:pt idx="550">
                  <c:v>6418.3</c:v>
                </c:pt>
                <c:pt idx="551">
                  <c:v>6424.5</c:v>
                </c:pt>
                <c:pt idx="552">
                  <c:v>6432.8</c:v>
                </c:pt>
                <c:pt idx="553">
                  <c:v>6441.9</c:v>
                </c:pt>
                <c:pt idx="554">
                  <c:v>6455.9</c:v>
                </c:pt>
                <c:pt idx="555">
                  <c:v>6473.3</c:v>
                </c:pt>
                <c:pt idx="556">
                  <c:v>6505.8</c:v>
                </c:pt>
                <c:pt idx="557">
                  <c:v>6537.4</c:v>
                </c:pt>
                <c:pt idx="558">
                  <c:v>6570.2</c:v>
                </c:pt>
                <c:pt idx="559">
                  <c:v>6604.3</c:v>
                </c:pt>
                <c:pt idx="560">
                  <c:v>6638.6</c:v>
                </c:pt>
                <c:pt idx="561">
                  <c:v>6655</c:v>
                </c:pt>
                <c:pt idx="562">
                  <c:v>6681.9</c:v>
                </c:pt>
                <c:pt idx="563">
                  <c:v>6724.3</c:v>
                </c:pt>
                <c:pt idx="564">
                  <c:v>6748.6</c:v>
                </c:pt>
                <c:pt idx="565">
                  <c:v>6762.9</c:v>
                </c:pt>
                <c:pt idx="566">
                  <c:v>6800.1</c:v>
                </c:pt>
                <c:pt idx="567">
                  <c:v>6806.9</c:v>
                </c:pt>
                <c:pt idx="568">
                  <c:v>6844.9</c:v>
                </c:pt>
                <c:pt idx="569">
                  <c:v>6886.3</c:v>
                </c:pt>
                <c:pt idx="570">
                  <c:v>6917.1</c:v>
                </c:pt>
                <c:pt idx="571">
                  <c:v>6944.2</c:v>
                </c:pt>
                <c:pt idx="572">
                  <c:v>6993.3</c:v>
                </c:pt>
                <c:pt idx="573">
                  <c:v>7028.4</c:v>
                </c:pt>
                <c:pt idx="574">
                  <c:v>7071.6</c:v>
                </c:pt>
                <c:pt idx="575">
                  <c:v>7109.6</c:v>
                </c:pt>
                <c:pt idx="576">
                  <c:v>7125.3</c:v>
                </c:pt>
                <c:pt idx="577">
                  <c:v>7159.1</c:v>
                </c:pt>
                <c:pt idx="578">
                  <c:v>7231.3</c:v>
                </c:pt>
                <c:pt idx="579">
                  <c:v>7245.4</c:v>
                </c:pt>
                <c:pt idx="580">
                  <c:v>7278.6</c:v>
                </c:pt>
                <c:pt idx="581">
                  <c:v>7309</c:v>
                </c:pt>
                <c:pt idx="582">
                  <c:v>7385.1</c:v>
                </c:pt>
                <c:pt idx="583">
                  <c:v>7403.2</c:v>
                </c:pt>
                <c:pt idx="584">
                  <c:v>7417.2</c:v>
                </c:pt>
                <c:pt idx="585">
                  <c:v>7441.8</c:v>
                </c:pt>
                <c:pt idx="586">
                  <c:v>7471.6</c:v>
                </c:pt>
                <c:pt idx="587">
                  <c:v>7505.5</c:v>
                </c:pt>
                <c:pt idx="588">
                  <c:v>7590.6</c:v>
                </c:pt>
                <c:pt idx="589">
                  <c:v>7656.2</c:v>
                </c:pt>
                <c:pt idx="590">
                  <c:v>7699.2</c:v>
                </c:pt>
                <c:pt idx="591">
                  <c:v>7711.2</c:v>
                </c:pt>
                <c:pt idx="592">
                  <c:v>7728.9</c:v>
                </c:pt>
                <c:pt idx="593">
                  <c:v>7775.4</c:v>
                </c:pt>
                <c:pt idx="594">
                  <c:v>7790.2</c:v>
                </c:pt>
                <c:pt idx="595">
                  <c:v>7859.5</c:v>
                </c:pt>
                <c:pt idx="596">
                  <c:v>7965.3</c:v>
                </c:pt>
                <c:pt idx="597">
                  <c:v>8015.8</c:v>
                </c:pt>
                <c:pt idx="598">
                  <c:v>8192.1</c:v>
                </c:pt>
                <c:pt idx="599">
                  <c:v>8273.7000000000007</c:v>
                </c:pt>
                <c:pt idx="600">
                  <c:v>8303.1</c:v>
                </c:pt>
                <c:pt idx="601">
                  <c:v>8369.2999999999993</c:v>
                </c:pt>
                <c:pt idx="602">
                  <c:v>8372.9</c:v>
                </c:pt>
                <c:pt idx="603">
                  <c:v>8430.7000000000007</c:v>
                </c:pt>
                <c:pt idx="604">
                  <c:v>8440.5</c:v>
                </c:pt>
                <c:pt idx="605">
                  <c:v>8445.1</c:v>
                </c:pt>
                <c:pt idx="606">
                  <c:v>8445</c:v>
                </c:pt>
                <c:pt idx="607">
                  <c:v>8444.2000000000007</c:v>
                </c:pt>
                <c:pt idx="608">
                  <c:v>8471.1</c:v>
                </c:pt>
                <c:pt idx="609">
                  <c:v>8500.7999999999993</c:v>
                </c:pt>
                <c:pt idx="610">
                  <c:v>8496</c:v>
                </c:pt>
                <c:pt idx="611">
                  <c:v>8458.1</c:v>
                </c:pt>
                <c:pt idx="612">
                  <c:v>8507.4</c:v>
                </c:pt>
                <c:pt idx="613">
                  <c:v>8504.5</c:v>
                </c:pt>
                <c:pt idx="614">
                  <c:v>8535.2000000000007</c:v>
                </c:pt>
                <c:pt idx="615">
                  <c:v>8589.9</c:v>
                </c:pt>
                <c:pt idx="616">
                  <c:v>8609</c:v>
                </c:pt>
                <c:pt idx="617">
                  <c:v>8618.7999999999993</c:v>
                </c:pt>
                <c:pt idx="618">
                  <c:v>8669.1</c:v>
                </c:pt>
                <c:pt idx="619">
                  <c:v>8700.1</c:v>
                </c:pt>
                <c:pt idx="620">
                  <c:v>8749.4</c:v>
                </c:pt>
                <c:pt idx="621">
                  <c:v>8770</c:v>
                </c:pt>
                <c:pt idx="622">
                  <c:v>8801.7999999999993</c:v>
                </c:pt>
                <c:pt idx="623">
                  <c:v>8823.1</c:v>
                </c:pt>
                <c:pt idx="624">
                  <c:v>8886.9</c:v>
                </c:pt>
                <c:pt idx="625">
                  <c:v>8943.5</c:v>
                </c:pt>
                <c:pt idx="626">
                  <c:v>9004.9</c:v>
                </c:pt>
                <c:pt idx="627">
                  <c:v>9075.5</c:v>
                </c:pt>
                <c:pt idx="628">
                  <c:v>9151</c:v>
                </c:pt>
                <c:pt idx="629">
                  <c:v>9316.6</c:v>
                </c:pt>
                <c:pt idx="630">
                  <c:v>9507.6</c:v>
                </c:pt>
                <c:pt idx="631">
                  <c:v>9528.2999999999993</c:v>
                </c:pt>
                <c:pt idx="632">
                  <c:v>9562.1</c:v>
                </c:pt>
                <c:pt idx="633">
                  <c:v>9612.6</c:v>
                </c:pt>
                <c:pt idx="634">
                  <c:v>9660.1</c:v>
                </c:pt>
                <c:pt idx="635">
                  <c:v>9733.2999999999993</c:v>
                </c:pt>
                <c:pt idx="636">
                  <c:v>9785.7000000000007</c:v>
                </c:pt>
                <c:pt idx="637">
                  <c:v>9830.6</c:v>
                </c:pt>
                <c:pt idx="638">
                  <c:v>9884.6</c:v>
                </c:pt>
                <c:pt idx="639">
                  <c:v>9928.4</c:v>
                </c:pt>
                <c:pt idx="640">
                  <c:v>9999.2999999999993</c:v>
                </c:pt>
                <c:pt idx="641">
                  <c:v>10051.799999999999</c:v>
                </c:pt>
                <c:pt idx="642">
                  <c:v>10121.299999999999</c:v>
                </c:pt>
                <c:pt idx="643">
                  <c:v>10200.799999999999</c:v>
                </c:pt>
                <c:pt idx="644">
                  <c:v>10267.299999999999</c:v>
                </c:pt>
                <c:pt idx="645">
                  <c:v>10337.6</c:v>
                </c:pt>
                <c:pt idx="646">
                  <c:v>10459.700000000001</c:v>
                </c:pt>
                <c:pt idx="647">
                  <c:v>10479.5</c:v>
                </c:pt>
                <c:pt idx="648">
                  <c:v>10482</c:v>
                </c:pt>
                <c:pt idx="649">
                  <c:v>10550</c:v>
                </c:pt>
                <c:pt idx="650">
                  <c:v>10585.9</c:v>
                </c:pt>
                <c:pt idx="651">
                  <c:v>10628.2</c:v>
                </c:pt>
                <c:pt idx="652">
                  <c:v>10684.9</c:v>
                </c:pt>
                <c:pt idx="653">
                  <c:v>10730.8</c:v>
                </c:pt>
                <c:pt idx="654">
                  <c:v>10790.2</c:v>
                </c:pt>
                <c:pt idx="655">
                  <c:v>10841.3</c:v>
                </c:pt>
                <c:pt idx="656">
                  <c:v>10956.7</c:v>
                </c:pt>
                <c:pt idx="657">
                  <c:v>10969</c:v>
                </c:pt>
                <c:pt idx="658">
                  <c:v>11028.8</c:v>
                </c:pt>
                <c:pt idx="659">
                  <c:v>11078.9</c:v>
                </c:pt>
                <c:pt idx="660">
                  <c:v>11161</c:v>
                </c:pt>
                <c:pt idx="661">
                  <c:v>11200.2</c:v>
                </c:pt>
                <c:pt idx="662">
                  <c:v>11256.9</c:v>
                </c:pt>
                <c:pt idx="663">
                  <c:v>11326.3</c:v>
                </c:pt>
                <c:pt idx="664">
                  <c:v>11380.7</c:v>
                </c:pt>
                <c:pt idx="665">
                  <c:v>11439.9</c:v>
                </c:pt>
                <c:pt idx="666">
                  <c:v>11469.4</c:v>
                </c:pt>
                <c:pt idx="667">
                  <c:v>11502.8</c:v>
                </c:pt>
                <c:pt idx="668">
                  <c:v>11563.4</c:v>
                </c:pt>
                <c:pt idx="669">
                  <c:v>11604.7</c:v>
                </c:pt>
                <c:pt idx="670">
                  <c:v>11681.5</c:v>
                </c:pt>
                <c:pt idx="671">
                  <c:v>11745.2</c:v>
                </c:pt>
                <c:pt idx="672">
                  <c:v>11863.9</c:v>
                </c:pt>
                <c:pt idx="673">
                  <c:v>11879.6</c:v>
                </c:pt>
                <c:pt idx="674">
                  <c:v>11927.4</c:v>
                </c:pt>
                <c:pt idx="675">
                  <c:v>11960.3</c:v>
                </c:pt>
                <c:pt idx="676">
                  <c:v>12005.8</c:v>
                </c:pt>
                <c:pt idx="677">
                  <c:v>12058.4</c:v>
                </c:pt>
                <c:pt idx="678">
                  <c:v>12109.5</c:v>
                </c:pt>
                <c:pt idx="679">
                  <c:v>12164.5</c:v>
                </c:pt>
                <c:pt idx="680">
                  <c:v>12196.8</c:v>
                </c:pt>
                <c:pt idx="681">
                  <c:v>12286</c:v>
                </c:pt>
                <c:pt idx="682">
                  <c:v>12344</c:v>
                </c:pt>
                <c:pt idx="683">
                  <c:v>12470</c:v>
                </c:pt>
                <c:pt idx="684">
                  <c:v>12545.6</c:v>
                </c:pt>
                <c:pt idx="685">
                  <c:v>12609.7</c:v>
                </c:pt>
                <c:pt idx="686">
                  <c:v>12698.4</c:v>
                </c:pt>
                <c:pt idx="687">
                  <c:v>12765.6</c:v>
                </c:pt>
                <c:pt idx="688">
                  <c:v>12831.9</c:v>
                </c:pt>
                <c:pt idx="689">
                  <c:v>12892</c:v>
                </c:pt>
                <c:pt idx="690">
                  <c:v>12978.2</c:v>
                </c:pt>
                <c:pt idx="691">
                  <c:v>13037.9</c:v>
                </c:pt>
                <c:pt idx="692">
                  <c:v>13105.4</c:v>
                </c:pt>
                <c:pt idx="693">
                  <c:v>13176.5</c:v>
                </c:pt>
                <c:pt idx="694">
                  <c:v>13209.6</c:v>
                </c:pt>
                <c:pt idx="695">
                  <c:v>13282.7</c:v>
                </c:pt>
                <c:pt idx="696">
                  <c:v>13351.4</c:v>
                </c:pt>
                <c:pt idx="697">
                  <c:v>13420.6</c:v>
                </c:pt>
                <c:pt idx="698">
                  <c:v>13482.9</c:v>
                </c:pt>
                <c:pt idx="699">
                  <c:v>13534.8</c:v>
                </c:pt>
                <c:pt idx="700">
                  <c:v>13558.9</c:v>
                </c:pt>
                <c:pt idx="701">
                  <c:v>13621</c:v>
                </c:pt>
                <c:pt idx="702">
                  <c:v>13679.6</c:v>
                </c:pt>
                <c:pt idx="703">
                  <c:v>13722.1</c:v>
                </c:pt>
                <c:pt idx="704">
                  <c:v>13777.4</c:v>
                </c:pt>
                <c:pt idx="705">
                  <c:v>13804.1</c:v>
                </c:pt>
                <c:pt idx="706">
                  <c:v>13852.3</c:v>
                </c:pt>
                <c:pt idx="707">
                  <c:v>13868.2</c:v>
                </c:pt>
                <c:pt idx="708">
                  <c:v>13910.2</c:v>
                </c:pt>
                <c:pt idx="709">
                  <c:v>13965.5</c:v>
                </c:pt>
                <c:pt idx="710">
                  <c:v>13987.7</c:v>
                </c:pt>
                <c:pt idx="711">
                  <c:v>14041.2</c:v>
                </c:pt>
                <c:pt idx="712">
                  <c:v>14102.6</c:v>
                </c:pt>
                <c:pt idx="713">
                  <c:v>14137</c:v>
                </c:pt>
                <c:pt idx="714">
                  <c:v>14187.4</c:v>
                </c:pt>
                <c:pt idx="715">
                  <c:v>14214.6</c:v>
                </c:pt>
                <c:pt idx="716">
                  <c:v>14228.5</c:v>
                </c:pt>
                <c:pt idx="717">
                  <c:v>14241.6</c:v>
                </c:pt>
                <c:pt idx="718">
                  <c:v>14358.8</c:v>
                </c:pt>
                <c:pt idx="719">
                  <c:v>14430.8</c:v>
                </c:pt>
                <c:pt idx="720">
                  <c:v>14472.3</c:v>
                </c:pt>
                <c:pt idx="721">
                  <c:v>14510.7</c:v>
                </c:pt>
                <c:pt idx="722">
                  <c:v>14541</c:v>
                </c:pt>
                <c:pt idx="723">
                  <c:v>14632.5</c:v>
                </c:pt>
                <c:pt idx="724">
                  <c:v>14754.8</c:v>
                </c:pt>
                <c:pt idx="725">
                  <c:v>14833.8</c:v>
                </c:pt>
                <c:pt idx="726">
                  <c:v>14919.8</c:v>
                </c:pt>
                <c:pt idx="727">
                  <c:v>15004.8</c:v>
                </c:pt>
                <c:pt idx="728">
                  <c:v>15144.2</c:v>
                </c:pt>
                <c:pt idx="729">
                  <c:v>15249.9</c:v>
                </c:pt>
                <c:pt idx="730">
                  <c:v>15319.1</c:v>
                </c:pt>
                <c:pt idx="731">
                  <c:v>15401.8</c:v>
                </c:pt>
                <c:pt idx="732">
                  <c:v>15458.7</c:v>
                </c:pt>
                <c:pt idx="733">
                  <c:v>15988.6</c:v>
                </c:pt>
                <c:pt idx="734">
                  <c:v>17002.5</c:v>
                </c:pt>
                <c:pt idx="735">
                  <c:v>17835.2</c:v>
                </c:pt>
                <c:pt idx="736">
                  <c:v>18129.3</c:v>
                </c:pt>
                <c:pt idx="737">
                  <c:v>18277.8</c:v>
                </c:pt>
                <c:pt idx="738">
                  <c:v>18357.400000000001</c:v>
                </c:pt>
                <c:pt idx="739">
                  <c:v>18575.2</c:v>
                </c:pt>
                <c:pt idx="740">
                  <c:v>18735.7</c:v>
                </c:pt>
                <c:pt idx="741">
                  <c:v>18969.8</c:v>
                </c:pt>
                <c:pt idx="742">
                  <c:v>19124.8</c:v>
                </c:pt>
                <c:pt idx="743">
                  <c:v>19372.5</c:v>
                </c:pt>
                <c:pt idx="744">
                  <c:v>19615.2</c:v>
                </c:pt>
                <c:pt idx="745">
                  <c:v>19853.8</c:v>
                </c:pt>
                <c:pt idx="746">
                  <c:v>20110.7</c:v>
                </c:pt>
                <c:pt idx="747">
                  <c:v>20418.7</c:v>
                </c:pt>
                <c:pt idx="748">
                  <c:v>20460.099999999999</c:v>
                </c:pt>
                <c:pt idx="749">
                  <c:v>20615.3</c:v>
                </c:pt>
                <c:pt idx="750">
                  <c:v>20835.3</c:v>
                </c:pt>
                <c:pt idx="751">
                  <c:v>20965.7</c:v>
                </c:pt>
                <c:pt idx="752">
                  <c:v>21143.9</c:v>
                </c:pt>
                <c:pt idx="753">
                  <c:v>21349.200000000001</c:v>
                </c:pt>
                <c:pt idx="754">
                  <c:v>21490</c:v>
                </c:pt>
                <c:pt idx="755">
                  <c:v>21649.599999999999</c:v>
                </c:pt>
                <c:pt idx="756">
                  <c:v>21708.400000000001</c:v>
                </c:pt>
                <c:pt idx="757">
                  <c:v>21739.7</c:v>
                </c:pt>
                <c:pt idx="758">
                  <c:v>21644.3</c:v>
                </c:pt>
                <c:pt idx="759">
                  <c:v>21649.200000000001</c:v>
                </c:pt>
                <c:pt idx="760">
                  <c:v>21607.4</c:v>
                </c:pt>
                <c:pt idx="761">
                  <c:v>21636.1</c:v>
                </c:pt>
                <c:pt idx="762">
                  <c:v>21631.8</c:v>
                </c:pt>
                <c:pt idx="763">
                  <c:v>21503.1</c:v>
                </c:pt>
                <c:pt idx="764">
                  <c:v>21414.799999999999</c:v>
                </c:pt>
                <c:pt idx="765">
                  <c:v>21351.599999999999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F8-48ED-B7F1-43CB5D93E1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  <c:max val="2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'US M2 '!$A$7:$A$782</c:f>
              <c:numCache>
                <c:formatCode>m/d/yyyy</c:formatCode>
                <c:ptCount val="776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  <c:pt idx="765">
                  <c:v>44866</c:v>
                </c:pt>
              </c:numCache>
            </c:numRef>
          </c:cat>
          <c:val>
            <c:numRef>
              <c:f>'US M2 '!$D$7:$D$782</c:f>
              <c:numCache>
                <c:formatCode>0.00%</c:formatCode>
                <c:ptCount val="776"/>
                <c:pt idx="0">
                  <c:v>4.7042017029254479E-2</c:v>
                </c:pt>
                <c:pt idx="1">
                  <c:v>6.4390821296760548E-2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9.3815622570933455E-2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7.2722430021636253E-2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2.770122741956893E-2</c:v>
                </c:pt>
                <c:pt idx="502">
                  <c:v>0.11562074822566015</c:v>
                </c:pt>
                <c:pt idx="503">
                  <c:v>0.13077300635995437</c:v>
                </c:pt>
                <c:pt idx="504">
                  <c:v>9.6643941172102954E-2</c:v>
                </c:pt>
                <c:pt idx="505">
                  <c:v>0.14771760767977771</c:v>
                </c:pt>
                <c:pt idx="506">
                  <c:v>0.16211142425650582</c:v>
                </c:pt>
                <c:pt idx="507">
                  <c:v>-6.7548294598631653E-3</c:v>
                </c:pt>
                <c:pt idx="508">
                  <c:v>9.8900244335699661E-2</c:v>
                </c:pt>
                <c:pt idx="509">
                  <c:v>7.1601000318500363E-2</c:v>
                </c:pt>
                <c:pt idx="510">
                  <c:v>8.0795080069242964E-2</c:v>
                </c:pt>
                <c:pt idx="511">
                  <c:v>0.28675733075429743</c:v>
                </c:pt>
                <c:pt idx="512">
                  <c:v>-2.5060827945083242E-2</c:v>
                </c:pt>
                <c:pt idx="513">
                  <c:v>0.10280345435535998</c:v>
                </c:pt>
                <c:pt idx="514">
                  <c:v>0.12481628069984496</c:v>
                </c:pt>
                <c:pt idx="515">
                  <c:v>4.5763219831175483E-2</c:v>
                </c:pt>
                <c:pt idx="516">
                  <c:v>6.6404516576788808E-2</c:v>
                </c:pt>
                <c:pt idx="517">
                  <c:v>2.6131235816730936E-2</c:v>
                </c:pt>
                <c:pt idx="518">
                  <c:v>4.3683223132129356E-4</c:v>
                </c:pt>
                <c:pt idx="519">
                  <c:v>5.8505710209538986E-2</c:v>
                </c:pt>
                <c:pt idx="520">
                  <c:v>5.5706729353946827E-2</c:v>
                </c:pt>
                <c:pt idx="521">
                  <c:v>9.6161016535032839E-2</c:v>
                </c:pt>
                <c:pt idx="522">
                  <c:v>9.5163704897678114E-2</c:v>
                </c:pt>
                <c:pt idx="523">
                  <c:v>5.3249365922043879E-2</c:v>
                </c:pt>
                <c:pt idx="524">
                  <c:v>9.8376335446776597E-2</c:v>
                </c:pt>
                <c:pt idx="525">
                  <c:v>0.1109485417130347</c:v>
                </c:pt>
                <c:pt idx="526">
                  <c:v>4.558164079882121E-2</c:v>
                </c:pt>
                <c:pt idx="527">
                  <c:v>6.9920973264506303E-2</c:v>
                </c:pt>
                <c:pt idx="528">
                  <c:v>7.7236916460893923E-2</c:v>
                </c:pt>
                <c:pt idx="529">
                  <c:v>4.3368021533777945E-2</c:v>
                </c:pt>
                <c:pt idx="530">
                  <c:v>7.931382271474785E-2</c:v>
                </c:pt>
                <c:pt idx="531">
                  <c:v>0.13026148594431874</c:v>
                </c:pt>
                <c:pt idx="532">
                  <c:v>7.6456543520564635E-2</c:v>
                </c:pt>
                <c:pt idx="533">
                  <c:v>9.7571728706209893E-2</c:v>
                </c:pt>
                <c:pt idx="534">
                  <c:v>0.12168019837508681</c:v>
                </c:pt>
                <c:pt idx="535">
                  <c:v>-5.370556549656591E-2</c:v>
                </c:pt>
                <c:pt idx="536">
                  <c:v>-1.8028710091065769E-2</c:v>
                </c:pt>
                <c:pt idx="537">
                  <c:v>1.0939088561178423E-2</c:v>
                </c:pt>
                <c:pt idx="538">
                  <c:v>-3.5532122704485802E-3</c:v>
                </c:pt>
                <c:pt idx="539">
                  <c:v>1.6339185619097085E-2</c:v>
                </c:pt>
                <c:pt idx="540">
                  <c:v>7.9385605367533474E-2</c:v>
                </c:pt>
                <c:pt idx="541">
                  <c:v>7.2568911010454373E-2</c:v>
                </c:pt>
                <c:pt idx="542">
                  <c:v>8.3208039894959729E-2</c:v>
                </c:pt>
                <c:pt idx="543">
                  <c:v>0.15966618637345298</c:v>
                </c:pt>
                <c:pt idx="544">
                  <c:v>4.6043820985957051E-3</c:v>
                </c:pt>
                <c:pt idx="545">
                  <c:v>2.6731400922477722E-2</c:v>
                </c:pt>
                <c:pt idx="546">
                  <c:v>5.1392625913434742E-2</c:v>
                </c:pt>
                <c:pt idx="547">
                  <c:v>6.8016795053343904E-2</c:v>
                </c:pt>
                <c:pt idx="548">
                  <c:v>5.425682700436596E-2</c:v>
                </c:pt>
                <c:pt idx="549">
                  <c:v>5.1052678324921663E-2</c:v>
                </c:pt>
                <c:pt idx="550">
                  <c:v>3.524544447192679E-2</c:v>
                </c:pt>
                <c:pt idx="551">
                  <c:v>1.1653640029810841E-2</c:v>
                </c:pt>
                <c:pt idx="552">
                  <c:v>1.5613787144355573E-2</c:v>
                </c:pt>
                <c:pt idx="553">
                  <c:v>1.7108202169203279E-2</c:v>
                </c:pt>
                <c:pt idx="554">
                  <c:v>2.6393256921346531E-2</c:v>
                </c:pt>
                <c:pt idx="555">
                  <c:v>3.2826275900389668E-2</c:v>
                </c:pt>
                <c:pt idx="556">
                  <c:v>6.1939276208894167E-2</c:v>
                </c:pt>
                <c:pt idx="557">
                  <c:v>5.9869040925285555E-2</c:v>
                </c:pt>
                <c:pt idx="558">
                  <c:v>6.1896952235632074E-2</c:v>
                </c:pt>
                <c:pt idx="559">
                  <c:v>6.4090180331492386E-2</c:v>
                </c:pt>
                <c:pt idx="560">
                  <c:v>6.4134454695353726E-2</c:v>
                </c:pt>
                <c:pt idx="561">
                  <c:v>3.0050929930721004E-2</c:v>
                </c:pt>
                <c:pt idx="562">
                  <c:v>4.959787723689546E-2</c:v>
                </c:pt>
                <c:pt idx="563">
                  <c:v>7.8860542883089524E-2</c:v>
                </c:pt>
                <c:pt idx="564">
                  <c:v>4.4237486801719683E-2</c:v>
                </c:pt>
                <c:pt idx="565">
                  <c:v>2.5725938065246368E-2</c:v>
                </c:pt>
                <c:pt idx="566">
                  <c:v>6.8041192683620633E-2</c:v>
                </c:pt>
                <c:pt idx="567">
                  <c:v>1.2066042076930295E-2</c:v>
                </c:pt>
                <c:pt idx="568">
                  <c:v>6.9086504772544188E-2</c:v>
                </c:pt>
                <c:pt idx="569">
                  <c:v>7.5043337083429806E-2</c:v>
                </c:pt>
                <c:pt idx="570">
                  <c:v>5.5011969425481144E-2</c:v>
                </c:pt>
                <c:pt idx="571">
                  <c:v>4.8040327562158813E-2</c:v>
                </c:pt>
                <c:pt idx="572">
                  <c:v>8.8226414878751935E-2</c:v>
                </c:pt>
                <c:pt idx="573">
                  <c:v>6.191983250371802E-2</c:v>
                </c:pt>
                <c:pt idx="574">
                  <c:v>7.6303133855927019E-2</c:v>
                </c:pt>
                <c:pt idx="575">
                  <c:v>6.6423631287431784E-2</c:v>
                </c:pt>
                <c:pt idx="576">
                  <c:v>2.6823611596262564E-2</c:v>
                </c:pt>
                <c:pt idx="577">
                  <c:v>5.8432807498055128E-2</c:v>
                </c:pt>
                <c:pt idx="578">
                  <c:v>0.12796443064650043</c:v>
                </c:pt>
                <c:pt idx="579">
                  <c:v>2.3650848717563067E-2</c:v>
                </c:pt>
                <c:pt idx="580">
                  <c:v>5.6393782015690341E-2</c:v>
                </c:pt>
                <c:pt idx="581">
                  <c:v>5.128702714938127E-2</c:v>
                </c:pt>
                <c:pt idx="582">
                  <c:v>0.13235087982068738</c:v>
                </c:pt>
                <c:pt idx="583">
                  <c:v>2.981027661124247E-2</c:v>
                </c:pt>
                <c:pt idx="584">
                  <c:v>2.2930410374087939E-2</c:v>
                </c:pt>
                <c:pt idx="585">
                  <c:v>4.0533467494227704E-2</c:v>
                </c:pt>
                <c:pt idx="586">
                  <c:v>4.912547358442243E-2</c:v>
                </c:pt>
                <c:pt idx="587">
                  <c:v>5.5825605966562719E-2</c:v>
                </c:pt>
                <c:pt idx="588">
                  <c:v>0.14487407704835698</c:v>
                </c:pt>
                <c:pt idx="589">
                  <c:v>0.10878148306729285</c:v>
                </c:pt>
                <c:pt idx="590">
                  <c:v>6.9517704029778082E-2</c:v>
                </c:pt>
                <c:pt idx="591">
                  <c:v>1.8864407953795848E-2</c:v>
                </c:pt>
                <c:pt idx="592">
                  <c:v>2.7894758948212361E-2</c:v>
                </c:pt>
                <c:pt idx="593">
                  <c:v>7.4634116786606253E-2</c:v>
                </c:pt>
                <c:pt idx="594">
                  <c:v>2.3081915617355397E-2</c:v>
                </c:pt>
                <c:pt idx="595">
                  <c:v>0.11213044133246597</c:v>
                </c:pt>
                <c:pt idx="596">
                  <c:v>0.17405009986819975</c:v>
                </c:pt>
                <c:pt idx="597">
                  <c:v>7.878977913073526E-2</c:v>
                </c:pt>
                <c:pt idx="598">
                  <c:v>0.29831617625053286</c:v>
                </c:pt>
                <c:pt idx="599">
                  <c:v>0.12630054464189211</c:v>
                </c:pt>
                <c:pt idx="600">
                  <c:v>4.3484462758283327E-2</c:v>
                </c:pt>
                <c:pt idx="601">
                  <c:v>9.9984093511487737E-2</c:v>
                </c:pt>
                <c:pt idx="602">
                  <c:v>5.1739510802875088E-3</c:v>
                </c:pt>
                <c:pt idx="603">
                  <c:v>8.6057388538336221E-2</c:v>
                </c:pt>
                <c:pt idx="604">
                  <c:v>1.4038546385861439E-2</c:v>
                </c:pt>
                <c:pt idx="605">
                  <c:v>6.5595356129324323E-3</c:v>
                </c:pt>
                <c:pt idx="606">
                  <c:v>-1.4208497842083112E-4</c:v>
                </c:pt>
                <c:pt idx="607">
                  <c:v>-1.1361752282843529E-3</c:v>
                </c:pt>
                <c:pt idx="608">
                  <c:v>3.8904364729783314E-2</c:v>
                </c:pt>
                <c:pt idx="609">
                  <c:v>4.2893306785450003E-2</c:v>
                </c:pt>
                <c:pt idx="610">
                  <c:v>-6.754829459861833E-3</c:v>
                </c:pt>
                <c:pt idx="611">
                  <c:v>-5.2237019652250472E-2</c:v>
                </c:pt>
                <c:pt idx="612">
                  <c:v>7.2231220972070131E-2</c:v>
                </c:pt>
                <c:pt idx="613">
                  <c:v>-4.0828960319989616E-3</c:v>
                </c:pt>
                <c:pt idx="614">
                  <c:v>4.418872550240005E-2</c:v>
                </c:pt>
                <c:pt idx="615">
                  <c:v>7.967456505740711E-2</c:v>
                </c:pt>
                <c:pt idx="616">
                  <c:v>2.7011242984892991E-2</c:v>
                </c:pt>
                <c:pt idx="617">
                  <c:v>1.3745973005739875E-2</c:v>
                </c:pt>
                <c:pt idx="618">
                  <c:v>7.2325209737775786E-2</c:v>
                </c:pt>
                <c:pt idx="619">
                  <c:v>4.3765124960641666E-2</c:v>
                </c:pt>
                <c:pt idx="620">
                  <c:v>7.0159048525929579E-2</c:v>
                </c:pt>
                <c:pt idx="621">
                  <c:v>2.8622118401077312E-2</c:v>
                </c:pt>
                <c:pt idx="622">
                  <c:v>4.4390305729625767E-2</c:v>
                </c:pt>
                <c:pt idx="623">
                  <c:v>2.9429158957718027E-2</c:v>
                </c:pt>
                <c:pt idx="624">
                  <c:v>9.0307756010969076E-2</c:v>
                </c:pt>
                <c:pt idx="625">
                  <c:v>7.9161930682549952E-2</c:v>
                </c:pt>
                <c:pt idx="626">
                  <c:v>8.5566907662640634E-2</c:v>
                </c:pt>
                <c:pt idx="627">
                  <c:v>9.8246939460767901E-2</c:v>
                </c:pt>
                <c:pt idx="628">
                  <c:v>0.10452596787132928</c:v>
                </c:pt>
                <c:pt idx="629">
                  <c:v>0.24012862995187056</c:v>
                </c:pt>
                <c:pt idx="630">
                  <c:v>0.27573780528492176</c:v>
                </c:pt>
                <c:pt idx="631">
                  <c:v>2.6441603705983363E-2</c:v>
                </c:pt>
                <c:pt idx="632">
                  <c:v>4.340834149627959E-2</c:v>
                </c:pt>
                <c:pt idx="633">
                  <c:v>6.5248852552131087E-2</c:v>
                </c:pt>
                <c:pt idx="634">
                  <c:v>6.093558571465274E-2</c:v>
                </c:pt>
                <c:pt idx="635">
                  <c:v>9.4817792260191602E-2</c:v>
                </c:pt>
                <c:pt idx="636">
                  <c:v>6.6550581083271831E-2</c:v>
                </c:pt>
                <c:pt idx="637">
                  <c:v>5.647088840347303E-2</c:v>
                </c:pt>
                <c:pt idx="638">
                  <c:v>6.7945005455216645E-2</c:v>
                </c:pt>
                <c:pt idx="639">
                  <c:v>5.4488864314858443E-2</c:v>
                </c:pt>
                <c:pt idx="640">
                  <c:v>8.914070399531826E-2</c:v>
                </c:pt>
                <c:pt idx="641">
                  <c:v>6.485601071858782E-2</c:v>
                </c:pt>
                <c:pt idx="642">
                  <c:v>8.6199269339161777E-2</c:v>
                </c:pt>
                <c:pt idx="643">
                  <c:v>9.8437168603996206E-2</c:v>
                </c:pt>
                <c:pt idx="644">
                  <c:v>8.1095922404019305E-2</c:v>
                </c:pt>
                <c:pt idx="645">
                  <c:v>8.5329636415846011E-2</c:v>
                </c:pt>
                <c:pt idx="646">
                  <c:v>0.15131472048586514</c:v>
                </c:pt>
                <c:pt idx="647">
                  <c:v>2.2953757923725338E-2</c:v>
                </c:pt>
                <c:pt idx="648">
                  <c:v>2.8664911382279001E-3</c:v>
                </c:pt>
                <c:pt idx="649">
                  <c:v>8.0686313213782501E-2</c:v>
                </c:pt>
                <c:pt idx="650">
                  <c:v>4.1607095291655183E-2</c:v>
                </c:pt>
                <c:pt idx="651">
                  <c:v>4.9018565780117429E-2</c:v>
                </c:pt>
                <c:pt idx="652">
                  <c:v>6.5930585164451383E-2</c:v>
                </c:pt>
                <c:pt idx="653">
                  <c:v>5.2784939600642788E-2</c:v>
                </c:pt>
                <c:pt idx="654">
                  <c:v>6.8485732868718951E-2</c:v>
                </c:pt>
                <c:pt idx="655">
                  <c:v>5.8333184333118515E-2</c:v>
                </c:pt>
                <c:pt idx="656">
                  <c:v>0.13548368603502303</c:v>
                </c:pt>
                <c:pt idx="657">
                  <c:v>1.3554696773117492E-2</c:v>
                </c:pt>
                <c:pt idx="658">
                  <c:v>6.7418427456920282E-2</c:v>
                </c:pt>
                <c:pt idx="659">
                  <c:v>5.5894614213779059E-2</c:v>
                </c:pt>
                <c:pt idx="660">
                  <c:v>9.2641242226759735E-2</c:v>
                </c:pt>
                <c:pt idx="661">
                  <c:v>4.2970528690863041E-2</c:v>
                </c:pt>
                <c:pt idx="662">
                  <c:v>6.2469233028282778E-2</c:v>
                </c:pt>
                <c:pt idx="663">
                  <c:v>7.6542130012337894E-2</c:v>
                </c:pt>
                <c:pt idx="664">
                  <c:v>5.918293826963561E-2</c:v>
                </c:pt>
                <c:pt idx="665">
                  <c:v>6.423866725641858E-2</c:v>
                </c:pt>
                <c:pt idx="666">
                  <c:v>3.1386998549194578E-2</c:v>
                </c:pt>
                <c:pt idx="667">
                  <c:v>3.5510327400845698E-2</c:v>
                </c:pt>
                <c:pt idx="668">
                  <c:v>6.5083759873604707E-2</c:v>
                </c:pt>
                <c:pt idx="669">
                  <c:v>4.3711395159244049E-2</c:v>
                </c:pt>
                <c:pt idx="670">
                  <c:v>8.2371496753353535E-2</c:v>
                </c:pt>
                <c:pt idx="671">
                  <c:v>6.7435488655293474E-2</c:v>
                </c:pt>
                <c:pt idx="672">
                  <c:v>0.12824841332879666</c:v>
                </c:pt>
                <c:pt idx="673">
                  <c:v>1.5996199735510253E-2</c:v>
                </c:pt>
                <c:pt idx="674">
                  <c:v>4.9367469480410042E-2</c:v>
                </c:pt>
                <c:pt idx="675">
                  <c:v>3.3607064841721712E-2</c:v>
                </c:pt>
                <c:pt idx="676">
                  <c:v>4.6618419741857986E-2</c:v>
                </c:pt>
                <c:pt idx="677">
                  <c:v>5.3860147495101707E-2</c:v>
                </c:pt>
                <c:pt idx="678">
                  <c:v>5.2054660990699553E-2</c:v>
                </c:pt>
                <c:pt idx="679">
                  <c:v>5.5884985586363234E-2</c:v>
                </c:pt>
                <c:pt idx="680">
                  <c:v>3.2332681166291177E-2</c:v>
                </c:pt>
                <c:pt idx="681">
                  <c:v>9.1378270560589892E-2</c:v>
                </c:pt>
                <c:pt idx="682">
                  <c:v>5.8144124643899175E-2</c:v>
                </c:pt>
                <c:pt idx="683">
                  <c:v>0.12960468538287939</c:v>
                </c:pt>
                <c:pt idx="684">
                  <c:v>7.5226096328325109E-2</c:v>
                </c:pt>
                <c:pt idx="685">
                  <c:v>6.3064984583360628E-2</c:v>
                </c:pt>
                <c:pt idx="686">
                  <c:v>8.7754747032215308E-2</c:v>
                </c:pt>
                <c:pt idx="687">
                  <c:v>6.5385411106213542E-2</c:v>
                </c:pt>
                <c:pt idx="688">
                  <c:v>6.4135209610056476E-2</c:v>
                </c:pt>
                <c:pt idx="689">
                  <c:v>5.7674331170396664E-2</c:v>
                </c:pt>
                <c:pt idx="690">
                  <c:v>8.3253219669561673E-2</c:v>
                </c:pt>
                <c:pt idx="691">
                  <c:v>5.6618469495426149E-2</c:v>
                </c:pt>
                <c:pt idx="692">
                  <c:v>6.3926490983065909E-2</c:v>
                </c:pt>
                <c:pt idx="693">
                  <c:v>6.7081093823285087E-2</c:v>
                </c:pt>
                <c:pt idx="694">
                  <c:v>3.0564568207023468E-2</c:v>
                </c:pt>
                <c:pt idx="695">
                  <c:v>6.8465154683760687E-2</c:v>
                </c:pt>
                <c:pt idx="696">
                  <c:v>6.3862059842110686E-2</c:v>
                </c:pt>
                <c:pt idx="697">
                  <c:v>6.399969052111687E-2</c:v>
                </c:pt>
                <c:pt idx="698">
                  <c:v>5.7149897925207416E-2</c:v>
                </c:pt>
                <c:pt idx="699">
                  <c:v>4.7182439941799048E-2</c:v>
                </c:pt>
                <c:pt idx="700">
                  <c:v>2.1577643730815277E-2</c:v>
                </c:pt>
                <c:pt idx="701">
                  <c:v>5.6366019124735045E-2</c:v>
                </c:pt>
                <c:pt idx="702">
                  <c:v>5.2865432330546414E-2</c:v>
                </c:pt>
                <c:pt idx="703">
                  <c:v>3.792548772803106E-2</c:v>
                </c:pt>
                <c:pt idx="704">
                  <c:v>4.9446372406654948E-2</c:v>
                </c:pt>
                <c:pt idx="705">
                  <c:v>2.3504959138202386E-2</c:v>
                </c:pt>
                <c:pt idx="706">
                  <c:v>4.2714711854773046E-2</c:v>
                </c:pt>
                <c:pt idx="707">
                  <c:v>1.3861174452015179E-2</c:v>
                </c:pt>
                <c:pt idx="708">
                  <c:v>3.6953632173783557E-2</c:v>
                </c:pt>
                <c:pt idx="709">
                  <c:v>4.8763050821708953E-2</c:v>
                </c:pt>
                <c:pt idx="710">
                  <c:v>1.9243243276797495E-2</c:v>
                </c:pt>
                <c:pt idx="711">
                  <c:v>4.687539795779827E-2</c:v>
                </c:pt>
                <c:pt idx="712">
                  <c:v>5.3754762828915004E-2</c:v>
                </c:pt>
                <c:pt idx="713">
                  <c:v>2.9667110218639436E-2</c:v>
                </c:pt>
                <c:pt idx="714">
                  <c:v>4.3630265052147399E-2</c:v>
                </c:pt>
                <c:pt idx="715">
                  <c:v>2.3250478386683815E-2</c:v>
                </c:pt>
                <c:pt idx="716">
                  <c:v>1.1797730961469188E-2</c:v>
                </c:pt>
                <c:pt idx="717">
                  <c:v>1.1104366189308434E-2</c:v>
                </c:pt>
                <c:pt idx="718">
                  <c:v>0.10334759360383705</c:v>
                </c:pt>
                <c:pt idx="719">
                  <c:v>6.1859694441024349E-2</c:v>
                </c:pt>
                <c:pt idx="720">
                  <c:v>3.5060620054184755E-2</c:v>
                </c:pt>
                <c:pt idx="721">
                  <c:v>3.2308925964402713E-2</c:v>
                </c:pt>
                <c:pt idx="722">
                  <c:v>2.5347158524512414E-2</c:v>
                </c:pt>
                <c:pt idx="723">
                  <c:v>7.8179574543288277E-2</c:v>
                </c:pt>
                <c:pt idx="724">
                  <c:v>0.10503881020569716</c:v>
                </c:pt>
                <c:pt idx="725">
                  <c:v>6.6176501087234163E-2</c:v>
                </c:pt>
                <c:pt idx="726">
                  <c:v>7.1832660431569328E-2</c:v>
                </c:pt>
                <c:pt idx="727">
                  <c:v>7.0548913964110893E-2</c:v>
                </c:pt>
                <c:pt idx="728">
                  <c:v>0.11736098938946715</c:v>
                </c:pt>
                <c:pt idx="729">
                  <c:v>8.7045975937513509E-2</c:v>
                </c:pt>
                <c:pt idx="730">
                  <c:v>5.5832591930004227E-2</c:v>
                </c:pt>
                <c:pt idx="731">
                  <c:v>6.6740394153739668E-2</c:v>
                </c:pt>
                <c:pt idx="732">
                  <c:v>4.5244460323725644E-2</c:v>
                </c:pt>
                <c:pt idx="733">
                  <c:v>0.49847541260529571</c:v>
                </c:pt>
                <c:pt idx="734">
                  <c:v>1.0913568907031443</c:v>
                </c:pt>
                <c:pt idx="735">
                  <c:v>0.77493479497413364</c:v>
                </c:pt>
                <c:pt idx="736">
                  <c:v>0.21684881168392089</c:v>
                </c:pt>
                <c:pt idx="737">
                  <c:v>0.10284536585350912</c:v>
                </c:pt>
                <c:pt idx="738">
                  <c:v>5.3530232953041601E-2</c:v>
                </c:pt>
                <c:pt idx="739">
                  <c:v>0.15204098270396571</c:v>
                </c:pt>
                <c:pt idx="740">
                  <c:v>0.10875885910868743</c:v>
                </c:pt>
                <c:pt idx="741">
                  <c:v>0.16068384606311836</c:v>
                </c:pt>
                <c:pt idx="742">
                  <c:v>0.10257921329738684</c:v>
                </c:pt>
                <c:pt idx="743">
                  <c:v>0.16698482544390147</c:v>
                </c:pt>
                <c:pt idx="744">
                  <c:v>0.16114071251662976</c:v>
                </c:pt>
                <c:pt idx="745">
                  <c:v>0.15614105685260604</c:v>
                </c:pt>
                <c:pt idx="746">
                  <c:v>0.1668164366050795</c:v>
                </c:pt>
                <c:pt idx="747">
                  <c:v>0.20008169162819511</c:v>
                </c:pt>
                <c:pt idx="748">
                  <c:v>2.4603804375118443E-2</c:v>
                </c:pt>
                <c:pt idx="749">
                  <c:v>9.4921252978791948E-2</c:v>
                </c:pt>
                <c:pt idx="750">
                  <c:v>0.13585053537126801</c:v>
                </c:pt>
                <c:pt idx="751">
                  <c:v>7.7743243059239964E-2</c:v>
                </c:pt>
                <c:pt idx="752">
                  <c:v>0.10690091853662831</c:v>
                </c:pt>
                <c:pt idx="753">
                  <c:v>0.12294404163284445</c:v>
                </c:pt>
                <c:pt idx="754">
                  <c:v>8.2075881664832595E-2</c:v>
                </c:pt>
                <c:pt idx="755">
                  <c:v>9.2852460729210051E-2</c:v>
                </c:pt>
                <c:pt idx="756">
                  <c:v>3.3083114961071525E-2</c:v>
                </c:pt>
                <c:pt idx="757">
                  <c:v>1.7439926993811916E-2</c:v>
                </c:pt>
                <c:pt idx="758">
                  <c:v>-5.1406864230155724E-2</c:v>
                </c:pt>
                <c:pt idx="759">
                  <c:v>2.7200357142538323E-3</c:v>
                </c:pt>
                <c:pt idx="760">
                  <c:v>-2.2924980032042463E-2</c:v>
                </c:pt>
                <c:pt idx="761">
                  <c:v>1.6055941085218794E-2</c:v>
                </c:pt>
                <c:pt idx="762">
                  <c:v>-2.3822978444623111E-3</c:v>
                </c:pt>
                <c:pt idx="763">
                  <c:v>-6.9104377800779937E-2</c:v>
                </c:pt>
                <c:pt idx="764">
                  <c:v>-4.8178791598420645E-2</c:v>
                </c:pt>
                <c:pt idx="765">
                  <c:v>-3.4845533443684573E-2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4-4058-B135-0EAFEAB0F6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43617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Country!$F$1</c:f>
          <c:strCache>
            <c:ptCount val="1"/>
            <c:pt idx="0">
              <c:v>Money Supply M3 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Country!$F$1</c:f>
              <c:strCache>
                <c:ptCount val="1"/>
                <c:pt idx="0">
                  <c:v>Money Supply M3 USA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Country!$A$474:$A$752</c:f>
              <c:numCache>
                <c:formatCode>m/d/yyyy</c:formatCode>
                <c:ptCount val="279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  <c:pt idx="269">
                  <c:v>44713</c:v>
                </c:pt>
                <c:pt idx="270">
                  <c:v>44743</c:v>
                </c:pt>
                <c:pt idx="271">
                  <c:v>44774</c:v>
                </c:pt>
                <c:pt idx="272">
                  <c:v>44805</c:v>
                </c:pt>
                <c:pt idx="273">
                  <c:v>44835</c:v>
                </c:pt>
              </c:numCache>
            </c:numRef>
          </c:cat>
          <c:val>
            <c:numRef>
              <c:f>Country!$B$474:$B$752</c:f>
              <c:numCache>
                <c:formatCode>0.00</c:formatCode>
                <c:ptCount val="279"/>
                <c:pt idx="0">
                  <c:v>38.739350000000002</c:v>
                </c:pt>
                <c:pt idx="1">
                  <c:v>38.848939999999999</c:v>
                </c:pt>
                <c:pt idx="2">
                  <c:v>39.104640000000003</c:v>
                </c:pt>
                <c:pt idx="3">
                  <c:v>39.568730000000002</c:v>
                </c:pt>
                <c:pt idx="4">
                  <c:v>39.467449999999999</c:v>
                </c:pt>
                <c:pt idx="5">
                  <c:v>39.616050000000001</c:v>
                </c:pt>
                <c:pt idx="6">
                  <c:v>39.762169999999998</c:v>
                </c:pt>
                <c:pt idx="7">
                  <c:v>39.995460000000001</c:v>
                </c:pt>
                <c:pt idx="8">
                  <c:v>40.291849999999997</c:v>
                </c:pt>
                <c:pt idx="9">
                  <c:v>40.424680000000002</c:v>
                </c:pt>
                <c:pt idx="10">
                  <c:v>40.516829999999999</c:v>
                </c:pt>
                <c:pt idx="11">
                  <c:v>40.88794</c:v>
                </c:pt>
                <c:pt idx="12">
                  <c:v>41.308860000000003</c:v>
                </c:pt>
                <c:pt idx="13">
                  <c:v>41.627659999999999</c:v>
                </c:pt>
                <c:pt idx="14">
                  <c:v>42.108350000000002</c:v>
                </c:pt>
                <c:pt idx="15">
                  <c:v>42.638849999999998</c:v>
                </c:pt>
                <c:pt idx="16">
                  <c:v>42.614780000000003</c:v>
                </c:pt>
                <c:pt idx="17">
                  <c:v>42.95102</c:v>
                </c:pt>
                <c:pt idx="18">
                  <c:v>43.199249999999999</c:v>
                </c:pt>
                <c:pt idx="19">
                  <c:v>43.479860000000002</c:v>
                </c:pt>
                <c:pt idx="20">
                  <c:v>44.403060000000004</c:v>
                </c:pt>
                <c:pt idx="21">
                  <c:v>44.309240000000003</c:v>
                </c:pt>
                <c:pt idx="22">
                  <c:v>44.672049999999999</c:v>
                </c:pt>
                <c:pt idx="23">
                  <c:v>45.11206</c:v>
                </c:pt>
                <c:pt idx="24">
                  <c:v>45.280589999999997</c:v>
                </c:pt>
                <c:pt idx="25">
                  <c:v>45.52384</c:v>
                </c:pt>
                <c:pt idx="26">
                  <c:v>45.621810000000004</c:v>
                </c:pt>
                <c:pt idx="27">
                  <c:v>45.623469999999998</c:v>
                </c:pt>
                <c:pt idx="28">
                  <c:v>45.840150000000001</c:v>
                </c:pt>
                <c:pt idx="29">
                  <c:v>46.047710000000002</c:v>
                </c:pt>
                <c:pt idx="30">
                  <c:v>46.401380000000003</c:v>
                </c:pt>
                <c:pt idx="31">
                  <c:v>46.754219999999997</c:v>
                </c:pt>
                <c:pt idx="32">
                  <c:v>46.956789999999998</c:v>
                </c:pt>
                <c:pt idx="33">
                  <c:v>47.325400000000002</c:v>
                </c:pt>
                <c:pt idx="34">
                  <c:v>47.742170000000002</c:v>
                </c:pt>
                <c:pt idx="35">
                  <c:v>47.919829999999997</c:v>
                </c:pt>
                <c:pt idx="36">
                  <c:v>48.190480000000001</c:v>
                </c:pt>
                <c:pt idx="37">
                  <c:v>48.490189999999998</c:v>
                </c:pt>
                <c:pt idx="38">
                  <c:v>48.662039999999998</c:v>
                </c:pt>
                <c:pt idx="39">
                  <c:v>48.972540000000002</c:v>
                </c:pt>
                <c:pt idx="40">
                  <c:v>49.474820000000001</c:v>
                </c:pt>
                <c:pt idx="41">
                  <c:v>49.779510000000002</c:v>
                </c:pt>
                <c:pt idx="42">
                  <c:v>50.16722</c:v>
                </c:pt>
                <c:pt idx="43">
                  <c:v>50.649569999999997</c:v>
                </c:pt>
                <c:pt idx="44">
                  <c:v>50.417110000000001</c:v>
                </c:pt>
                <c:pt idx="45">
                  <c:v>50.340730000000001</c:v>
                </c:pt>
                <c:pt idx="46">
                  <c:v>50.386389999999999</c:v>
                </c:pt>
                <c:pt idx="47">
                  <c:v>50.371450000000003</c:v>
                </c:pt>
                <c:pt idx="48">
                  <c:v>50.439529999999998</c:v>
                </c:pt>
                <c:pt idx="49">
                  <c:v>50.761650000000003</c:v>
                </c:pt>
                <c:pt idx="50">
                  <c:v>51.058860000000003</c:v>
                </c:pt>
                <c:pt idx="51">
                  <c:v>51.400080000000003</c:v>
                </c:pt>
                <c:pt idx="52">
                  <c:v>52.038519999999998</c:v>
                </c:pt>
                <c:pt idx="53">
                  <c:v>52.058439999999997</c:v>
                </c:pt>
                <c:pt idx="54">
                  <c:v>52.173009999999998</c:v>
                </c:pt>
                <c:pt idx="55">
                  <c:v>52.391359999999999</c:v>
                </c:pt>
                <c:pt idx="56">
                  <c:v>52.67944</c:v>
                </c:pt>
                <c:pt idx="57">
                  <c:v>52.911900000000003</c:v>
                </c:pt>
                <c:pt idx="58">
                  <c:v>53.131900000000002</c:v>
                </c:pt>
                <c:pt idx="59">
                  <c:v>53.285499999999999</c:v>
                </c:pt>
                <c:pt idx="60">
                  <c:v>53.336970000000001</c:v>
                </c:pt>
                <c:pt idx="61">
                  <c:v>53.405880000000003</c:v>
                </c:pt>
                <c:pt idx="62">
                  <c:v>53.481430000000003</c:v>
                </c:pt>
                <c:pt idx="63">
                  <c:v>53.597659999999998</c:v>
                </c:pt>
                <c:pt idx="64">
                  <c:v>53.742109999999997</c:v>
                </c:pt>
                <c:pt idx="65">
                  <c:v>54.01193</c:v>
                </c:pt>
                <c:pt idx="66">
                  <c:v>54.274279999999997</c:v>
                </c:pt>
                <c:pt idx="67">
                  <c:v>54.546590000000002</c:v>
                </c:pt>
                <c:pt idx="68">
                  <c:v>54.829689999999999</c:v>
                </c:pt>
                <c:pt idx="69">
                  <c:v>55.114449999999998</c:v>
                </c:pt>
                <c:pt idx="70">
                  <c:v>55.250610000000002</c:v>
                </c:pt>
                <c:pt idx="71">
                  <c:v>55.473930000000003</c:v>
                </c:pt>
                <c:pt idx="72">
                  <c:v>55.825940000000003</c:v>
                </c:pt>
                <c:pt idx="73">
                  <c:v>56.027679999999997</c:v>
                </c:pt>
                <c:pt idx="74">
                  <c:v>56.1464</c:v>
                </c:pt>
                <c:pt idx="75">
                  <c:v>56.455240000000003</c:v>
                </c:pt>
                <c:pt idx="76">
                  <c:v>56.511699999999998</c:v>
                </c:pt>
                <c:pt idx="77">
                  <c:v>56.827179999999998</c:v>
                </c:pt>
                <c:pt idx="78">
                  <c:v>57.17089</c:v>
                </c:pt>
                <c:pt idx="79">
                  <c:v>57.426589999999997</c:v>
                </c:pt>
                <c:pt idx="80">
                  <c:v>57.651580000000003</c:v>
                </c:pt>
                <c:pt idx="81">
                  <c:v>58.05921</c:v>
                </c:pt>
                <c:pt idx="82">
                  <c:v>58.350619999999999</c:v>
                </c:pt>
                <c:pt idx="83">
                  <c:v>58.709269999999997</c:v>
                </c:pt>
                <c:pt idx="84">
                  <c:v>59.024749999999997</c:v>
                </c:pt>
                <c:pt idx="85">
                  <c:v>59.155090000000001</c:v>
                </c:pt>
                <c:pt idx="86">
                  <c:v>59.435699999999997</c:v>
                </c:pt>
                <c:pt idx="87">
                  <c:v>60.035119999999999</c:v>
                </c:pt>
                <c:pt idx="88">
                  <c:v>60.152180000000001</c:v>
                </c:pt>
                <c:pt idx="89">
                  <c:v>60.427810000000001</c:v>
                </c:pt>
                <c:pt idx="90">
                  <c:v>60.680190000000003</c:v>
                </c:pt>
                <c:pt idx="91">
                  <c:v>61.311990000000002</c:v>
                </c:pt>
                <c:pt idx="92">
                  <c:v>61.462249999999997</c:v>
                </c:pt>
                <c:pt idx="93">
                  <c:v>61.578479999999999</c:v>
                </c:pt>
                <c:pt idx="94">
                  <c:v>61.782710000000002</c:v>
                </c:pt>
                <c:pt idx="95">
                  <c:v>62.030119999999997</c:v>
                </c:pt>
                <c:pt idx="96">
                  <c:v>62.31156</c:v>
                </c:pt>
                <c:pt idx="97">
                  <c:v>63.018070000000002</c:v>
                </c:pt>
                <c:pt idx="98">
                  <c:v>63.562690000000003</c:v>
                </c:pt>
                <c:pt idx="99">
                  <c:v>63.91968</c:v>
                </c:pt>
                <c:pt idx="100">
                  <c:v>64.019300000000001</c:v>
                </c:pt>
                <c:pt idx="101">
                  <c:v>64.166250000000005</c:v>
                </c:pt>
                <c:pt idx="102">
                  <c:v>64.552300000000002</c:v>
                </c:pt>
                <c:pt idx="103">
                  <c:v>64.675169999999994</c:v>
                </c:pt>
                <c:pt idx="104">
                  <c:v>65.250510000000006</c:v>
                </c:pt>
                <c:pt idx="105">
                  <c:v>66.128879999999995</c:v>
                </c:pt>
                <c:pt idx="106">
                  <c:v>66.54813</c:v>
                </c:pt>
                <c:pt idx="107">
                  <c:v>68.011799999999994</c:v>
                </c:pt>
                <c:pt idx="108">
                  <c:v>68.689250000000001</c:v>
                </c:pt>
                <c:pt idx="109">
                  <c:v>68.933329999999998</c:v>
                </c:pt>
                <c:pt idx="110">
                  <c:v>69.482929999999996</c:v>
                </c:pt>
                <c:pt idx="111">
                  <c:v>69.512820000000005</c:v>
                </c:pt>
                <c:pt idx="112">
                  <c:v>69.992679999999993</c:v>
                </c:pt>
                <c:pt idx="113">
                  <c:v>70.074039999999997</c:v>
                </c:pt>
                <c:pt idx="114">
                  <c:v>70.112229999999997</c:v>
                </c:pt>
                <c:pt idx="115">
                  <c:v>70.111400000000003</c:v>
                </c:pt>
                <c:pt idx="116">
                  <c:v>70.104759999999999</c:v>
                </c:pt>
                <c:pt idx="117">
                  <c:v>70.328090000000003</c:v>
                </c:pt>
                <c:pt idx="118">
                  <c:v>70.574659999999994</c:v>
                </c:pt>
                <c:pt idx="119">
                  <c:v>70.534809999999993</c:v>
                </c:pt>
                <c:pt idx="120">
                  <c:v>70.220160000000007</c:v>
                </c:pt>
                <c:pt idx="121">
                  <c:v>70.629459999999995</c:v>
                </c:pt>
                <c:pt idx="122">
                  <c:v>70.605379999999997</c:v>
                </c:pt>
                <c:pt idx="123">
                  <c:v>70.860249999999994</c:v>
                </c:pt>
                <c:pt idx="124">
                  <c:v>71.31438</c:v>
                </c:pt>
                <c:pt idx="125">
                  <c:v>71.472949999999997</c:v>
                </c:pt>
                <c:pt idx="126">
                  <c:v>71.554310000000001</c:v>
                </c:pt>
                <c:pt idx="127">
                  <c:v>71.971909999999994</c:v>
                </c:pt>
                <c:pt idx="128">
                  <c:v>72.22927</c:v>
                </c:pt>
                <c:pt idx="129">
                  <c:v>72.638570000000001</c:v>
                </c:pt>
                <c:pt idx="130">
                  <c:v>72.80959</c:v>
                </c:pt>
                <c:pt idx="131">
                  <c:v>73.073589999999996</c:v>
                </c:pt>
                <c:pt idx="132">
                  <c:v>73.250429999999994</c:v>
                </c:pt>
                <c:pt idx="133">
                  <c:v>73.780109999999993</c:v>
                </c:pt>
                <c:pt idx="134">
                  <c:v>74.250010000000003</c:v>
                </c:pt>
                <c:pt idx="135">
                  <c:v>74.75976</c:v>
                </c:pt>
                <c:pt idx="136">
                  <c:v>75.345889999999997</c:v>
                </c:pt>
                <c:pt idx="137">
                  <c:v>75.97269</c:v>
                </c:pt>
                <c:pt idx="138">
                  <c:v>77.347530000000006</c:v>
                </c:pt>
                <c:pt idx="139">
                  <c:v>78.933239999999998</c:v>
                </c:pt>
                <c:pt idx="140">
                  <c:v>79.105090000000004</c:v>
                </c:pt>
                <c:pt idx="141">
                  <c:v>79.3857</c:v>
                </c:pt>
                <c:pt idx="142">
                  <c:v>79.804950000000005</c:v>
                </c:pt>
                <c:pt idx="143">
                  <c:v>80.199299999999994</c:v>
                </c:pt>
                <c:pt idx="144">
                  <c:v>80.807019999999994</c:v>
                </c:pt>
                <c:pt idx="145">
                  <c:v>81.242050000000006</c:v>
                </c:pt>
                <c:pt idx="146">
                  <c:v>81.614810000000006</c:v>
                </c:pt>
                <c:pt idx="147">
                  <c:v>82.063130000000001</c:v>
                </c:pt>
                <c:pt idx="148">
                  <c:v>82.426770000000005</c:v>
                </c:pt>
                <c:pt idx="149">
                  <c:v>83.015389999999996</c:v>
                </c:pt>
                <c:pt idx="150">
                  <c:v>83.451250000000002</c:v>
                </c:pt>
                <c:pt idx="151">
                  <c:v>84.028239999999997</c:v>
                </c:pt>
                <c:pt idx="152">
                  <c:v>84.68826</c:v>
                </c:pt>
                <c:pt idx="153">
                  <c:v>85.240359999999995</c:v>
                </c:pt>
                <c:pt idx="154">
                  <c:v>85.823989999999995</c:v>
                </c:pt>
                <c:pt idx="155">
                  <c:v>86.837680000000006</c:v>
                </c:pt>
                <c:pt idx="156">
                  <c:v>87.00206</c:v>
                </c:pt>
                <c:pt idx="157">
                  <c:v>87.022819999999996</c:v>
                </c:pt>
                <c:pt idx="158">
                  <c:v>87.587360000000004</c:v>
                </c:pt>
                <c:pt idx="159">
                  <c:v>87.885409999999993</c:v>
                </c:pt>
                <c:pt idx="160">
                  <c:v>88.236590000000007</c:v>
                </c:pt>
                <c:pt idx="161">
                  <c:v>88.707319999999996</c:v>
                </c:pt>
                <c:pt idx="162">
                  <c:v>89.088390000000004</c:v>
                </c:pt>
                <c:pt idx="163">
                  <c:v>89.581540000000004</c:v>
                </c:pt>
                <c:pt idx="164">
                  <c:v>90.005769999999998</c:v>
                </c:pt>
                <c:pt idx="165">
                  <c:v>90.963840000000005</c:v>
                </c:pt>
                <c:pt idx="166">
                  <c:v>91.065950000000001</c:v>
                </c:pt>
                <c:pt idx="167">
                  <c:v>91.562420000000003</c:v>
                </c:pt>
                <c:pt idx="168">
                  <c:v>91.978359999999995</c:v>
                </c:pt>
                <c:pt idx="169">
                  <c:v>92.659959999999998</c:v>
                </c:pt>
                <c:pt idx="170">
                  <c:v>92.985399999999998</c:v>
                </c:pt>
                <c:pt idx="171">
                  <c:v>93.456130000000002</c:v>
                </c:pt>
                <c:pt idx="172">
                  <c:v>94.032300000000006</c:v>
                </c:pt>
                <c:pt idx="173">
                  <c:v>94.483930000000001</c:v>
                </c:pt>
                <c:pt idx="174">
                  <c:v>94.97542</c:v>
                </c:pt>
                <c:pt idx="175">
                  <c:v>95.220330000000004</c:v>
                </c:pt>
                <c:pt idx="176">
                  <c:v>95.497619999999998</c:v>
                </c:pt>
                <c:pt idx="177">
                  <c:v>96.000730000000004</c:v>
                </c:pt>
                <c:pt idx="178">
                  <c:v>96.343609999999998</c:v>
                </c:pt>
                <c:pt idx="179">
                  <c:v>96.981210000000004</c:v>
                </c:pt>
                <c:pt idx="180">
                  <c:v>97.510059999999996</c:v>
                </c:pt>
                <c:pt idx="181">
                  <c:v>98.495509999999996</c:v>
                </c:pt>
                <c:pt idx="182">
                  <c:v>98.625860000000003</c:v>
                </c:pt>
                <c:pt idx="183">
                  <c:v>99.022710000000004</c:v>
                </c:pt>
                <c:pt idx="184">
                  <c:v>99.295850000000002</c:v>
                </c:pt>
                <c:pt idx="185">
                  <c:v>99.673590000000004</c:v>
                </c:pt>
                <c:pt idx="186">
                  <c:v>100.1103</c:v>
                </c:pt>
                <c:pt idx="187">
                  <c:v>100.53449999999999</c:v>
                </c:pt>
                <c:pt idx="188">
                  <c:v>100.9911</c:v>
                </c:pt>
                <c:pt idx="189">
                  <c:v>101.2593</c:v>
                </c:pt>
                <c:pt idx="190">
                  <c:v>101.99979999999999</c:v>
                </c:pt>
                <c:pt idx="191">
                  <c:v>102.48139999999999</c:v>
                </c:pt>
                <c:pt idx="192">
                  <c:v>103.5274</c:v>
                </c:pt>
                <c:pt idx="193">
                  <c:v>104.1551</c:v>
                </c:pt>
                <c:pt idx="194">
                  <c:v>104.6872</c:v>
                </c:pt>
                <c:pt idx="195">
                  <c:v>105.42359999999999</c:v>
                </c:pt>
                <c:pt idx="196">
                  <c:v>105.9815</c:v>
                </c:pt>
                <c:pt idx="197">
                  <c:v>106.532</c:v>
                </c:pt>
                <c:pt idx="198">
                  <c:v>107.0309</c:v>
                </c:pt>
                <c:pt idx="199">
                  <c:v>107.7466</c:v>
                </c:pt>
                <c:pt idx="200">
                  <c:v>108.2422</c:v>
                </c:pt>
                <c:pt idx="201">
                  <c:v>108.8026</c:v>
                </c:pt>
                <c:pt idx="202">
                  <c:v>109.3929</c:v>
                </c:pt>
                <c:pt idx="203">
                  <c:v>109.6677</c:v>
                </c:pt>
                <c:pt idx="204">
                  <c:v>110.27460000000001</c:v>
                </c:pt>
                <c:pt idx="205">
                  <c:v>110.8449</c:v>
                </c:pt>
                <c:pt idx="206">
                  <c:v>111.4194</c:v>
                </c:pt>
                <c:pt idx="207">
                  <c:v>111.9366</c:v>
                </c:pt>
                <c:pt idx="208">
                  <c:v>112.36750000000001</c:v>
                </c:pt>
                <c:pt idx="209">
                  <c:v>112.5676</c:v>
                </c:pt>
                <c:pt idx="210">
                  <c:v>113.08320000000001</c:v>
                </c:pt>
                <c:pt idx="211">
                  <c:v>113.5697</c:v>
                </c:pt>
                <c:pt idx="212">
                  <c:v>113.9225</c:v>
                </c:pt>
                <c:pt idx="213">
                  <c:v>114.38160000000001</c:v>
                </c:pt>
                <c:pt idx="214">
                  <c:v>114.6033</c:v>
                </c:pt>
                <c:pt idx="215">
                  <c:v>115.0034</c:v>
                </c:pt>
                <c:pt idx="216">
                  <c:v>115.13549999999999</c:v>
                </c:pt>
                <c:pt idx="217">
                  <c:v>115.4841</c:v>
                </c:pt>
                <c:pt idx="218">
                  <c:v>115.94329999999999</c:v>
                </c:pt>
                <c:pt idx="219">
                  <c:v>116.1276</c:v>
                </c:pt>
                <c:pt idx="220">
                  <c:v>116.57170000000001</c:v>
                </c:pt>
                <c:pt idx="221">
                  <c:v>117.08150000000001</c:v>
                </c:pt>
                <c:pt idx="222">
                  <c:v>117.36709999999999</c:v>
                </c:pt>
                <c:pt idx="223">
                  <c:v>117.7855</c:v>
                </c:pt>
                <c:pt idx="224">
                  <c:v>118.01130000000001</c:v>
                </c:pt>
                <c:pt idx="225">
                  <c:v>118.1267</c:v>
                </c:pt>
                <c:pt idx="226">
                  <c:v>118.2355</c:v>
                </c:pt>
                <c:pt idx="227">
                  <c:v>119.2085</c:v>
                </c:pt>
                <c:pt idx="228">
                  <c:v>119.8062</c:v>
                </c:pt>
                <c:pt idx="229">
                  <c:v>120.1508</c:v>
                </c:pt>
                <c:pt idx="230">
                  <c:v>120.4696</c:v>
                </c:pt>
                <c:pt idx="231">
                  <c:v>120.72110000000001</c:v>
                </c:pt>
                <c:pt idx="232">
                  <c:v>121.4808</c:v>
                </c:pt>
                <c:pt idx="233">
                  <c:v>122.4961</c:v>
                </c:pt>
                <c:pt idx="234">
                  <c:v>123.152</c:v>
                </c:pt>
                <c:pt idx="235">
                  <c:v>123.866</c:v>
                </c:pt>
                <c:pt idx="236">
                  <c:v>124.5716</c:v>
                </c:pt>
                <c:pt idx="237">
                  <c:v>125.729</c:v>
                </c:pt>
                <c:pt idx="238">
                  <c:v>126.6065</c:v>
                </c:pt>
                <c:pt idx="239">
                  <c:v>127.181</c:v>
                </c:pt>
                <c:pt idx="240">
                  <c:v>127.8676</c:v>
                </c:pt>
                <c:pt idx="241">
                  <c:v>128.34</c:v>
                </c:pt>
                <c:pt idx="242">
                  <c:v>132.73929999999999</c:v>
                </c:pt>
                <c:pt idx="243">
                  <c:v>141.1568</c:v>
                </c:pt>
                <c:pt idx="244">
                  <c:v>148.07</c:v>
                </c:pt>
                <c:pt idx="245">
                  <c:v>150.51159999999999</c:v>
                </c:pt>
                <c:pt idx="246">
                  <c:v>151.74449999999999</c:v>
                </c:pt>
                <c:pt idx="247">
                  <c:v>152.40530000000001</c:v>
                </c:pt>
                <c:pt idx="248">
                  <c:v>154.21350000000001</c:v>
                </c:pt>
                <c:pt idx="249">
                  <c:v>155.54599999999999</c:v>
                </c:pt>
                <c:pt idx="250">
                  <c:v>157.48949999999999</c:v>
                </c:pt>
                <c:pt idx="251">
                  <c:v>158.7764</c:v>
                </c:pt>
                <c:pt idx="252">
                  <c:v>160.83279999999999</c:v>
                </c:pt>
                <c:pt idx="253">
                  <c:v>162.8477</c:v>
                </c:pt>
                <c:pt idx="254">
                  <c:v>164.82859999999999</c:v>
                </c:pt>
                <c:pt idx="255">
                  <c:v>166.9614</c:v>
                </c:pt>
                <c:pt idx="256">
                  <c:v>169.51849999999999</c:v>
                </c:pt>
                <c:pt idx="257">
                  <c:v>169.8622</c:v>
                </c:pt>
                <c:pt idx="258">
                  <c:v>171.1507</c:v>
                </c:pt>
                <c:pt idx="259">
                  <c:v>172.97720000000001</c:v>
                </c:pt>
                <c:pt idx="260">
                  <c:v>174.0598</c:v>
                </c:pt>
                <c:pt idx="261">
                  <c:v>175.53919999999999</c:v>
                </c:pt>
                <c:pt idx="262">
                  <c:v>177.24359999999999</c:v>
                </c:pt>
                <c:pt idx="263">
                  <c:v>178.4126</c:v>
                </c:pt>
                <c:pt idx="264">
                  <c:v>179.73759999999999</c:v>
                </c:pt>
                <c:pt idx="265">
                  <c:v>180.22569999999999</c:v>
                </c:pt>
                <c:pt idx="266">
                  <c:v>180.48560000000001</c:v>
                </c:pt>
                <c:pt idx="267">
                  <c:v>179.6936</c:v>
                </c:pt>
                <c:pt idx="268">
                  <c:v>179.73429999999999</c:v>
                </c:pt>
                <c:pt idx="269">
                  <c:v>179.38720000000001</c:v>
                </c:pt>
                <c:pt idx="270">
                  <c:v>179.62549999999999</c:v>
                </c:pt>
                <c:pt idx="271">
                  <c:v>179.5898</c:v>
                </c:pt>
                <c:pt idx="272">
                  <c:v>178.5213</c:v>
                </c:pt>
                <c:pt idx="273">
                  <c:v>177.78819999999999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A2-44EB-9AF1-5AF01D113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605200"/>
        <c:axId val="1282607168"/>
      </c:lineChart>
      <c:dateAx>
        <c:axId val="1282605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7168"/>
        <c:crosses val="autoZero"/>
        <c:auto val="0"/>
        <c:lblOffset val="100"/>
        <c:baseTimeUnit val="months"/>
      </c:dateAx>
      <c:valAx>
        <c:axId val="12826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5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Country!$G$1</c:f>
          <c:strCache>
            <c:ptCount val="1"/>
            <c:pt idx="0">
              <c:v>Money Supply M3 USA mom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Country!$G$1</c:f>
              <c:strCache>
                <c:ptCount val="1"/>
                <c:pt idx="0">
                  <c:v>Money Supply M3 USA mom annualized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Country!$A$474:$A$751</c:f>
              <c:numCache>
                <c:formatCode>m/d/yyyy</c:formatCode>
                <c:ptCount val="278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  <c:pt idx="269">
                  <c:v>44713</c:v>
                </c:pt>
                <c:pt idx="270">
                  <c:v>44743</c:v>
                </c:pt>
                <c:pt idx="271">
                  <c:v>44774</c:v>
                </c:pt>
                <c:pt idx="272">
                  <c:v>44805</c:v>
                </c:pt>
                <c:pt idx="273">
                  <c:v>44835</c:v>
                </c:pt>
              </c:numCache>
            </c:numRef>
          </c:cat>
          <c:val>
            <c:numRef>
              <c:f>Country!$D$474:$D$751</c:f>
              <c:numCache>
                <c:formatCode>0.0%</c:formatCode>
                <c:ptCount val="278"/>
                <c:pt idx="0">
                  <c:v>7.5452643945100206E-2</c:v>
                </c:pt>
                <c:pt idx="1">
                  <c:v>3.4480069712673922E-2</c:v>
                </c:pt>
                <c:pt idx="2">
                  <c:v>8.1905735650264377E-2</c:v>
                </c:pt>
                <c:pt idx="3">
                  <c:v>0.15208847207590326</c:v>
                </c:pt>
                <c:pt idx="4">
                  <c:v>-3.0286429888643385E-2</c:v>
                </c:pt>
                <c:pt idx="5">
                  <c:v>4.6129006736839173E-2</c:v>
                </c:pt>
                <c:pt idx="6">
                  <c:v>4.5169865615011684E-2</c:v>
                </c:pt>
                <c:pt idx="7">
                  <c:v>7.2722574436949516E-2</c:v>
                </c:pt>
                <c:pt idx="8">
                  <c:v>9.2642649330541893E-2</c:v>
                </c:pt>
                <c:pt idx="9">
                  <c:v>4.0285600644075048E-2</c:v>
                </c:pt>
                <c:pt idx="10">
                  <c:v>2.7700154234779673E-2</c:v>
                </c:pt>
                <c:pt idx="11">
                  <c:v>0.11562248128916153</c:v>
                </c:pt>
                <c:pt idx="12">
                  <c:v>0.13077383620614302</c:v>
                </c:pt>
                <c:pt idx="13">
                  <c:v>9.6643492363370109E-2</c:v>
                </c:pt>
                <c:pt idx="14">
                  <c:v>0.14771670846867613</c:v>
                </c:pt>
                <c:pt idx="15">
                  <c:v>0.16210964678795148</c:v>
                </c:pt>
                <c:pt idx="16">
                  <c:v>-6.7531112025590589E-3</c:v>
                </c:pt>
                <c:pt idx="17">
                  <c:v>9.8901520145393995E-2</c:v>
                </c:pt>
                <c:pt idx="18">
                  <c:v>7.159998805546941E-2</c:v>
                </c:pt>
                <c:pt idx="19">
                  <c:v>8.0794588444288884E-2</c:v>
                </c:pt>
                <c:pt idx="20">
                  <c:v>0.28675883191869533</c:v>
                </c:pt>
                <c:pt idx="21">
                  <c:v>-2.506242300557826E-2</c:v>
                </c:pt>
                <c:pt idx="22">
                  <c:v>0.10280564478196519</c:v>
                </c:pt>
                <c:pt idx="23">
                  <c:v>0.12481556660508408</c:v>
                </c:pt>
                <c:pt idx="24">
                  <c:v>4.5762378071902976E-2</c:v>
                </c:pt>
                <c:pt idx="25">
                  <c:v>6.6403925829810806E-2</c:v>
                </c:pt>
                <c:pt idx="26">
                  <c:v>2.6132583819013844E-2</c:v>
                </c:pt>
                <c:pt idx="27">
                  <c:v>4.3672065937805371E-4</c:v>
                </c:pt>
                <c:pt idx="28">
                  <c:v>5.8504233067404599E-2</c:v>
                </c:pt>
                <c:pt idx="29">
                  <c:v>5.5708662121529251E-2</c:v>
                </c:pt>
                <c:pt idx="30">
                  <c:v>9.6160924997071406E-2</c:v>
                </c:pt>
                <c:pt idx="31">
                  <c:v>9.5163674420817967E-2</c:v>
                </c:pt>
                <c:pt idx="32">
                  <c:v>5.3248899634367408E-2</c:v>
                </c:pt>
                <c:pt idx="33">
                  <c:v>9.8375187339367898E-2</c:v>
                </c:pt>
                <c:pt idx="34">
                  <c:v>0.1109495521867887</c:v>
                </c:pt>
                <c:pt idx="35">
                  <c:v>4.5580236521174156E-2</c:v>
                </c:pt>
                <c:pt idx="36">
                  <c:v>6.9921219839660376E-2</c:v>
                </c:pt>
                <c:pt idx="37">
                  <c:v>7.7237850520815332E-2</c:v>
                </c:pt>
                <c:pt idx="38">
                  <c:v>4.3367024289879375E-2</c:v>
                </c:pt>
                <c:pt idx="39">
                  <c:v>7.9314021425948456E-2</c:v>
                </c:pt>
                <c:pt idx="40">
                  <c:v>0.1302619782925134</c:v>
                </c:pt>
                <c:pt idx="41">
                  <c:v>7.6457119307765442E-2</c:v>
                </c:pt>
                <c:pt idx="42">
                  <c:v>9.757199330335431E-2</c:v>
                </c:pt>
                <c:pt idx="43">
                  <c:v>0.12167935675288377</c:v>
                </c:pt>
                <c:pt idx="44">
                  <c:v>-5.3705713465473259E-2</c:v>
                </c:pt>
                <c:pt idx="45">
                  <c:v>-1.8028827731346508E-2</c:v>
                </c:pt>
                <c:pt idx="46">
                  <c:v>1.093868994693703E-2</c:v>
                </c:pt>
                <c:pt idx="47">
                  <c:v>-3.5523068708471772E-3</c:v>
                </c:pt>
                <c:pt idx="48">
                  <c:v>1.6339819031802039E-2</c:v>
                </c:pt>
                <c:pt idx="49">
                  <c:v>7.9385029811862573E-2</c:v>
                </c:pt>
                <c:pt idx="50">
                  <c:v>7.2567428176634863E-2</c:v>
                </c:pt>
                <c:pt idx="51">
                  <c:v>8.3208779058215221E-2</c:v>
                </c:pt>
                <c:pt idx="52">
                  <c:v>0.1596680685580425</c:v>
                </c:pt>
                <c:pt idx="53">
                  <c:v>4.6032037190542052E-3</c:v>
                </c:pt>
                <c:pt idx="54">
                  <c:v>2.6731578418043078E-2</c:v>
                </c:pt>
                <c:pt idx="55">
                  <c:v>5.1393650677067582E-2</c:v>
                </c:pt>
                <c:pt idx="56">
                  <c:v>6.8015925936212973E-2</c:v>
                </c:pt>
                <c:pt idx="57">
                  <c:v>5.4256982174640145E-2</c:v>
                </c:pt>
                <c:pt idx="58">
                  <c:v>5.1051212674391611E-2</c:v>
                </c:pt>
                <c:pt idx="59">
                  <c:v>3.524796282289766E-2</c:v>
                </c:pt>
                <c:pt idx="60">
                  <c:v>1.1652923730650411E-2</c:v>
                </c:pt>
                <c:pt idx="61">
                  <c:v>1.5614335726092055E-2</c:v>
                </c:pt>
                <c:pt idx="62">
                  <c:v>1.7108362950410072E-2</c:v>
                </c:pt>
                <c:pt idx="63">
                  <c:v>2.6393328873059341E-2</c:v>
                </c:pt>
                <c:pt idx="64">
                  <c:v>3.2824685232200723E-2</c:v>
                </c:pt>
                <c:pt idx="65">
                  <c:v>6.1939539759439777E-2</c:v>
                </c:pt>
                <c:pt idx="66">
                  <c:v>5.9869748422179958E-2</c:v>
                </c:pt>
                <c:pt idx="67">
                  <c:v>6.1897059797288767E-2</c:v>
                </c:pt>
                <c:pt idx="68">
                  <c:v>6.4089645134864481E-2</c:v>
                </c:pt>
                <c:pt idx="69">
                  <c:v>6.4133826761191504E-2</c:v>
                </c:pt>
                <c:pt idx="70">
                  <c:v>3.0052102547098336E-2</c:v>
                </c:pt>
                <c:pt idx="71">
                  <c:v>4.9596280268943138E-2</c:v>
                </c:pt>
                <c:pt idx="72">
                  <c:v>7.8860577138384347E-2</c:v>
                </c:pt>
                <c:pt idx="73">
                  <c:v>4.4237152199579244E-2</c:v>
                </c:pt>
                <c:pt idx="74">
                  <c:v>2.5725872056626686E-2</c:v>
                </c:pt>
                <c:pt idx="75">
                  <c:v>6.804145975469833E-2</c:v>
                </c:pt>
                <c:pt idx="76">
                  <c:v>1.2067243456597598E-2</c:v>
                </c:pt>
                <c:pt idx="77">
                  <c:v>6.9086379141040544E-2</c:v>
                </c:pt>
                <c:pt idx="78">
                  <c:v>7.5043842352162438E-2</c:v>
                </c:pt>
                <c:pt idx="79">
                  <c:v>5.5010800851893915E-2</c:v>
                </c:pt>
                <c:pt idx="80">
                  <c:v>4.8040887033333535E-2</c:v>
                </c:pt>
                <c:pt idx="81">
                  <c:v>8.8225497213679116E-2</c:v>
                </c:pt>
                <c:pt idx="82">
                  <c:v>6.1921059206097029E-2</c:v>
                </c:pt>
                <c:pt idx="83">
                  <c:v>7.6302785668080242E-2</c:v>
                </c:pt>
                <c:pt idx="84">
                  <c:v>6.6423511962286907E-2</c:v>
                </c:pt>
                <c:pt idx="85">
                  <c:v>2.682292862795177E-2</c:v>
                </c:pt>
                <c:pt idx="86">
                  <c:v>5.8432459330146624E-2</c:v>
                </c:pt>
                <c:pt idx="87">
                  <c:v>0.1279660110250791</c:v>
                </c:pt>
                <c:pt idx="88">
                  <c:v>2.3650870914239341E-2</c:v>
                </c:pt>
                <c:pt idx="89">
                  <c:v>5.6393701697427634E-2</c:v>
                </c:pt>
                <c:pt idx="90">
                  <c:v>5.1286102956997093E-2</c:v>
                </c:pt>
                <c:pt idx="91">
                  <c:v>0.13235281258175102</c:v>
                </c:pt>
                <c:pt idx="92">
                  <c:v>2.980859155352622E-2</c:v>
                </c:pt>
                <c:pt idx="93">
                  <c:v>2.2930475966890906E-2</c:v>
                </c:pt>
                <c:pt idx="94">
                  <c:v>4.0533035563280029E-2</c:v>
                </c:pt>
                <c:pt idx="95">
                  <c:v>4.9126863947433819E-2</c:v>
                </c:pt>
                <c:pt idx="96">
                  <c:v>5.5825225951375179E-2</c:v>
                </c:pt>
                <c:pt idx="97">
                  <c:v>0.14487399133205203</c:v>
                </c:pt>
                <c:pt idx="98">
                  <c:v>0.10878168107099961</c:v>
                </c:pt>
                <c:pt idx="99">
                  <c:v>6.9517472407477632E-2</c:v>
                </c:pt>
                <c:pt idx="100">
                  <c:v>1.8863369711785927E-2</c:v>
                </c:pt>
                <c:pt idx="101">
                  <c:v>2.78952383290485E-2</c:v>
                </c:pt>
                <c:pt idx="102">
                  <c:v>7.4634406791536545E-2</c:v>
                </c:pt>
                <c:pt idx="103">
                  <c:v>2.3081655808149248E-2</c:v>
                </c:pt>
                <c:pt idx="104">
                  <c:v>0.11213108160219787</c:v>
                </c:pt>
                <c:pt idx="105">
                  <c:v>0.17405132122992528</c:v>
                </c:pt>
                <c:pt idx="106">
                  <c:v>7.8788401368212968E-2</c:v>
                </c:pt>
                <c:pt idx="107">
                  <c:v>0.2983176242087322</c:v>
                </c:pt>
                <c:pt idx="108">
                  <c:v>0.12629995053675125</c:v>
                </c:pt>
                <c:pt idx="109">
                  <c:v>4.3484040032171656E-2</c:v>
                </c:pt>
                <c:pt idx="110">
                  <c:v>9.9984032056766647E-2</c:v>
                </c:pt>
                <c:pt idx="111">
                  <c:v>5.1743622009794432E-3</c:v>
                </c:pt>
                <c:pt idx="112">
                  <c:v>8.6056917037765412E-2</c:v>
                </c:pt>
                <c:pt idx="113">
                  <c:v>1.4038412254828492E-2</c:v>
                </c:pt>
                <c:pt idx="114">
                  <c:v>6.5595787000056749E-3</c:v>
                </c:pt>
                <c:pt idx="115">
                  <c:v>-1.4204870578149453E-4</c:v>
                </c:pt>
                <c:pt idx="116">
                  <c:v>-1.1358853047607198E-3</c:v>
                </c:pt>
                <c:pt idx="117">
                  <c:v>3.8904892529829871E-2</c:v>
                </c:pt>
                <c:pt idx="118">
                  <c:v>4.2892780403103403E-2</c:v>
                </c:pt>
                <c:pt idx="119">
                  <c:v>-6.7547998812815813E-3</c:v>
                </c:pt>
                <c:pt idx="120">
                  <c:v>-5.223696438690173E-2</c:v>
                </c:pt>
                <c:pt idx="121">
                  <c:v>7.2232221253316187E-2</c:v>
                </c:pt>
                <c:pt idx="122">
                  <c:v>-4.0835477909644258E-3</c:v>
                </c:pt>
                <c:pt idx="123">
                  <c:v>4.4187826202115366E-2</c:v>
                </c:pt>
                <c:pt idx="124">
                  <c:v>7.9675303684880738E-2</c:v>
                </c:pt>
                <c:pt idx="125">
                  <c:v>2.701115837440482E-2</c:v>
                </c:pt>
                <c:pt idx="126">
                  <c:v>1.3745841286967986E-2</c:v>
                </c:pt>
                <c:pt idx="127">
                  <c:v>7.2325813126222993E-2</c:v>
                </c:pt>
                <c:pt idx="128">
                  <c:v>4.3764132128467192E-2</c:v>
                </c:pt>
                <c:pt idx="129">
                  <c:v>7.0160022272643952E-2</c:v>
                </c:pt>
                <c:pt idx="130">
                  <c:v>2.8621495376597306E-2</c:v>
                </c:pt>
                <c:pt idx="131">
                  <c:v>4.4389035321858117E-2</c:v>
                </c:pt>
                <c:pt idx="132">
                  <c:v>2.9429979869276535E-2</c:v>
                </c:pt>
                <c:pt idx="133">
                  <c:v>9.0308603657571318E-2</c:v>
                </c:pt>
                <c:pt idx="134">
                  <c:v>7.9161932331093254E-2</c:v>
                </c:pt>
                <c:pt idx="135">
                  <c:v>8.5566878652011624E-2</c:v>
                </c:pt>
                <c:pt idx="136">
                  <c:v>9.8246997364262789E-2</c:v>
                </c:pt>
                <c:pt idx="137">
                  <c:v>0.10452421287694502</c:v>
                </c:pt>
                <c:pt idx="138">
                  <c:v>0.24013038292138611</c:v>
                </c:pt>
                <c:pt idx="139">
                  <c:v>0.27573879527488865</c:v>
                </c:pt>
                <c:pt idx="140">
                  <c:v>2.6440997618053963E-2</c:v>
                </c:pt>
                <c:pt idx="141">
                  <c:v>4.3408080305843644E-2</c:v>
                </c:pt>
                <c:pt idx="142">
                  <c:v>6.524772309457294E-2</c:v>
                </c:pt>
                <c:pt idx="143">
                  <c:v>6.0935481427176308E-2</c:v>
                </c:pt>
                <c:pt idx="144">
                  <c:v>9.4818586853584241E-2</c:v>
                </c:pt>
                <c:pt idx="145">
                  <c:v>6.6550413581243362E-2</c:v>
                </c:pt>
                <c:pt idx="146">
                  <c:v>5.6470086576074108E-2</c:v>
                </c:pt>
                <c:pt idx="147">
                  <c:v>6.794587680933839E-2</c:v>
                </c:pt>
                <c:pt idx="148">
                  <c:v>5.4489964677820302E-2</c:v>
                </c:pt>
                <c:pt idx="149">
                  <c:v>8.9140653490039412E-2</c:v>
                </c:pt>
                <c:pt idx="150">
                  <c:v>6.4855810466171393E-2</c:v>
                </c:pt>
                <c:pt idx="151">
                  <c:v>8.6198130567721298E-2</c:v>
                </c:pt>
                <c:pt idx="152">
                  <c:v>9.8437404593235911E-2</c:v>
                </c:pt>
                <c:pt idx="153">
                  <c:v>8.1097300854705789E-2</c:v>
                </c:pt>
                <c:pt idx="154">
                  <c:v>8.5328261732623867E-2</c:v>
                </c:pt>
                <c:pt idx="155">
                  <c:v>0.15131491386513174</c:v>
                </c:pt>
                <c:pt idx="156">
                  <c:v>2.2953480341544319E-2</c:v>
                </c:pt>
                <c:pt idx="157">
                  <c:v>2.8671413178686933E-3</c:v>
                </c:pt>
                <c:pt idx="158">
                  <c:v>8.0685699049286796E-2</c:v>
                </c:pt>
                <c:pt idx="159">
                  <c:v>4.1607651725658501E-2</c:v>
                </c:pt>
                <c:pt idx="160">
                  <c:v>4.9018613205100037E-2</c:v>
                </c:pt>
                <c:pt idx="161">
                  <c:v>6.5930557120997157E-2</c:v>
                </c:pt>
                <c:pt idx="162">
                  <c:v>5.278532255807411E-2</c:v>
                </c:pt>
                <c:pt idx="163">
                  <c:v>6.8486315137523013E-2</c:v>
                </c:pt>
                <c:pt idx="164">
                  <c:v>5.8332005480135951E-2</c:v>
                </c:pt>
                <c:pt idx="165">
                  <c:v>0.13548449340082125</c:v>
                </c:pt>
                <c:pt idx="166">
                  <c:v>1.3553885001098553E-2</c:v>
                </c:pt>
                <c:pt idx="167">
                  <c:v>6.7418881739053971E-2</c:v>
                </c:pt>
                <c:pt idx="168">
                  <c:v>5.5895136701244796E-2</c:v>
                </c:pt>
                <c:pt idx="169">
                  <c:v>9.2640665990544768E-2</c:v>
                </c:pt>
                <c:pt idx="170">
                  <c:v>4.2970111522860011E-2</c:v>
                </c:pt>
                <c:pt idx="171">
                  <c:v>6.2469208253211672E-2</c:v>
                </c:pt>
                <c:pt idx="172">
                  <c:v>7.6542528498263041E-2</c:v>
                </c:pt>
                <c:pt idx="173">
                  <c:v>5.9182222669664553E-2</c:v>
                </c:pt>
                <c:pt idx="174">
                  <c:v>6.4239276765932996E-2</c:v>
                </c:pt>
                <c:pt idx="175">
                  <c:v>3.1386669270007328E-2</c:v>
                </c:pt>
                <c:pt idx="176">
                  <c:v>3.551022420722294E-2</c:v>
                </c:pt>
                <c:pt idx="177">
                  <c:v>6.5083967466528447E-2</c:v>
                </c:pt>
                <c:pt idx="178">
                  <c:v>4.3711714922587408E-2</c:v>
                </c:pt>
                <c:pt idx="179">
                  <c:v>8.2371121354142485E-2</c:v>
                </c:pt>
                <c:pt idx="180">
                  <c:v>6.743614311520818E-2</c:v>
                </c:pt>
                <c:pt idx="181">
                  <c:v>0.1282468125263363</c:v>
                </c:pt>
                <c:pt idx="182">
                  <c:v>1.5997031831961772E-2</c:v>
                </c:pt>
                <c:pt idx="183">
                  <c:v>4.9368573686450423E-2</c:v>
                </c:pt>
                <c:pt idx="184">
                  <c:v>3.3607094971762175E-2</c:v>
                </c:pt>
                <c:pt idx="185">
                  <c:v>4.6617603750599201E-2</c:v>
                </c:pt>
                <c:pt idx="186">
                  <c:v>5.3862484244570519E-2</c:v>
                </c:pt>
                <c:pt idx="187">
                  <c:v>5.2049838831407014E-2</c:v>
                </c:pt>
                <c:pt idx="188">
                  <c:v>5.5882915523336241E-2</c:v>
                </c:pt>
                <c:pt idx="189">
                  <c:v>3.2337773781553114E-2</c:v>
                </c:pt>
                <c:pt idx="190">
                  <c:v>9.1371963125659095E-2</c:v>
                </c:pt>
                <c:pt idx="191">
                  <c:v>5.8153697253950476E-2</c:v>
                </c:pt>
                <c:pt idx="192">
                  <c:v>0.12959585607331769</c:v>
                </c:pt>
                <c:pt idx="193">
                  <c:v>7.5233522786319451E-2</c:v>
                </c:pt>
                <c:pt idx="194">
                  <c:v>6.3056940746293311E-2</c:v>
                </c:pt>
                <c:pt idx="195">
                  <c:v>8.7755026286142401E-2</c:v>
                </c:pt>
                <c:pt idx="196">
                  <c:v>6.538513979542171E-2</c:v>
                </c:pt>
                <c:pt idx="197">
                  <c:v>6.4143560471967564E-2</c:v>
                </c:pt>
                <c:pt idx="198">
                  <c:v>5.7667508434894765E-2</c:v>
                </c:pt>
                <c:pt idx="199">
                  <c:v>8.3260152356149142E-2</c:v>
                </c:pt>
                <c:pt idx="200">
                  <c:v>5.6614172295146314E-2</c:v>
                </c:pt>
                <c:pt idx="201">
                  <c:v>6.3927306929868477E-2</c:v>
                </c:pt>
                <c:pt idx="202">
                  <c:v>6.7083351429017668E-2</c:v>
                </c:pt>
                <c:pt idx="203">
                  <c:v>3.0564544329908738E-2</c:v>
                </c:pt>
                <c:pt idx="204">
                  <c:v>6.8466891916380224E-2</c:v>
                </c:pt>
                <c:pt idx="205">
                  <c:v>6.3855632900768677E-2</c:v>
                </c:pt>
                <c:pt idx="206">
                  <c:v>6.3998937112580423E-2</c:v>
                </c:pt>
                <c:pt idx="207">
                  <c:v>5.714741271297008E-2</c:v>
                </c:pt>
                <c:pt idx="208">
                  <c:v>4.7184696573728369E-2</c:v>
                </c:pt>
                <c:pt idx="209">
                  <c:v>2.1579709417608672E-2</c:v>
                </c:pt>
                <c:pt idx="210">
                  <c:v>5.6370325498912077E-2</c:v>
                </c:pt>
                <c:pt idx="211">
                  <c:v>5.286495029203131E-2</c:v>
                </c:pt>
                <c:pt idx="212">
                  <c:v>3.7921097081638822E-2</c:v>
                </c:pt>
                <c:pt idx="213">
                  <c:v>4.9445584979069146E-2</c:v>
                </c:pt>
                <c:pt idx="214">
                  <c:v>2.3508544034901657E-2</c:v>
                </c:pt>
                <c:pt idx="215">
                  <c:v>4.2707944131107789E-2</c:v>
                </c:pt>
                <c:pt idx="216">
                  <c:v>1.3871356552950465E-2</c:v>
                </c:pt>
                <c:pt idx="217">
                  <c:v>3.694402527512497E-2</c:v>
                </c:pt>
                <c:pt idx="218">
                  <c:v>4.877314142950917E-2</c:v>
                </c:pt>
                <c:pt idx="219">
                  <c:v>1.9242492052001126E-2</c:v>
                </c:pt>
                <c:pt idx="220">
                  <c:v>4.6868548571229462E-2</c:v>
                </c:pt>
                <c:pt idx="221">
                  <c:v>5.376015772241316E-2</c:v>
                </c:pt>
                <c:pt idx="222">
                  <c:v>2.9667848959941345E-2</c:v>
                </c:pt>
                <c:pt idx="223">
                  <c:v>4.3627399233226338E-2</c:v>
                </c:pt>
                <c:pt idx="224">
                  <c:v>2.3248639918756586E-2</c:v>
                </c:pt>
                <c:pt idx="225">
                  <c:v>1.1797787145549465E-2</c:v>
                </c:pt>
                <c:pt idx="226">
                  <c:v>1.1108700972491059E-2</c:v>
                </c:pt>
                <c:pt idx="227">
                  <c:v>0.10334662811327977</c:v>
                </c:pt>
                <c:pt idx="228">
                  <c:v>6.1854085469352338E-2</c:v>
                </c:pt>
                <c:pt idx="229">
                  <c:v>3.5067041363267881E-2</c:v>
                </c:pt>
                <c:pt idx="230">
                  <c:v>3.2308773344857933E-2</c:v>
                </c:pt>
                <c:pt idx="231">
                  <c:v>2.5341624872107449E-2</c:v>
                </c:pt>
                <c:pt idx="232">
                  <c:v>7.8185558939899868E-2</c:v>
                </c:pt>
                <c:pt idx="233">
                  <c:v>0.10503344965784422</c:v>
                </c:pt>
                <c:pt idx="234">
                  <c:v>6.6179890780750261E-2</c:v>
                </c:pt>
                <c:pt idx="235">
                  <c:v>7.1834488857086987E-2</c:v>
                </c:pt>
                <c:pt idx="236">
                  <c:v>7.0540625643494836E-2</c:v>
                </c:pt>
                <c:pt idx="237">
                  <c:v>0.11737004763336212</c:v>
                </c:pt>
                <c:pt idx="238">
                  <c:v>8.7042439529801063E-2</c:v>
                </c:pt>
                <c:pt idx="239">
                  <c:v>5.5831923970324882E-2</c:v>
                </c:pt>
                <c:pt idx="240">
                  <c:v>6.6741866884577616E-2</c:v>
                </c:pt>
                <c:pt idx="241">
                  <c:v>4.5245373314187098E-2</c:v>
                </c:pt>
                <c:pt idx="242">
                  <c:v>0.49847622678629011</c:v>
                </c:pt>
                <c:pt idx="243">
                  <c:v>1.0913531570099706</c:v>
                </c:pt>
                <c:pt idx="244">
                  <c:v>0.77493831140101443</c:v>
                </c:pt>
                <c:pt idx="245">
                  <c:v>0.21684357506646545</c:v>
                </c:pt>
                <c:pt idx="246">
                  <c:v>0.10284845125137032</c:v>
                </c:pt>
                <c:pt idx="247">
                  <c:v>5.3526184876338423E-2</c:v>
                </c:pt>
                <c:pt idx="248">
                  <c:v>0.15204086716451015</c:v>
                </c:pt>
                <c:pt idx="249">
                  <c:v>0.1087597213880902</c:v>
                </c:pt>
                <c:pt idx="250">
                  <c:v>0.16068155363045999</c:v>
                </c:pt>
                <c:pt idx="251">
                  <c:v>0.10258520124112613</c:v>
                </c:pt>
                <c:pt idx="252">
                  <c:v>0.16698174978452229</c:v>
                </c:pt>
                <c:pt idx="253">
                  <c:v>0.16113863529616612</c:v>
                </c:pt>
                <c:pt idx="254">
                  <c:v>0.15614229465868501</c:v>
                </c:pt>
                <c:pt idx="255">
                  <c:v>0.16681524248051405</c:v>
                </c:pt>
                <c:pt idx="256">
                  <c:v>0.20008574592681327</c:v>
                </c:pt>
                <c:pt idx="257">
                  <c:v>2.4603241753343053E-2</c:v>
                </c:pt>
                <c:pt idx="258">
                  <c:v>9.4922098746423877E-2</c:v>
                </c:pt>
                <c:pt idx="259">
                  <c:v>0.13585317829870469</c:v>
                </c:pt>
                <c:pt idx="260">
                  <c:v>7.774348876627446E-2</c:v>
                </c:pt>
                <c:pt idx="261">
                  <c:v>0.10689803200421988</c:v>
                </c:pt>
                <c:pt idx="262">
                  <c:v>0.1229421193722906</c:v>
                </c:pt>
                <c:pt idx="263">
                  <c:v>8.2080367696121481E-2</c:v>
                </c:pt>
                <c:pt idx="264">
                  <c:v>9.2851099384263724E-2</c:v>
                </c:pt>
                <c:pt idx="265">
                  <c:v>3.307866327807707E-2</c:v>
                </c:pt>
                <c:pt idx="266">
                  <c:v>1.7442883454594771E-2</c:v>
                </c:pt>
                <c:pt idx="267">
                  <c:v>-5.1405454366267977E-2</c:v>
                </c:pt>
                <c:pt idx="268">
                  <c:v>2.7213483112669135E-3</c:v>
                </c:pt>
                <c:pt idx="269">
                  <c:v>-2.2929640224721326E-2</c:v>
                </c:pt>
                <c:pt idx="270">
                  <c:v>1.6057922642987554E-2</c:v>
                </c:pt>
                <c:pt idx="271">
                  <c:v>-2.3823567522363032E-3</c:v>
                </c:pt>
                <c:pt idx="272">
                  <c:v>-6.9105451097974058E-2</c:v>
                </c:pt>
                <c:pt idx="273">
                  <c:v>-4.8180260993016755E-2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83-451C-A473-AE8257DC6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608808"/>
        <c:axId val="1282606840"/>
      </c:barChart>
      <c:dateAx>
        <c:axId val="12826088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6840"/>
        <c:crosses val="autoZero"/>
        <c:auto val="0"/>
        <c:lblOffset val="100"/>
        <c:baseTimeUnit val="months"/>
      </c:dateAx>
      <c:valAx>
        <c:axId val="12826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8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319338</xdr:colOff>
      <xdr:row>241</xdr:row>
      <xdr:rowOff>110289</xdr:rowOff>
    </xdr:from>
    <xdr:to>
      <xdr:col>12</xdr:col>
      <xdr:colOff>451555</xdr:colOff>
      <xdr:row>265</xdr:row>
      <xdr:rowOff>141111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118534</xdr:colOff>
      <xdr:row>752</xdr:row>
      <xdr:rowOff>117123</xdr:rowOff>
    </xdr:from>
    <xdr:to>
      <xdr:col>31</xdr:col>
      <xdr:colOff>165100</xdr:colOff>
      <xdr:row>775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247121</xdr:colOff>
      <xdr:row>752</xdr:row>
      <xdr:rowOff>139700</xdr:rowOff>
    </xdr:from>
    <xdr:to>
      <xdr:col>15</xdr:col>
      <xdr:colOff>596900</xdr:colOff>
      <xdr:row>775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318526</xdr:colOff>
      <xdr:row>745</xdr:row>
      <xdr:rowOff>123265</xdr:rowOff>
    </xdr:from>
    <xdr:to>
      <xdr:col>26</xdr:col>
      <xdr:colOff>12700</xdr:colOff>
      <xdr:row>770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278839</xdr:colOff>
      <xdr:row>745</xdr:row>
      <xdr:rowOff>136526</xdr:rowOff>
    </xdr:from>
    <xdr:to>
      <xdr:col>14</xdr:col>
      <xdr:colOff>149412</xdr:colOff>
      <xdr:row>770</xdr:row>
      <xdr:rowOff>29883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324303</xdr:colOff>
      <xdr:row>2389</xdr:row>
      <xdr:rowOff>31296</xdr:rowOff>
    </xdr:from>
    <xdr:to>
      <xdr:col>17</xdr:col>
      <xdr:colOff>372534</xdr:colOff>
      <xdr:row>2414</xdr:row>
      <xdr:rowOff>118533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265113</xdr:colOff>
      <xdr:row>761</xdr:row>
      <xdr:rowOff>177797</xdr:rowOff>
    </xdr:from>
    <xdr:to>
      <xdr:col>13</xdr:col>
      <xdr:colOff>284163</xdr:colOff>
      <xdr:row>780</xdr:row>
      <xdr:rowOff>125410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236537</xdr:colOff>
      <xdr:row>742</xdr:row>
      <xdr:rowOff>106360</xdr:rowOff>
    </xdr:from>
    <xdr:to>
      <xdr:col>13</xdr:col>
      <xdr:colOff>322263</xdr:colOff>
      <xdr:row>760</xdr:row>
      <xdr:rowOff>173035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436563</xdr:colOff>
      <xdr:row>761</xdr:row>
      <xdr:rowOff>190499</xdr:rowOff>
    </xdr:from>
    <xdr:to>
      <xdr:col>22</xdr:col>
      <xdr:colOff>455613</xdr:colOff>
      <xdr:row>780</xdr:row>
      <xdr:rowOff>138112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122464</xdr:colOff>
      <xdr:row>735</xdr:row>
      <xdr:rowOff>9069</xdr:rowOff>
    </xdr:from>
    <xdr:to>
      <xdr:col>22</xdr:col>
      <xdr:colOff>562429</xdr:colOff>
      <xdr:row>755</xdr:row>
      <xdr:rowOff>97743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365124</xdr:colOff>
      <xdr:row>735</xdr:row>
      <xdr:rowOff>4306</xdr:rowOff>
    </xdr:from>
    <xdr:to>
      <xdr:col>13</xdr:col>
      <xdr:colOff>18143</xdr:colOff>
      <xdr:row>755</xdr:row>
      <xdr:rowOff>72570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1:B266" totalsRowShown="0" headerRowCellStyle="Normal 3" dataCellStyle="Normal 3">
  <autoFilter ref="A11:B266" xr:uid="{00000000-0009-0000-0100-000001000000}"/>
  <tableColumns count="2">
    <tableColumn id="1" xr3:uid="{00000000-0010-0000-0000-000001000000}" name="Date" dataDxfId="35" dataCellStyle="Normal 3"/>
    <tableColumn id="2" xr3:uid="{00000000-0010-0000-0000-000002000000}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032" displayName="Table3032" ref="A5:C772" totalsRowShown="0" headerRowDxfId="33" dataDxfId="31" headerRowBorderDxfId="32">
  <autoFilter ref="A5:C772" xr:uid="{00000000-0009-0000-0100-000002000000}"/>
  <tableColumns count="3">
    <tableColumn id="1" xr3:uid="{00000000-0010-0000-0100-000001000000}" name="Month" dataDxfId="30" dataCellStyle="Normal 2"/>
    <tableColumn id="2" xr3:uid="{00000000-0010-0000-0100-000002000000}" name="Real M1 Money Stock" dataDxfId="29" dataCellStyle="Normal 2">
      <calculatedColumnFormula>VLOOKUP(Table3032[[#This Row],[Month]],'DB Money Supply'!$A:$D,2)</calculatedColumnFormula>
    </tableColumn>
    <tableColumn id="3" xr3:uid="{00000000-0010-0000-0100-000003000000}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0" displayName="Table30" ref="A5:C772" totalsRowShown="0" headerRowDxfId="27" dataDxfId="26" tableBorderDxfId="25">
  <autoFilter ref="A5:C772" xr:uid="{00000000-0009-0000-0100-000003000000}"/>
  <tableColumns count="3">
    <tableColumn id="1" xr3:uid="{00000000-0010-0000-0200-000001000000}" name="Month" dataDxfId="24" dataCellStyle="Normal 2"/>
    <tableColumn id="2" xr3:uid="{00000000-0010-0000-0200-000002000000}" name="Real M2 Money Stock" dataDxfId="23" dataCellStyle="Normal 2">
      <calculatedColumnFormula>VLOOKUP(Table30[[#This Row],[Month]],'DB Money Supply'!$A:$D,3)</calculatedColumnFormula>
    </tableColumn>
    <tableColumn id="3" xr3:uid="{00000000-0010-0000-0200-000003000000}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34" displayName="Table2634" ref="A5:F2410" totalsRowShown="0" headerRowDxfId="21" dataDxfId="19" headerRowBorderDxfId="20" dataCellStyle="Normal 2">
  <autoFilter ref="A5:F2410" xr:uid="{00000000-0009-0000-0100-000004000000}"/>
  <tableColumns count="6">
    <tableColumn id="1" xr3:uid="{00000000-0010-0000-0300-000001000000}" name="Date" dataDxfId="18" dataCellStyle="Normal 2"/>
    <tableColumn id="2" xr3:uid="{00000000-0010-0000-0300-000002000000}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xr3:uid="{00000000-0010-0000-0300-000003000000}" name="Weekly change" dataDxfId="16" dataCellStyle="Normal 2">
      <calculatedColumnFormula>(Table2634[[#This Row],[M1 Money Stock, Billions of Dollars, Weekly, Seasonally Adjusted]]-B5)/B5</calculatedColumnFormula>
    </tableColumn>
    <tableColumn id="4" xr3:uid="{00000000-0010-0000-0300-000004000000}" name="Annualized Change" dataDxfId="15" dataCellStyle="Normal 2">
      <calculatedColumnFormula>(Table2634[[#This Row],[M1 Money Stock, Billions of Dollars, Weekly, Seasonally Adjusted]]-B3)/B3</calculatedColumnFormula>
    </tableColumn>
    <tableColumn id="5" xr3:uid="{00000000-0010-0000-0300-000005000000}" name="4 weeks average" dataDxfId="14" dataCellStyle="Normal 2">
      <calculatedColumnFormula>AVERAGE(B3:B6)</calculatedColumnFormula>
    </tableColumn>
    <tableColumn id="6" xr3:uid="{00000000-0010-0000-0300-000006000000}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26" displayName="Table26" ref="A5:D772" totalsRowShown="0" headerRowDxfId="12" dataDxfId="10" headerRowBorderDxfId="11" dataCellStyle="Normal 2">
  <autoFilter ref="A5:D772" xr:uid="{00000000-0009-0000-0100-000005000000}"/>
  <tableColumns count="4">
    <tableColumn id="1" xr3:uid="{00000000-0010-0000-0400-000001000000}" name="Date" dataDxfId="9" dataCellStyle="Normal 2"/>
    <tableColumn id="2" xr3:uid="{00000000-0010-0000-0400-000002000000}" name="M2 Money Stock, Billions of Dollars, Monthly, Seasonally Adjusted" dataDxfId="8" dataCellStyle="Normal 2">
      <calculatedColumnFormula>VLOOKUP(Table26[[#This Row],[Date]],'DB Money Supply'!$A:$E,5)</calculatedColumnFormula>
    </tableColumn>
    <tableColumn id="3" xr3:uid="{00000000-0010-0000-0400-000003000000}" name="Monthly change" dataDxfId="7" dataCellStyle="Normal 2">
      <calculatedColumnFormula>(Table26[[#This Row],[M2 Money Stock, Billions of Dollars, Monthly, Seasonally Adjusted]]-B5)/B5</calculatedColumnFormula>
    </tableColumn>
    <tableColumn id="4" xr3:uid="{00000000-0010-0000-0400-000004000000}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2" displayName="Table2" ref="A5:D747" totalsRowShown="0" headerRowDxfId="5" headerRowBorderDxfId="4">
  <autoFilter ref="A5:D747" xr:uid="{00000000-0009-0000-0100-000006000000}"/>
  <tableColumns count="4">
    <tableColumn id="1" xr3:uid="{00000000-0010-0000-0500-000001000000}" name="Date" dataDxfId="3"/>
    <tableColumn id="2" xr3:uid="{00000000-0010-0000-0500-000002000000}" name="Country" dataDxfId="2">
      <calculatedColumnFormula>VLOOKUP(A6,Data!$A:$AH,MATCH(Country!$A$1,Data!$A$1:$AH$1,),)</calculatedColumnFormula>
    </tableColumn>
    <tableColumn id="3" xr3:uid="{00000000-0010-0000-0500-000003000000}" name="yoy" dataDxfId="1"/>
    <tableColumn id="5" xr3:uid="{00000000-0010-0000-0500-000005000000}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M2SL" TargetMode="External"/><Relationship Id="rId2" Type="http://schemas.openxmlformats.org/officeDocument/2006/relationships/hyperlink" Target="https://fred.stlouisfed.org/series/M2" TargetMode="External"/><Relationship Id="rId1" Type="http://schemas.openxmlformats.org/officeDocument/2006/relationships/hyperlink" Target="https://fred.stlouisfed.org/series/M2REAL" TargetMode="External"/><Relationship Id="rId4" Type="http://schemas.openxmlformats.org/officeDocument/2006/relationships/hyperlink" Target="https://data.oecd.org/money/broad-money-m3.ht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M1REA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2REA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1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money-supply-m2?continent=g20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AA41"/>
  <sheetViews>
    <sheetView showGridLines="0" zoomScale="90" zoomScaleNormal="90" workbookViewId="0">
      <selection activeCell="AB17" sqref="AB17"/>
    </sheetView>
  </sheetViews>
  <sheetFormatPr defaultColWidth="9.1796875" defaultRowHeight="14.5" x14ac:dyDescent="0.35"/>
  <cols>
    <col min="1" max="1" width="9.1796875" style="70" customWidth="1"/>
    <col min="2" max="10" width="12.81640625" style="70" customWidth="1"/>
    <col min="11" max="13" width="3.36328125" style="70" customWidth="1"/>
    <col min="14" max="14" width="21.36328125" style="70" customWidth="1"/>
    <col min="15" max="15" width="15.6328125" style="70" customWidth="1"/>
    <col min="16" max="16" width="16.81640625" style="70" customWidth="1"/>
    <col min="17" max="17" width="23" style="70" customWidth="1"/>
    <col min="18" max="48" width="9.1796875" style="70" customWidth="1"/>
    <col min="49" max="16384" width="9.1796875" style="70"/>
  </cols>
  <sheetData>
    <row r="1" spans="2:27" x14ac:dyDescent="0.35">
      <c r="B1" s="78"/>
      <c r="C1" s="79"/>
      <c r="D1" s="79"/>
      <c r="E1" s="79"/>
      <c r="F1" s="79"/>
      <c r="G1" s="79"/>
      <c r="H1" s="79"/>
      <c r="I1" s="79"/>
      <c r="J1" s="79"/>
    </row>
    <row r="2" spans="2:27" ht="16" customHeight="1" thickBot="1" x14ac:dyDescent="0.4">
      <c r="B2" s="80"/>
      <c r="C2" s="80"/>
      <c r="D2" s="80"/>
      <c r="E2" s="80"/>
      <c r="F2" s="80"/>
      <c r="G2" s="80"/>
      <c r="H2" s="80"/>
      <c r="I2" s="80"/>
      <c r="J2" s="80"/>
    </row>
    <row r="3" spans="2:27" ht="16" customHeight="1" thickBot="1" x14ac:dyDescent="0.4">
      <c r="B3" s="81" t="s">
        <v>0</v>
      </c>
      <c r="C3" s="82"/>
      <c r="D3" s="82"/>
      <c r="E3" s="82"/>
      <c r="F3" s="82"/>
      <c r="G3" s="82"/>
      <c r="H3" s="82"/>
      <c r="I3" s="82"/>
      <c r="J3" s="83"/>
    </row>
    <row r="5" spans="2:27" x14ac:dyDescent="0.35">
      <c r="B5" s="75" t="s">
        <v>1</v>
      </c>
      <c r="C5" s="76"/>
      <c r="D5" s="76"/>
      <c r="E5" s="76"/>
      <c r="F5" s="76"/>
      <c r="G5" s="76"/>
      <c r="H5" s="76"/>
      <c r="I5" s="76"/>
      <c r="J5" s="77"/>
    </row>
    <row r="7" spans="2:27" ht="100.5" customHeight="1" x14ac:dyDescent="0.35">
      <c r="B7" s="84" t="s">
        <v>2</v>
      </c>
      <c r="C7" s="79"/>
      <c r="D7" s="79"/>
      <c r="E7" s="79"/>
      <c r="F7" s="79"/>
      <c r="G7" s="79"/>
      <c r="H7" s="79"/>
      <c r="I7" s="79"/>
      <c r="J7" s="79"/>
      <c r="P7" s="20"/>
    </row>
    <row r="8" spans="2:27" ht="33.75" customHeight="1" x14ac:dyDescent="0.35">
      <c r="B8" s="85"/>
      <c r="C8" s="79"/>
      <c r="D8" s="79"/>
      <c r="E8" s="79"/>
      <c r="F8" s="79"/>
      <c r="G8" s="79"/>
      <c r="H8" s="79"/>
      <c r="I8" s="79"/>
      <c r="J8" s="79"/>
    </row>
    <row r="9" spans="2:27" x14ac:dyDescent="0.35">
      <c r="B9" s="42"/>
      <c r="C9" s="42"/>
      <c r="D9" s="42"/>
      <c r="E9" s="42"/>
    </row>
    <row r="10" spans="2:27" x14ac:dyDescent="0.35">
      <c r="B10" s="75" t="s">
        <v>3</v>
      </c>
      <c r="C10" s="76"/>
      <c r="D10" s="76"/>
      <c r="E10" s="76"/>
      <c r="F10" s="76"/>
      <c r="G10" s="76"/>
      <c r="H10" s="76"/>
      <c r="I10" s="76"/>
      <c r="J10" s="77"/>
    </row>
    <row r="11" spans="2:27" ht="16" customHeight="1" x14ac:dyDescent="0.35"/>
    <row r="12" spans="2:27" ht="16" customHeight="1" x14ac:dyDescent="0.35">
      <c r="B12" s="75" t="s">
        <v>4</v>
      </c>
      <c r="C12" s="76"/>
      <c r="D12" s="76"/>
      <c r="E12" s="76"/>
      <c r="F12" s="77"/>
      <c r="G12" s="75" t="s">
        <v>5</v>
      </c>
      <c r="H12" s="76"/>
      <c r="I12" s="76"/>
      <c r="J12" s="77"/>
    </row>
    <row r="14" spans="2:27" ht="19.5" customHeight="1" x14ac:dyDescent="0.35">
      <c r="B14" s="1" t="s">
        <v>6</v>
      </c>
      <c r="G14" s="79" t="s">
        <v>7</v>
      </c>
      <c r="H14" s="79"/>
      <c r="I14" s="79"/>
      <c r="J14" s="79"/>
    </row>
    <row r="15" spans="2:27" ht="16" customHeight="1" thickBot="1" x14ac:dyDescent="0.4">
      <c r="B15" s="85" t="s">
        <v>8</v>
      </c>
      <c r="C15" s="79"/>
      <c r="D15" s="79"/>
      <c r="E15" s="79"/>
      <c r="F15" s="79"/>
      <c r="G15" s="86" t="s">
        <v>7</v>
      </c>
      <c r="H15" s="79"/>
      <c r="I15" s="79"/>
      <c r="J15" s="79"/>
    </row>
    <row r="16" spans="2:27" ht="18" customHeight="1" x14ac:dyDescent="0.35">
      <c r="B16" s="85" t="s">
        <v>9</v>
      </c>
      <c r="C16" s="79"/>
      <c r="D16" s="79"/>
      <c r="E16" s="79"/>
      <c r="F16" s="79"/>
      <c r="G16" s="86" t="s">
        <v>10</v>
      </c>
      <c r="H16" s="79"/>
      <c r="I16" s="79"/>
      <c r="J16" s="79"/>
      <c r="Z16" s="43" t="s">
        <v>11</v>
      </c>
      <c r="AA16" s="70" t="s">
        <v>12</v>
      </c>
    </row>
    <row r="17" spans="2:27" ht="18" customHeight="1" x14ac:dyDescent="0.35">
      <c r="B17" s="85" t="s">
        <v>13</v>
      </c>
      <c r="C17" s="79"/>
      <c r="D17" s="79"/>
      <c r="E17" s="79"/>
      <c r="F17" s="79"/>
      <c r="G17" s="87" t="s">
        <v>14</v>
      </c>
      <c r="H17" s="79"/>
      <c r="I17" s="79"/>
      <c r="J17" s="79"/>
      <c r="Z17" s="44" t="s">
        <v>15</v>
      </c>
      <c r="AA17" s="70" t="s">
        <v>16</v>
      </c>
    </row>
    <row r="18" spans="2:27" ht="33.75" customHeight="1" x14ac:dyDescent="0.35">
      <c r="B18" s="85" t="s">
        <v>17</v>
      </c>
      <c r="C18" s="79"/>
      <c r="D18" s="79"/>
      <c r="E18" s="79"/>
      <c r="F18" s="79"/>
      <c r="G18" s="87" t="s">
        <v>7</v>
      </c>
      <c r="H18" s="79"/>
      <c r="I18" s="79"/>
      <c r="J18" s="79"/>
      <c r="Z18" s="45" t="s">
        <v>18</v>
      </c>
      <c r="AA18" s="70" t="s">
        <v>19</v>
      </c>
    </row>
    <row r="19" spans="2:27" ht="18" customHeight="1" x14ac:dyDescent="0.35">
      <c r="B19" s="85" t="s">
        <v>20</v>
      </c>
      <c r="C19" s="79"/>
      <c r="D19" s="79"/>
      <c r="E19" s="79"/>
      <c r="F19" s="79"/>
      <c r="G19" s="87" t="s">
        <v>21</v>
      </c>
      <c r="H19" s="79"/>
      <c r="I19" s="79"/>
      <c r="J19" s="79"/>
      <c r="Z19" s="44" t="s">
        <v>22</v>
      </c>
      <c r="AA19" s="70" t="s">
        <v>23</v>
      </c>
    </row>
    <row r="20" spans="2:27" ht="18" customHeight="1" x14ac:dyDescent="0.35">
      <c r="B20" s="85" t="s">
        <v>24</v>
      </c>
      <c r="C20" s="79"/>
      <c r="D20" s="79"/>
      <c r="E20" s="79"/>
      <c r="F20" s="79"/>
      <c r="G20" s="70" t="s">
        <v>25</v>
      </c>
      <c r="Z20" s="45" t="s">
        <v>26</v>
      </c>
      <c r="AA20" s="70" t="s">
        <v>27</v>
      </c>
    </row>
    <row r="21" spans="2:27" ht="18" customHeight="1" x14ac:dyDescent="0.35">
      <c r="B21" s="85"/>
      <c r="C21" s="79"/>
      <c r="D21" s="79"/>
      <c r="E21" s="79"/>
      <c r="F21" s="79"/>
      <c r="G21" s="70" t="s">
        <v>28</v>
      </c>
      <c r="Z21" s="45" t="s">
        <v>29</v>
      </c>
      <c r="AA21" s="70" t="s">
        <v>30</v>
      </c>
    </row>
    <row r="22" spans="2:27" ht="18" customHeight="1" x14ac:dyDescent="0.35">
      <c r="B22" s="85"/>
      <c r="C22" s="79"/>
      <c r="D22" s="79"/>
      <c r="E22" s="79"/>
      <c r="F22" s="79"/>
      <c r="G22" s="70" t="s">
        <v>31</v>
      </c>
      <c r="Z22" s="45" t="s">
        <v>32</v>
      </c>
      <c r="AA22" s="70" t="s">
        <v>33</v>
      </c>
    </row>
    <row r="23" spans="2:27" ht="18" customHeight="1" x14ac:dyDescent="0.35">
      <c r="B23" s="85"/>
      <c r="C23" s="79"/>
      <c r="D23" s="79"/>
      <c r="E23" s="79"/>
      <c r="F23" s="79"/>
      <c r="G23" s="70" t="s">
        <v>34</v>
      </c>
      <c r="Z23" s="45" t="s">
        <v>35</v>
      </c>
      <c r="AA23" s="70" t="s">
        <v>36</v>
      </c>
    </row>
    <row r="24" spans="2:27" ht="18" customHeight="1" x14ac:dyDescent="0.35">
      <c r="B24" s="85"/>
      <c r="C24" s="79"/>
      <c r="D24" s="79"/>
      <c r="E24" s="79"/>
      <c r="F24" s="79"/>
      <c r="G24" s="87" t="s">
        <v>37</v>
      </c>
      <c r="H24" s="79"/>
      <c r="I24" s="79"/>
      <c r="J24" s="79"/>
      <c r="Z24" s="45" t="s">
        <v>38</v>
      </c>
      <c r="AA24" s="70" t="s">
        <v>39</v>
      </c>
    </row>
    <row r="25" spans="2:27" ht="16" customHeight="1" thickBot="1" x14ac:dyDescent="0.4">
      <c r="Z25" s="46" t="s">
        <v>40</v>
      </c>
      <c r="AA25" s="70" t="s">
        <v>41</v>
      </c>
    </row>
    <row r="35" spans="2:17" ht="16" customHeight="1" x14ac:dyDescent="0.35"/>
    <row r="39" spans="2:17" x14ac:dyDescent="0.35">
      <c r="B39" s="40"/>
    </row>
    <row r="40" spans="2:17" x14ac:dyDescent="0.35">
      <c r="B40" s="86"/>
      <c r="C40" s="79"/>
      <c r="D40" s="79"/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79"/>
      <c r="P40" s="79"/>
      <c r="Q40" s="79"/>
    </row>
    <row r="41" spans="2:17" x14ac:dyDescent="0.35">
      <c r="B41" s="41"/>
    </row>
  </sheetData>
  <mergeCells count="26">
    <mergeCell ref="B40:Q40"/>
    <mergeCell ref="B24:F24"/>
    <mergeCell ref="G24:J24"/>
    <mergeCell ref="B22:F22"/>
    <mergeCell ref="B23:F23"/>
    <mergeCell ref="B20:F20"/>
    <mergeCell ref="B21:F21"/>
    <mergeCell ref="B18:F18"/>
    <mergeCell ref="G18:J18"/>
    <mergeCell ref="B19:F19"/>
    <mergeCell ref="G19:J19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10:J10"/>
    <mergeCell ref="B1:J2"/>
    <mergeCell ref="B3:J3"/>
    <mergeCell ref="B5:J5"/>
    <mergeCell ref="B7:J7"/>
    <mergeCell ref="B8:J8"/>
  </mergeCells>
  <hyperlinks>
    <hyperlink ref="B14" r:id="rId1" xr:uid="{00000000-0004-0000-0000-000000000000}"/>
    <hyperlink ref="B17" r:id="rId2" xr:uid="{00000000-0004-0000-0000-000001000000}"/>
    <hyperlink ref="B18" r:id="rId3" xr:uid="{00000000-0004-0000-0000-000002000000}"/>
    <hyperlink ref="B20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F3095"/>
  <sheetViews>
    <sheetView zoomScale="170" zoomScaleNormal="170" workbookViewId="0">
      <pane ySplit="1" topLeftCell="A3076" activePane="bottomLeft" state="frozen"/>
      <selection pane="bottomLeft" activeCell="F2" sqref="F2"/>
    </sheetView>
  </sheetViews>
  <sheetFormatPr defaultColWidth="10.90625" defaultRowHeight="14.5" x14ac:dyDescent="0.35"/>
  <sheetData>
    <row r="1" spans="1:6" x14ac:dyDescent="0.35">
      <c r="A1" t="s">
        <v>42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</row>
    <row r="2" spans="1:6" x14ac:dyDescent="0.35">
      <c r="A2" s="73">
        <v>21551</v>
      </c>
      <c r="B2">
        <v>478.8</v>
      </c>
      <c r="C2">
        <v>987.9</v>
      </c>
      <c r="E2">
        <v>286.60000000000002</v>
      </c>
      <c r="F2">
        <v>1.7729999999999999</v>
      </c>
    </row>
    <row r="3" spans="1:6" x14ac:dyDescent="0.35">
      <c r="A3" s="73">
        <v>21582</v>
      </c>
      <c r="B3">
        <v>480.7</v>
      </c>
      <c r="C3">
        <v>992.1</v>
      </c>
      <c r="E3">
        <v>287.7</v>
      </c>
    </row>
    <row r="4" spans="1:6" x14ac:dyDescent="0.35">
      <c r="A4" s="73">
        <v>21610</v>
      </c>
      <c r="B4">
        <v>482.2</v>
      </c>
      <c r="C4">
        <v>998.3</v>
      </c>
      <c r="E4">
        <v>289.2</v>
      </c>
    </row>
    <row r="5" spans="1:6" x14ac:dyDescent="0.35">
      <c r="A5" s="73">
        <v>21641</v>
      </c>
      <c r="B5">
        <v>482.1</v>
      </c>
      <c r="C5">
        <v>1001</v>
      </c>
      <c r="E5">
        <v>290.10000000000002</v>
      </c>
      <c r="F5">
        <v>1.7889999999999999</v>
      </c>
    </row>
    <row r="6" spans="1:6" x14ac:dyDescent="0.35">
      <c r="A6" s="73">
        <v>21671</v>
      </c>
      <c r="B6">
        <v>484.5</v>
      </c>
      <c r="C6">
        <v>1006.2</v>
      </c>
      <c r="E6">
        <v>292.2</v>
      </c>
    </row>
    <row r="7" spans="1:6" x14ac:dyDescent="0.35">
      <c r="A7" s="73">
        <v>21702</v>
      </c>
      <c r="B7">
        <v>485.1</v>
      </c>
      <c r="C7">
        <v>1010.3</v>
      </c>
      <c r="E7">
        <v>294.10000000000002</v>
      </c>
    </row>
    <row r="8" spans="1:6" x14ac:dyDescent="0.35">
      <c r="A8" s="73">
        <v>21732</v>
      </c>
      <c r="B8">
        <v>486.1</v>
      </c>
      <c r="C8">
        <v>1012.7</v>
      </c>
      <c r="E8">
        <v>295.2</v>
      </c>
      <c r="F8">
        <v>1.7729999999999999</v>
      </c>
    </row>
    <row r="9" spans="1:6" x14ac:dyDescent="0.35">
      <c r="A9" s="73">
        <v>21763</v>
      </c>
      <c r="B9">
        <v>486.3</v>
      </c>
      <c r="C9">
        <v>1015.8</v>
      </c>
      <c r="E9">
        <v>296.39999999999998</v>
      </c>
    </row>
    <row r="10" spans="1:6" x14ac:dyDescent="0.35">
      <c r="A10" s="73">
        <v>21794</v>
      </c>
      <c r="B10">
        <v>482.1</v>
      </c>
      <c r="C10">
        <v>1014.4</v>
      </c>
      <c r="E10">
        <v>296.7</v>
      </c>
    </row>
    <row r="11" spans="1:6" x14ac:dyDescent="0.35">
      <c r="A11" s="73">
        <v>21824</v>
      </c>
      <c r="B11">
        <v>478.7</v>
      </c>
      <c r="C11">
        <v>1010.2</v>
      </c>
      <c r="E11">
        <v>296.5</v>
      </c>
      <c r="F11">
        <v>1.7789999999999999</v>
      </c>
    </row>
    <row r="12" spans="1:6" x14ac:dyDescent="0.35">
      <c r="A12" s="73">
        <v>21855</v>
      </c>
      <c r="B12">
        <v>478.4</v>
      </c>
      <c r="C12">
        <v>1012.3</v>
      </c>
      <c r="E12">
        <v>297.10000000000002</v>
      </c>
    </row>
    <row r="13" spans="1:6" x14ac:dyDescent="0.35">
      <c r="A13" s="73">
        <v>21885</v>
      </c>
      <c r="B13">
        <v>475.7</v>
      </c>
      <c r="C13">
        <v>1012.6</v>
      </c>
      <c r="E13">
        <v>297.8</v>
      </c>
    </row>
    <row r="14" spans="1:6" x14ac:dyDescent="0.35">
      <c r="A14" s="73">
        <v>21916</v>
      </c>
      <c r="B14">
        <v>476.7</v>
      </c>
      <c r="C14">
        <v>1015.3</v>
      </c>
      <c r="E14">
        <v>298.2</v>
      </c>
      <c r="F14">
        <v>1.8169999999999999</v>
      </c>
    </row>
    <row r="15" spans="1:6" x14ac:dyDescent="0.35">
      <c r="A15" s="73">
        <v>21947</v>
      </c>
      <c r="B15">
        <v>475.7</v>
      </c>
      <c r="C15">
        <v>1014.6</v>
      </c>
      <c r="E15">
        <v>298.39999999999998</v>
      </c>
    </row>
    <row r="16" spans="1:6" x14ac:dyDescent="0.35">
      <c r="A16" s="73">
        <v>21976</v>
      </c>
      <c r="B16">
        <v>475.3</v>
      </c>
      <c r="C16">
        <v>1017.7</v>
      </c>
      <c r="E16">
        <v>299.3</v>
      </c>
    </row>
    <row r="17" spans="1:6" x14ac:dyDescent="0.35">
      <c r="A17" s="73">
        <v>22007</v>
      </c>
      <c r="B17">
        <v>472.6</v>
      </c>
      <c r="C17">
        <v>1015.9</v>
      </c>
      <c r="E17">
        <v>300.10000000000002</v>
      </c>
      <c r="F17">
        <v>1.7969999999999999</v>
      </c>
    </row>
    <row r="18" spans="1:6" x14ac:dyDescent="0.35">
      <c r="A18" s="73">
        <v>22037</v>
      </c>
      <c r="B18">
        <v>472.1</v>
      </c>
      <c r="C18">
        <v>1017.6</v>
      </c>
      <c r="E18">
        <v>300.89999999999998</v>
      </c>
    </row>
    <row r="19" spans="1:6" x14ac:dyDescent="0.35">
      <c r="A19" s="73">
        <v>22068</v>
      </c>
      <c r="B19">
        <v>471.5</v>
      </c>
      <c r="C19">
        <v>1020.9</v>
      </c>
      <c r="E19">
        <v>302.3</v>
      </c>
    </row>
    <row r="20" spans="1:6" x14ac:dyDescent="0.35">
      <c r="A20" s="73">
        <v>22098</v>
      </c>
      <c r="B20">
        <v>474.5</v>
      </c>
      <c r="C20">
        <v>1029.0999999999999</v>
      </c>
      <c r="E20">
        <v>304.10000000000002</v>
      </c>
      <c r="F20">
        <v>1.78</v>
      </c>
    </row>
    <row r="21" spans="1:6" x14ac:dyDescent="0.35">
      <c r="A21" s="73">
        <v>22129</v>
      </c>
      <c r="B21">
        <v>477.2</v>
      </c>
      <c r="C21">
        <v>1036.5</v>
      </c>
      <c r="E21">
        <v>306.89999999999998</v>
      </c>
    </row>
    <row r="22" spans="1:6" x14ac:dyDescent="0.35">
      <c r="A22" s="73">
        <v>22160</v>
      </c>
      <c r="B22">
        <v>476.9</v>
      </c>
      <c r="C22">
        <v>1041.5</v>
      </c>
      <c r="E22">
        <v>308.39999999999998</v>
      </c>
    </row>
    <row r="23" spans="1:6" x14ac:dyDescent="0.35">
      <c r="A23" s="73">
        <v>22190</v>
      </c>
      <c r="B23">
        <v>473.6</v>
      </c>
      <c r="C23">
        <v>1040.3</v>
      </c>
      <c r="E23">
        <v>309.5</v>
      </c>
      <c r="F23">
        <v>1.7370000000000001</v>
      </c>
    </row>
    <row r="24" spans="1:6" x14ac:dyDescent="0.35">
      <c r="A24" s="73">
        <v>22221</v>
      </c>
      <c r="B24">
        <v>473.1</v>
      </c>
      <c r="C24">
        <v>1044</v>
      </c>
      <c r="E24">
        <v>310.89999999999998</v>
      </c>
    </row>
    <row r="25" spans="1:6" x14ac:dyDescent="0.35">
      <c r="A25" s="73">
        <v>22251</v>
      </c>
      <c r="B25">
        <v>472</v>
      </c>
      <c r="C25">
        <v>1048</v>
      </c>
      <c r="E25">
        <v>312.39999999999998</v>
      </c>
    </row>
    <row r="26" spans="1:6" x14ac:dyDescent="0.35">
      <c r="A26" s="73">
        <v>22282</v>
      </c>
      <c r="B26">
        <v>472.9</v>
      </c>
      <c r="C26">
        <v>1052.5999999999999</v>
      </c>
      <c r="E26">
        <v>314.10000000000002</v>
      </c>
      <c r="F26">
        <v>1.7230000000000001</v>
      </c>
    </row>
    <row r="27" spans="1:6" x14ac:dyDescent="0.35">
      <c r="A27" s="73">
        <v>22313</v>
      </c>
      <c r="B27">
        <v>474.5</v>
      </c>
      <c r="C27">
        <v>1060.7</v>
      </c>
      <c r="E27">
        <v>316.5</v>
      </c>
    </row>
    <row r="28" spans="1:6" x14ac:dyDescent="0.35">
      <c r="A28" s="73">
        <v>22341</v>
      </c>
      <c r="B28">
        <v>475.5</v>
      </c>
      <c r="C28">
        <v>1066.7</v>
      </c>
      <c r="E28">
        <v>318.3</v>
      </c>
    </row>
    <row r="29" spans="1:6" x14ac:dyDescent="0.35">
      <c r="A29" s="73">
        <v>22372</v>
      </c>
      <c r="B29">
        <v>476.7</v>
      </c>
      <c r="C29">
        <v>1073.0999999999999</v>
      </c>
      <c r="E29">
        <v>319.89999999999998</v>
      </c>
      <c r="F29">
        <v>1.7250000000000001</v>
      </c>
    </row>
    <row r="30" spans="1:6" x14ac:dyDescent="0.35">
      <c r="A30" s="73">
        <v>22402</v>
      </c>
      <c r="B30">
        <v>478.2</v>
      </c>
      <c r="C30">
        <v>1079.8</v>
      </c>
      <c r="E30">
        <v>322.2</v>
      </c>
    </row>
    <row r="31" spans="1:6" x14ac:dyDescent="0.35">
      <c r="A31" s="73">
        <v>22433</v>
      </c>
      <c r="B31">
        <v>478.9</v>
      </c>
      <c r="C31">
        <v>1086.8</v>
      </c>
      <c r="E31">
        <v>324.3</v>
      </c>
    </row>
    <row r="32" spans="1:6" x14ac:dyDescent="0.35">
      <c r="A32" s="73">
        <v>22463</v>
      </c>
      <c r="B32">
        <v>477.6</v>
      </c>
      <c r="C32">
        <v>1088.2</v>
      </c>
      <c r="E32">
        <v>325.60000000000002</v>
      </c>
      <c r="F32">
        <v>1.7330000000000001</v>
      </c>
    </row>
    <row r="33" spans="1:6" x14ac:dyDescent="0.35">
      <c r="A33" s="73">
        <v>22494</v>
      </c>
      <c r="B33">
        <v>479.3</v>
      </c>
      <c r="C33">
        <v>1094.2</v>
      </c>
      <c r="E33">
        <v>327.60000000000002</v>
      </c>
    </row>
    <row r="34" spans="1:6" x14ac:dyDescent="0.35">
      <c r="A34" s="73">
        <v>22525</v>
      </c>
      <c r="B34">
        <v>479.7</v>
      </c>
      <c r="C34">
        <v>1099.0999999999999</v>
      </c>
      <c r="E34">
        <v>329.5</v>
      </c>
    </row>
    <row r="35" spans="1:6" x14ac:dyDescent="0.35">
      <c r="A35" s="73">
        <v>22555</v>
      </c>
      <c r="B35">
        <v>480.7</v>
      </c>
      <c r="C35">
        <v>1104.4000000000001</v>
      </c>
      <c r="E35">
        <v>331.1</v>
      </c>
      <c r="F35">
        <v>1.742</v>
      </c>
    </row>
    <row r="36" spans="1:6" x14ac:dyDescent="0.35">
      <c r="A36" s="73">
        <v>22586</v>
      </c>
      <c r="B36">
        <v>483</v>
      </c>
      <c r="C36">
        <v>1112.0999999999999</v>
      </c>
      <c r="E36">
        <v>333.4</v>
      </c>
    </row>
    <row r="37" spans="1:6" x14ac:dyDescent="0.35">
      <c r="A37" s="73">
        <v>22616</v>
      </c>
      <c r="B37">
        <v>483.8</v>
      </c>
      <c r="C37">
        <v>1118</v>
      </c>
      <c r="E37">
        <v>335.5</v>
      </c>
    </row>
    <row r="38" spans="1:6" x14ac:dyDescent="0.35">
      <c r="A38" s="73">
        <v>22647</v>
      </c>
      <c r="B38">
        <v>483.4</v>
      </c>
      <c r="C38">
        <v>1123.5</v>
      </c>
      <c r="E38">
        <v>337.5</v>
      </c>
      <c r="F38">
        <v>1.746</v>
      </c>
    </row>
    <row r="39" spans="1:6" x14ac:dyDescent="0.35">
      <c r="A39" s="73">
        <v>22678</v>
      </c>
      <c r="B39">
        <v>483.9</v>
      </c>
      <c r="C39">
        <v>1129.5</v>
      </c>
      <c r="E39">
        <v>340.1</v>
      </c>
    </row>
    <row r="40" spans="1:6" x14ac:dyDescent="0.35">
      <c r="A40" s="73">
        <v>22706</v>
      </c>
      <c r="B40">
        <v>483.9</v>
      </c>
      <c r="C40">
        <v>1137.2</v>
      </c>
      <c r="E40">
        <v>343.1</v>
      </c>
    </row>
    <row r="41" spans="1:6" x14ac:dyDescent="0.35">
      <c r="A41" s="73">
        <v>22737</v>
      </c>
      <c r="B41">
        <v>484.6</v>
      </c>
      <c r="C41">
        <v>1143.7</v>
      </c>
      <c r="E41">
        <v>345.5</v>
      </c>
      <c r="F41">
        <v>1.728</v>
      </c>
    </row>
    <row r="42" spans="1:6" x14ac:dyDescent="0.35">
      <c r="A42" s="73">
        <v>22767</v>
      </c>
      <c r="B42">
        <v>485.4</v>
      </c>
      <c r="C42">
        <v>1149.0999999999999</v>
      </c>
      <c r="E42">
        <v>347.5</v>
      </c>
    </row>
    <row r="43" spans="1:6" x14ac:dyDescent="0.35">
      <c r="A43" s="73">
        <v>22798</v>
      </c>
      <c r="B43">
        <v>485.3</v>
      </c>
      <c r="C43">
        <v>1156.2</v>
      </c>
      <c r="E43">
        <v>349.3</v>
      </c>
    </row>
    <row r="44" spans="1:6" x14ac:dyDescent="0.35">
      <c r="A44" s="73">
        <v>22828</v>
      </c>
      <c r="B44">
        <v>484.8</v>
      </c>
      <c r="C44">
        <v>1160.8</v>
      </c>
      <c r="E44">
        <v>350.8</v>
      </c>
      <c r="F44">
        <v>1.726</v>
      </c>
    </row>
    <row r="45" spans="1:6" x14ac:dyDescent="0.35">
      <c r="A45" s="73">
        <v>22859</v>
      </c>
      <c r="B45">
        <v>484.1</v>
      </c>
      <c r="C45">
        <v>1165.0999999999999</v>
      </c>
      <c r="E45">
        <v>352.8</v>
      </c>
    </row>
    <row r="46" spans="1:6" x14ac:dyDescent="0.35">
      <c r="A46" s="73">
        <v>22890</v>
      </c>
      <c r="B46">
        <v>480.9</v>
      </c>
      <c r="C46">
        <v>1166.7</v>
      </c>
      <c r="E46">
        <v>354.9</v>
      </c>
    </row>
    <row r="47" spans="1:6" x14ac:dyDescent="0.35">
      <c r="A47" s="73">
        <v>22920</v>
      </c>
      <c r="B47">
        <v>482.9</v>
      </c>
      <c r="C47">
        <v>1175.8</v>
      </c>
      <c r="E47">
        <v>357.2</v>
      </c>
      <c r="F47">
        <v>1.7010000000000001</v>
      </c>
    </row>
    <row r="48" spans="1:6" x14ac:dyDescent="0.35">
      <c r="A48" s="73">
        <v>22951</v>
      </c>
      <c r="B48">
        <v>484.9</v>
      </c>
      <c r="C48">
        <v>1184.3</v>
      </c>
      <c r="E48">
        <v>359.8</v>
      </c>
    </row>
    <row r="49" spans="1:6" x14ac:dyDescent="0.35">
      <c r="A49" s="73">
        <v>22981</v>
      </c>
      <c r="B49">
        <v>486.5</v>
      </c>
      <c r="C49">
        <v>1193.9000000000001</v>
      </c>
      <c r="E49">
        <v>362.7</v>
      </c>
    </row>
    <row r="50" spans="1:6" x14ac:dyDescent="0.35">
      <c r="A50" s="73">
        <v>23012</v>
      </c>
      <c r="B50">
        <v>487.2</v>
      </c>
      <c r="C50">
        <v>1199.7</v>
      </c>
      <c r="E50">
        <v>365.2</v>
      </c>
      <c r="F50">
        <v>1.69</v>
      </c>
    </row>
    <row r="51" spans="1:6" x14ac:dyDescent="0.35">
      <c r="A51" s="73">
        <v>23043</v>
      </c>
      <c r="B51">
        <v>488.5</v>
      </c>
      <c r="C51">
        <v>1207</v>
      </c>
      <c r="E51">
        <v>367.9</v>
      </c>
    </row>
    <row r="52" spans="1:6" x14ac:dyDescent="0.35">
      <c r="A52" s="73">
        <v>23071</v>
      </c>
      <c r="B52">
        <v>489</v>
      </c>
      <c r="C52">
        <v>1215</v>
      </c>
      <c r="E52">
        <v>370.7</v>
      </c>
    </row>
    <row r="53" spans="1:6" x14ac:dyDescent="0.35">
      <c r="A53" s="73">
        <v>23102</v>
      </c>
      <c r="B53">
        <v>491.1</v>
      </c>
      <c r="C53">
        <v>1224.7</v>
      </c>
      <c r="E53">
        <v>373.3</v>
      </c>
      <c r="F53">
        <v>1.675</v>
      </c>
    </row>
    <row r="54" spans="1:6" x14ac:dyDescent="0.35">
      <c r="A54" s="73">
        <v>23132</v>
      </c>
      <c r="B54">
        <v>493</v>
      </c>
      <c r="C54">
        <v>1232.7</v>
      </c>
      <c r="E54">
        <v>376.1</v>
      </c>
    </row>
    <row r="55" spans="1:6" x14ac:dyDescent="0.35">
      <c r="A55" s="73">
        <v>23163</v>
      </c>
      <c r="B55">
        <v>491.3</v>
      </c>
      <c r="C55">
        <v>1236.2</v>
      </c>
      <c r="E55">
        <v>378.4</v>
      </c>
    </row>
    <row r="56" spans="1:6" x14ac:dyDescent="0.35">
      <c r="A56" s="73">
        <v>23193</v>
      </c>
      <c r="B56">
        <v>493</v>
      </c>
      <c r="C56">
        <v>1241.8</v>
      </c>
      <c r="E56">
        <v>381.1</v>
      </c>
      <c r="F56">
        <v>1.68</v>
      </c>
    </row>
    <row r="57" spans="1:6" x14ac:dyDescent="0.35">
      <c r="A57" s="73">
        <v>23224</v>
      </c>
      <c r="B57">
        <v>493.7</v>
      </c>
      <c r="C57">
        <v>1247.5</v>
      </c>
      <c r="E57">
        <v>383.6</v>
      </c>
    </row>
    <row r="58" spans="1:6" x14ac:dyDescent="0.35">
      <c r="A58" s="73">
        <v>23255</v>
      </c>
      <c r="B58">
        <v>494.8</v>
      </c>
      <c r="C58">
        <v>1256.5</v>
      </c>
      <c r="E58">
        <v>386</v>
      </c>
    </row>
    <row r="59" spans="1:6" x14ac:dyDescent="0.35">
      <c r="A59" s="73">
        <v>23285</v>
      </c>
      <c r="B59">
        <v>496.3</v>
      </c>
      <c r="C59">
        <v>1262.8</v>
      </c>
      <c r="E59">
        <v>388.3</v>
      </c>
      <c r="F59">
        <v>1.6719999999999999</v>
      </c>
    </row>
    <row r="60" spans="1:6" x14ac:dyDescent="0.35">
      <c r="A60" s="73">
        <v>23316</v>
      </c>
      <c r="B60">
        <v>499</v>
      </c>
      <c r="C60">
        <v>1271.9000000000001</v>
      </c>
      <c r="E60">
        <v>391.5</v>
      </c>
    </row>
    <row r="61" spans="1:6" x14ac:dyDescent="0.35">
      <c r="A61" s="73">
        <v>23346</v>
      </c>
      <c r="B61">
        <v>496.4</v>
      </c>
      <c r="C61">
        <v>1273.3</v>
      </c>
      <c r="E61">
        <v>393.2</v>
      </c>
    </row>
    <row r="62" spans="1:6" x14ac:dyDescent="0.35">
      <c r="A62" s="73">
        <v>23377</v>
      </c>
      <c r="B62">
        <v>496.8</v>
      </c>
      <c r="C62">
        <v>1277.3</v>
      </c>
      <c r="E62">
        <v>395.2</v>
      </c>
      <c r="F62">
        <v>1.6850000000000001</v>
      </c>
    </row>
    <row r="63" spans="1:6" x14ac:dyDescent="0.35">
      <c r="A63" s="73">
        <v>23408</v>
      </c>
      <c r="B63">
        <v>499.2</v>
      </c>
      <c r="C63">
        <v>1286.3</v>
      </c>
      <c r="E63">
        <v>397.6</v>
      </c>
    </row>
    <row r="64" spans="1:6" x14ac:dyDescent="0.35">
      <c r="A64" s="73">
        <v>23437</v>
      </c>
      <c r="B64">
        <v>499.4</v>
      </c>
      <c r="C64">
        <v>1292.2</v>
      </c>
      <c r="E64">
        <v>399.8</v>
      </c>
    </row>
    <row r="65" spans="1:6" x14ac:dyDescent="0.35">
      <c r="A65" s="73">
        <v>23468</v>
      </c>
      <c r="B65">
        <v>500.2</v>
      </c>
      <c r="C65">
        <v>1297.9000000000001</v>
      </c>
      <c r="E65">
        <v>401.7</v>
      </c>
      <c r="F65">
        <v>1.679</v>
      </c>
    </row>
    <row r="66" spans="1:6" x14ac:dyDescent="0.35">
      <c r="A66" s="73">
        <v>23498</v>
      </c>
      <c r="B66">
        <v>501.3</v>
      </c>
      <c r="C66">
        <v>1304.7</v>
      </c>
      <c r="E66">
        <v>404.2</v>
      </c>
    </row>
    <row r="67" spans="1:6" x14ac:dyDescent="0.35">
      <c r="A67" s="73">
        <v>23529</v>
      </c>
      <c r="B67">
        <v>501.8</v>
      </c>
      <c r="C67">
        <v>1312.8</v>
      </c>
      <c r="E67">
        <v>407.1</v>
      </c>
    </row>
    <row r="68" spans="1:6" x14ac:dyDescent="0.35">
      <c r="A68" s="73">
        <v>23559</v>
      </c>
      <c r="B68">
        <v>505.5</v>
      </c>
      <c r="C68">
        <v>1322.1</v>
      </c>
      <c r="E68">
        <v>410.1</v>
      </c>
      <c r="F68">
        <v>1.6739999999999999</v>
      </c>
    </row>
    <row r="69" spans="1:6" x14ac:dyDescent="0.35">
      <c r="A69" s="73">
        <v>23590</v>
      </c>
      <c r="B69">
        <v>508.2</v>
      </c>
      <c r="C69">
        <v>1331.4</v>
      </c>
      <c r="E69">
        <v>413.4</v>
      </c>
    </row>
    <row r="70" spans="1:6" x14ac:dyDescent="0.35">
      <c r="A70" s="73">
        <v>23621</v>
      </c>
      <c r="B70">
        <v>510.6</v>
      </c>
      <c r="C70">
        <v>1341.4</v>
      </c>
      <c r="E70">
        <v>416.9</v>
      </c>
    </row>
    <row r="71" spans="1:6" x14ac:dyDescent="0.35">
      <c r="A71" s="73">
        <v>23651</v>
      </c>
      <c r="B71">
        <v>511.6</v>
      </c>
      <c r="C71">
        <v>1346.7</v>
      </c>
      <c r="E71">
        <v>419.1</v>
      </c>
      <c r="F71">
        <v>1.653</v>
      </c>
    </row>
    <row r="72" spans="1:6" x14ac:dyDescent="0.35">
      <c r="A72" s="73">
        <v>23682</v>
      </c>
      <c r="B72">
        <v>512.70000000000005</v>
      </c>
      <c r="C72">
        <v>1352.1</v>
      </c>
      <c r="E72">
        <v>422</v>
      </c>
    </row>
    <row r="73" spans="1:6" x14ac:dyDescent="0.35">
      <c r="A73" s="73">
        <v>23712</v>
      </c>
      <c r="B73">
        <v>513</v>
      </c>
      <c r="C73">
        <v>1359</v>
      </c>
      <c r="E73">
        <v>424.7</v>
      </c>
    </row>
    <row r="74" spans="1:6" x14ac:dyDescent="0.35">
      <c r="A74" s="73">
        <v>23743</v>
      </c>
      <c r="B74">
        <v>513.70000000000005</v>
      </c>
      <c r="C74">
        <v>1366.7</v>
      </c>
      <c r="E74">
        <v>427.5</v>
      </c>
      <c r="F74">
        <v>1.6679999999999999</v>
      </c>
    </row>
    <row r="75" spans="1:6" x14ac:dyDescent="0.35">
      <c r="A75" s="73">
        <v>23774</v>
      </c>
      <c r="B75">
        <v>514.4</v>
      </c>
      <c r="C75">
        <v>1376</v>
      </c>
      <c r="E75">
        <v>430.4</v>
      </c>
    </row>
    <row r="76" spans="1:6" x14ac:dyDescent="0.35">
      <c r="A76" s="73">
        <v>23802</v>
      </c>
      <c r="B76">
        <v>515.79999999999995</v>
      </c>
      <c r="C76">
        <v>1383.6</v>
      </c>
      <c r="E76">
        <v>433.2</v>
      </c>
    </row>
    <row r="77" spans="1:6" x14ac:dyDescent="0.35">
      <c r="A77" s="73">
        <v>23833</v>
      </c>
      <c r="B77">
        <v>516.29999999999995</v>
      </c>
      <c r="C77">
        <v>1387.5</v>
      </c>
      <c r="E77">
        <v>435.4</v>
      </c>
      <c r="F77">
        <v>1.669</v>
      </c>
    </row>
    <row r="78" spans="1:6" x14ac:dyDescent="0.35">
      <c r="A78" s="73">
        <v>23863</v>
      </c>
      <c r="B78">
        <v>513.70000000000005</v>
      </c>
      <c r="C78">
        <v>1388.5</v>
      </c>
      <c r="E78">
        <v>437.1</v>
      </c>
    </row>
    <row r="79" spans="1:6" x14ac:dyDescent="0.35">
      <c r="A79" s="73">
        <v>23894</v>
      </c>
      <c r="B79">
        <v>513.1</v>
      </c>
      <c r="C79">
        <v>1392.3</v>
      </c>
      <c r="E79">
        <v>440.1</v>
      </c>
    </row>
    <row r="80" spans="1:6" x14ac:dyDescent="0.35">
      <c r="A80" s="73">
        <v>23924</v>
      </c>
      <c r="B80">
        <v>516.1</v>
      </c>
      <c r="C80">
        <v>1402.5</v>
      </c>
      <c r="E80">
        <v>442.9</v>
      </c>
      <c r="F80">
        <v>1.68</v>
      </c>
    </row>
    <row r="81" spans="1:6" x14ac:dyDescent="0.35">
      <c r="A81" s="73">
        <v>23955</v>
      </c>
      <c r="B81">
        <v>518.9</v>
      </c>
      <c r="C81">
        <v>1413</v>
      </c>
      <c r="E81">
        <v>445.8</v>
      </c>
    </row>
    <row r="82" spans="1:6" x14ac:dyDescent="0.35">
      <c r="A82" s="73">
        <v>23986</v>
      </c>
      <c r="B82">
        <v>521.20000000000005</v>
      </c>
      <c r="C82">
        <v>1421.6</v>
      </c>
      <c r="E82">
        <v>449.5</v>
      </c>
    </row>
    <row r="83" spans="1:6" x14ac:dyDescent="0.35">
      <c r="A83" s="73">
        <v>24016</v>
      </c>
      <c r="B83">
        <v>524.5</v>
      </c>
      <c r="C83">
        <v>1430</v>
      </c>
      <c r="E83">
        <v>452.6</v>
      </c>
      <c r="F83">
        <v>1.6930000000000001</v>
      </c>
    </row>
    <row r="84" spans="1:6" x14ac:dyDescent="0.35">
      <c r="A84" s="73">
        <v>24047</v>
      </c>
      <c r="B84">
        <v>525</v>
      </c>
      <c r="C84">
        <v>1435.3</v>
      </c>
      <c r="E84">
        <v>455.7</v>
      </c>
    </row>
    <row r="85" spans="1:6" x14ac:dyDescent="0.35">
      <c r="A85" s="73">
        <v>24077</v>
      </c>
      <c r="B85">
        <v>526.79999999999995</v>
      </c>
      <c r="C85">
        <v>1441.8</v>
      </c>
      <c r="E85">
        <v>459.2</v>
      </c>
    </row>
    <row r="86" spans="1:6" x14ac:dyDescent="0.35">
      <c r="A86" s="73">
        <v>24108</v>
      </c>
      <c r="B86">
        <v>530.4</v>
      </c>
      <c r="C86">
        <v>1449.2</v>
      </c>
      <c r="E86">
        <v>462</v>
      </c>
      <c r="F86">
        <v>1.7130000000000001</v>
      </c>
    </row>
    <row r="87" spans="1:6" x14ac:dyDescent="0.35">
      <c r="A87" s="73">
        <v>24139</v>
      </c>
      <c r="B87">
        <v>528.70000000000005</v>
      </c>
      <c r="C87">
        <v>1448.3</v>
      </c>
      <c r="E87">
        <v>464.6</v>
      </c>
    </row>
    <row r="88" spans="1:6" x14ac:dyDescent="0.35">
      <c r="A88" s="73">
        <v>24167</v>
      </c>
      <c r="B88">
        <v>529.79999999999995</v>
      </c>
      <c r="C88">
        <v>1451.8</v>
      </c>
      <c r="E88">
        <v>467.2</v>
      </c>
    </row>
    <row r="89" spans="1:6" x14ac:dyDescent="0.35">
      <c r="A89" s="73">
        <v>24198</v>
      </c>
      <c r="B89">
        <v>532.20000000000005</v>
      </c>
      <c r="C89">
        <v>1453.8</v>
      </c>
      <c r="E89">
        <v>469.3</v>
      </c>
      <c r="F89">
        <v>1.712</v>
      </c>
    </row>
    <row r="90" spans="1:6" x14ac:dyDescent="0.35">
      <c r="A90" s="73">
        <v>24228</v>
      </c>
      <c r="B90">
        <v>529.5</v>
      </c>
      <c r="C90">
        <v>1453.2</v>
      </c>
      <c r="E90">
        <v>470.1</v>
      </c>
    </row>
    <row r="91" spans="1:6" x14ac:dyDescent="0.35">
      <c r="A91" s="73">
        <v>24259</v>
      </c>
      <c r="B91">
        <v>530</v>
      </c>
      <c r="C91">
        <v>1455.2</v>
      </c>
      <c r="E91">
        <v>471.2</v>
      </c>
    </row>
    <row r="92" spans="1:6" x14ac:dyDescent="0.35">
      <c r="A92" s="73">
        <v>24289</v>
      </c>
      <c r="B92">
        <v>524.79999999999995</v>
      </c>
      <c r="C92">
        <v>1451.2</v>
      </c>
      <c r="E92">
        <v>470.9</v>
      </c>
      <c r="F92">
        <v>1.7330000000000001</v>
      </c>
    </row>
    <row r="93" spans="1:6" x14ac:dyDescent="0.35">
      <c r="A93" s="73">
        <v>24320</v>
      </c>
      <c r="B93">
        <v>523.1</v>
      </c>
      <c r="C93">
        <v>1447.5</v>
      </c>
      <c r="E93">
        <v>472.6</v>
      </c>
    </row>
    <row r="94" spans="1:6" x14ac:dyDescent="0.35">
      <c r="A94" s="73">
        <v>24351</v>
      </c>
      <c r="B94">
        <v>525.20000000000005</v>
      </c>
      <c r="C94">
        <v>1451.6</v>
      </c>
      <c r="E94">
        <v>475.4</v>
      </c>
    </row>
    <row r="95" spans="1:6" x14ac:dyDescent="0.35">
      <c r="A95" s="73">
        <v>24381</v>
      </c>
      <c r="B95">
        <v>521.20000000000005</v>
      </c>
      <c r="C95">
        <v>1448.1</v>
      </c>
      <c r="E95">
        <v>475.7</v>
      </c>
      <c r="F95">
        <v>1.744</v>
      </c>
    </row>
    <row r="96" spans="1:6" x14ac:dyDescent="0.35">
      <c r="A96" s="73">
        <v>24412</v>
      </c>
      <c r="B96">
        <v>521.29999999999995</v>
      </c>
      <c r="C96">
        <v>1451.6</v>
      </c>
      <c r="E96">
        <v>477.3</v>
      </c>
    </row>
    <row r="97" spans="1:6" x14ac:dyDescent="0.35">
      <c r="A97" s="73">
        <v>24442</v>
      </c>
      <c r="B97">
        <v>522.5</v>
      </c>
      <c r="C97">
        <v>1458.7</v>
      </c>
      <c r="E97">
        <v>480.2</v>
      </c>
    </row>
    <row r="98" spans="1:6" x14ac:dyDescent="0.35">
      <c r="A98" s="73">
        <v>24473</v>
      </c>
      <c r="B98">
        <v>522.5</v>
      </c>
      <c r="C98">
        <v>1463.8</v>
      </c>
      <c r="E98">
        <v>481.6</v>
      </c>
      <c r="F98">
        <v>1.7390000000000001</v>
      </c>
    </row>
    <row r="99" spans="1:6" x14ac:dyDescent="0.35">
      <c r="A99" s="73">
        <v>24504</v>
      </c>
      <c r="B99">
        <v>524.20000000000005</v>
      </c>
      <c r="C99">
        <v>1470</v>
      </c>
      <c r="E99">
        <v>485.1</v>
      </c>
    </row>
    <row r="100" spans="1:6" x14ac:dyDescent="0.35">
      <c r="A100" s="73">
        <v>24532</v>
      </c>
      <c r="B100">
        <v>529.70000000000005</v>
      </c>
      <c r="C100">
        <v>1483.9</v>
      </c>
      <c r="E100">
        <v>489.7</v>
      </c>
    </row>
    <row r="101" spans="1:6" x14ac:dyDescent="0.35">
      <c r="A101" s="73">
        <v>24563</v>
      </c>
      <c r="B101">
        <v>526.29999999999995</v>
      </c>
      <c r="C101">
        <v>1486.7</v>
      </c>
      <c r="E101">
        <v>492.1</v>
      </c>
      <c r="F101">
        <v>1.708</v>
      </c>
    </row>
    <row r="102" spans="1:6" x14ac:dyDescent="0.35">
      <c r="A102" s="73">
        <v>24593</v>
      </c>
      <c r="B102">
        <v>530.79999999999995</v>
      </c>
      <c r="C102">
        <v>1502.1</v>
      </c>
      <c r="E102">
        <v>497.2</v>
      </c>
    </row>
    <row r="103" spans="1:6" x14ac:dyDescent="0.35">
      <c r="A103" s="73">
        <v>24624</v>
      </c>
      <c r="B103">
        <v>531.5</v>
      </c>
      <c r="C103">
        <v>1507.5</v>
      </c>
      <c r="E103">
        <v>502</v>
      </c>
    </row>
    <row r="104" spans="1:6" x14ac:dyDescent="0.35">
      <c r="A104" s="73">
        <v>24654</v>
      </c>
      <c r="B104">
        <v>533.20000000000005</v>
      </c>
      <c r="C104">
        <v>1515.9</v>
      </c>
      <c r="E104">
        <v>506.3</v>
      </c>
      <c r="F104">
        <v>1.6950000000000001</v>
      </c>
    </row>
    <row r="105" spans="1:6" x14ac:dyDescent="0.35">
      <c r="A105" s="73">
        <v>24685</v>
      </c>
      <c r="B105">
        <v>536.4</v>
      </c>
      <c r="C105">
        <v>1524.8</v>
      </c>
      <c r="E105">
        <v>510.8</v>
      </c>
    </row>
    <row r="106" spans="1:6" x14ac:dyDescent="0.35">
      <c r="A106" s="73">
        <v>24716</v>
      </c>
      <c r="B106">
        <v>537.79999999999995</v>
      </c>
      <c r="C106">
        <v>1531.8</v>
      </c>
      <c r="E106">
        <v>514.70000000000005</v>
      </c>
    </row>
    <row r="107" spans="1:6" x14ac:dyDescent="0.35">
      <c r="A107" s="73">
        <v>24746</v>
      </c>
      <c r="B107">
        <v>538.9</v>
      </c>
      <c r="C107">
        <v>1537.7</v>
      </c>
      <c r="E107">
        <v>518.20000000000005</v>
      </c>
      <c r="F107">
        <v>1.6910000000000001</v>
      </c>
    </row>
    <row r="108" spans="1:6" x14ac:dyDescent="0.35">
      <c r="A108" s="73">
        <v>24777</v>
      </c>
      <c r="B108">
        <v>538.1</v>
      </c>
      <c r="C108">
        <v>1537.5</v>
      </c>
      <c r="E108">
        <v>521.20000000000005</v>
      </c>
    </row>
    <row r="109" spans="1:6" x14ac:dyDescent="0.35">
      <c r="A109" s="73">
        <v>24807</v>
      </c>
      <c r="B109">
        <v>539.1</v>
      </c>
      <c r="C109">
        <v>1543.5</v>
      </c>
      <c r="E109">
        <v>524.79999999999995</v>
      </c>
    </row>
    <row r="110" spans="1:6" x14ac:dyDescent="0.35">
      <c r="A110" s="73">
        <v>24838</v>
      </c>
      <c r="B110">
        <v>540.5</v>
      </c>
      <c r="C110">
        <v>1546.6</v>
      </c>
      <c r="E110">
        <v>527.4</v>
      </c>
      <c r="F110">
        <v>1.7150000000000001</v>
      </c>
    </row>
    <row r="111" spans="1:6" x14ac:dyDescent="0.35">
      <c r="A111" s="73">
        <v>24869</v>
      </c>
      <c r="B111">
        <v>540.1</v>
      </c>
      <c r="C111">
        <v>1550.9</v>
      </c>
      <c r="E111">
        <v>530.4</v>
      </c>
    </row>
    <row r="112" spans="1:6" x14ac:dyDescent="0.35">
      <c r="A112" s="73">
        <v>24898</v>
      </c>
      <c r="B112">
        <v>540.79999999999995</v>
      </c>
      <c r="C112">
        <v>1554.5</v>
      </c>
      <c r="E112">
        <v>533.20000000000005</v>
      </c>
    </row>
    <row r="113" spans="1:6" x14ac:dyDescent="0.35">
      <c r="A113" s="73">
        <v>24929</v>
      </c>
      <c r="B113">
        <v>542.4</v>
      </c>
      <c r="C113">
        <v>1557.3</v>
      </c>
      <c r="E113">
        <v>535.70000000000005</v>
      </c>
      <c r="F113">
        <v>1.7330000000000001</v>
      </c>
    </row>
    <row r="114" spans="1:6" x14ac:dyDescent="0.35">
      <c r="A114" s="73">
        <v>24959</v>
      </c>
      <c r="B114">
        <v>544.9</v>
      </c>
      <c r="C114">
        <v>1562</v>
      </c>
      <c r="E114">
        <v>538.9</v>
      </c>
    </row>
    <row r="115" spans="1:6" x14ac:dyDescent="0.35">
      <c r="A115" s="73">
        <v>24990</v>
      </c>
      <c r="B115">
        <v>545.79999999999995</v>
      </c>
      <c r="C115">
        <v>1563.7</v>
      </c>
      <c r="E115">
        <v>542.6</v>
      </c>
    </row>
    <row r="116" spans="1:6" x14ac:dyDescent="0.35">
      <c r="A116" s="73">
        <v>25020</v>
      </c>
      <c r="B116">
        <v>545.79999999999995</v>
      </c>
      <c r="C116">
        <v>1563.3</v>
      </c>
      <c r="E116">
        <v>545.6</v>
      </c>
      <c r="F116">
        <v>1.73</v>
      </c>
    </row>
    <row r="117" spans="1:6" x14ac:dyDescent="0.35">
      <c r="A117" s="73">
        <v>25051</v>
      </c>
      <c r="B117">
        <v>548</v>
      </c>
      <c r="C117">
        <v>1569.7</v>
      </c>
      <c r="E117">
        <v>549.4</v>
      </c>
    </row>
    <row r="118" spans="1:6" x14ac:dyDescent="0.35">
      <c r="A118" s="73">
        <v>25082</v>
      </c>
      <c r="B118">
        <v>549</v>
      </c>
      <c r="C118">
        <v>1577.2</v>
      </c>
      <c r="E118">
        <v>553.6</v>
      </c>
    </row>
    <row r="119" spans="1:6" x14ac:dyDescent="0.35">
      <c r="A119" s="73">
        <v>25112</v>
      </c>
      <c r="B119">
        <v>549.6</v>
      </c>
      <c r="C119">
        <v>1579.6</v>
      </c>
      <c r="E119">
        <v>557.6</v>
      </c>
      <c r="F119">
        <v>1.722</v>
      </c>
    </row>
    <row r="120" spans="1:6" x14ac:dyDescent="0.35">
      <c r="A120" s="73">
        <v>25143</v>
      </c>
      <c r="B120">
        <v>553.70000000000005</v>
      </c>
      <c r="C120">
        <v>1588.7</v>
      </c>
      <c r="E120">
        <v>562.4</v>
      </c>
    </row>
    <row r="121" spans="1:6" x14ac:dyDescent="0.35">
      <c r="A121" s="73">
        <v>25173</v>
      </c>
      <c r="B121">
        <v>554.5</v>
      </c>
      <c r="C121">
        <v>1592.1</v>
      </c>
      <c r="E121">
        <v>566.79999999999995</v>
      </c>
    </row>
    <row r="122" spans="1:6" x14ac:dyDescent="0.35">
      <c r="A122" s="73">
        <v>25204</v>
      </c>
      <c r="B122">
        <v>556.6</v>
      </c>
      <c r="C122">
        <v>1594.7</v>
      </c>
      <c r="E122">
        <v>569.29999999999995</v>
      </c>
      <c r="F122">
        <v>1.7370000000000001</v>
      </c>
    </row>
    <row r="123" spans="1:6" x14ac:dyDescent="0.35">
      <c r="A123" s="73">
        <v>25235</v>
      </c>
      <c r="B123">
        <v>556.70000000000005</v>
      </c>
      <c r="C123">
        <v>1597.5</v>
      </c>
      <c r="E123">
        <v>571.9</v>
      </c>
    </row>
    <row r="124" spans="1:6" x14ac:dyDescent="0.35">
      <c r="A124" s="73">
        <v>25263</v>
      </c>
      <c r="B124">
        <v>554</v>
      </c>
      <c r="C124">
        <v>1591.1</v>
      </c>
      <c r="E124">
        <v>574.4</v>
      </c>
    </row>
    <row r="125" spans="1:6" x14ac:dyDescent="0.35">
      <c r="A125" s="73">
        <v>25294</v>
      </c>
      <c r="B125">
        <v>552.9</v>
      </c>
      <c r="C125">
        <v>1586</v>
      </c>
      <c r="E125">
        <v>575.70000000000005</v>
      </c>
      <c r="F125">
        <v>1.7490000000000001</v>
      </c>
    </row>
    <row r="126" spans="1:6" x14ac:dyDescent="0.35">
      <c r="A126" s="73">
        <v>25324</v>
      </c>
      <c r="B126">
        <v>551.6</v>
      </c>
      <c r="C126">
        <v>1583.8</v>
      </c>
      <c r="E126">
        <v>576.5</v>
      </c>
    </row>
    <row r="127" spans="1:6" x14ac:dyDescent="0.35">
      <c r="A127" s="73">
        <v>25355</v>
      </c>
      <c r="B127">
        <v>550</v>
      </c>
      <c r="C127">
        <v>1580.6</v>
      </c>
      <c r="E127">
        <v>578.5</v>
      </c>
    </row>
    <row r="128" spans="1:6" x14ac:dyDescent="0.35">
      <c r="A128" s="73">
        <v>25385</v>
      </c>
      <c r="B128">
        <v>548.1</v>
      </c>
      <c r="C128">
        <v>1574.7</v>
      </c>
      <c r="E128">
        <v>579.5</v>
      </c>
      <c r="F128">
        <v>1.774</v>
      </c>
    </row>
    <row r="129" spans="1:6" x14ac:dyDescent="0.35">
      <c r="A129" s="73">
        <v>25416</v>
      </c>
      <c r="B129">
        <v>546.6</v>
      </c>
      <c r="C129">
        <v>1572.1</v>
      </c>
      <c r="E129">
        <v>580.1</v>
      </c>
    </row>
    <row r="130" spans="1:6" x14ac:dyDescent="0.35">
      <c r="A130" s="73">
        <v>25447</v>
      </c>
      <c r="B130">
        <v>544.70000000000005</v>
      </c>
      <c r="C130">
        <v>1569</v>
      </c>
      <c r="E130">
        <v>582.1</v>
      </c>
    </row>
    <row r="131" spans="1:6" x14ac:dyDescent="0.35">
      <c r="A131" s="73">
        <v>25477</v>
      </c>
      <c r="B131">
        <v>544</v>
      </c>
      <c r="C131">
        <v>1564.1</v>
      </c>
      <c r="E131">
        <v>583.4</v>
      </c>
      <c r="F131">
        <v>1.7729999999999999</v>
      </c>
    </row>
    <row r="132" spans="1:6" x14ac:dyDescent="0.35">
      <c r="A132" s="73">
        <v>25508</v>
      </c>
      <c r="B132">
        <v>542.9</v>
      </c>
      <c r="C132">
        <v>1561.1</v>
      </c>
      <c r="E132">
        <v>585.4</v>
      </c>
    </row>
    <row r="133" spans="1:6" x14ac:dyDescent="0.35">
      <c r="A133" s="73">
        <v>25538</v>
      </c>
      <c r="B133">
        <v>540.79999999999995</v>
      </c>
      <c r="C133">
        <v>1559.4</v>
      </c>
      <c r="E133">
        <v>587.9</v>
      </c>
    </row>
    <row r="134" spans="1:6" x14ac:dyDescent="0.35">
      <c r="A134" s="73">
        <v>25569</v>
      </c>
      <c r="B134">
        <v>544.1</v>
      </c>
      <c r="C134">
        <v>1555.7</v>
      </c>
      <c r="E134">
        <v>589.6</v>
      </c>
      <c r="F134">
        <v>1.7889999999999999</v>
      </c>
    </row>
    <row r="135" spans="1:6" x14ac:dyDescent="0.35">
      <c r="A135" s="73">
        <v>25600</v>
      </c>
      <c r="B135">
        <v>538.1</v>
      </c>
      <c r="C135">
        <v>1538.8</v>
      </c>
      <c r="E135">
        <v>586.29999999999995</v>
      </c>
    </row>
    <row r="136" spans="1:6" x14ac:dyDescent="0.35">
      <c r="A136" s="73">
        <v>25628</v>
      </c>
      <c r="B136">
        <v>537.1</v>
      </c>
      <c r="C136">
        <v>1533.4</v>
      </c>
      <c r="E136">
        <v>587.29999999999995</v>
      </c>
    </row>
    <row r="137" spans="1:6" x14ac:dyDescent="0.35">
      <c r="A137" s="73">
        <v>25659</v>
      </c>
      <c r="B137">
        <v>536.9</v>
      </c>
      <c r="C137">
        <v>1528.3</v>
      </c>
      <c r="E137">
        <v>588.4</v>
      </c>
      <c r="F137">
        <v>1.804</v>
      </c>
    </row>
    <row r="138" spans="1:6" x14ac:dyDescent="0.35">
      <c r="A138" s="73">
        <v>25689</v>
      </c>
      <c r="B138">
        <v>536.79999999999995</v>
      </c>
      <c r="C138">
        <v>1532.4</v>
      </c>
      <c r="E138">
        <v>591.5</v>
      </c>
    </row>
    <row r="139" spans="1:6" x14ac:dyDescent="0.35">
      <c r="A139" s="73">
        <v>25720</v>
      </c>
      <c r="B139">
        <v>535.1</v>
      </c>
      <c r="C139">
        <v>1534</v>
      </c>
      <c r="E139">
        <v>595.20000000000005</v>
      </c>
    </row>
    <row r="140" spans="1:6" x14ac:dyDescent="0.35">
      <c r="A140" s="73">
        <v>25750</v>
      </c>
      <c r="B140">
        <v>534.70000000000005</v>
      </c>
      <c r="C140">
        <v>1540.1</v>
      </c>
      <c r="E140">
        <v>599.1</v>
      </c>
      <c r="F140">
        <v>1.7949999999999999</v>
      </c>
    </row>
    <row r="141" spans="1:6" x14ac:dyDescent="0.35">
      <c r="A141" s="73">
        <v>25781</v>
      </c>
      <c r="B141">
        <v>538.20000000000005</v>
      </c>
      <c r="C141">
        <v>1551</v>
      </c>
      <c r="E141">
        <v>604.9</v>
      </c>
    </row>
    <row r="142" spans="1:6" x14ac:dyDescent="0.35">
      <c r="A142" s="73">
        <v>25812</v>
      </c>
      <c r="B142">
        <v>540.29999999999995</v>
      </c>
      <c r="C142">
        <v>1559.2</v>
      </c>
      <c r="E142">
        <v>611.20000000000005</v>
      </c>
    </row>
    <row r="143" spans="1:6" x14ac:dyDescent="0.35">
      <c r="A143" s="73">
        <v>25842</v>
      </c>
      <c r="B143">
        <v>540.4</v>
      </c>
      <c r="C143">
        <v>1564.5</v>
      </c>
      <c r="E143">
        <v>616.4</v>
      </c>
      <c r="F143">
        <v>1.752</v>
      </c>
    </row>
    <row r="144" spans="1:6" x14ac:dyDescent="0.35">
      <c r="A144" s="73">
        <v>25873</v>
      </c>
      <c r="B144">
        <v>539.6</v>
      </c>
      <c r="C144">
        <v>1568.4</v>
      </c>
      <c r="E144">
        <v>621.1</v>
      </c>
    </row>
    <row r="145" spans="1:6" x14ac:dyDescent="0.35">
      <c r="A145" s="73">
        <v>25903</v>
      </c>
      <c r="B145">
        <v>538.70000000000005</v>
      </c>
      <c r="C145">
        <v>1574.1</v>
      </c>
      <c r="E145">
        <v>626.5</v>
      </c>
    </row>
    <row r="146" spans="1:6" x14ac:dyDescent="0.35">
      <c r="A146" s="73">
        <v>25934</v>
      </c>
      <c r="B146">
        <v>540.1</v>
      </c>
      <c r="C146">
        <v>1586.2</v>
      </c>
      <c r="E146">
        <v>632.9</v>
      </c>
      <c r="F146">
        <v>1.77</v>
      </c>
    </row>
    <row r="147" spans="1:6" x14ac:dyDescent="0.35">
      <c r="A147" s="73">
        <v>25965</v>
      </c>
      <c r="B147">
        <v>544.9</v>
      </c>
      <c r="C147">
        <v>1606.5</v>
      </c>
      <c r="E147">
        <v>641</v>
      </c>
    </row>
    <row r="148" spans="1:6" x14ac:dyDescent="0.35">
      <c r="A148" s="73">
        <v>25993</v>
      </c>
      <c r="B148">
        <v>547</v>
      </c>
      <c r="C148">
        <v>1624.7</v>
      </c>
      <c r="E148">
        <v>649.9</v>
      </c>
    </row>
    <row r="149" spans="1:6" x14ac:dyDescent="0.35">
      <c r="A149" s="73">
        <v>26024</v>
      </c>
      <c r="B149">
        <v>548.6</v>
      </c>
      <c r="C149">
        <v>1641.9</v>
      </c>
      <c r="E149">
        <v>658.4</v>
      </c>
      <c r="F149">
        <v>1.736</v>
      </c>
    </row>
    <row r="150" spans="1:6" x14ac:dyDescent="0.35">
      <c r="A150" s="73">
        <v>26054</v>
      </c>
      <c r="B150">
        <v>550.9</v>
      </c>
      <c r="C150">
        <v>1654.3</v>
      </c>
      <c r="E150">
        <v>666.7</v>
      </c>
    </row>
    <row r="151" spans="1:6" x14ac:dyDescent="0.35">
      <c r="A151" s="73">
        <v>26085</v>
      </c>
      <c r="B151">
        <v>551.9</v>
      </c>
      <c r="C151">
        <v>1661.7</v>
      </c>
      <c r="E151">
        <v>673</v>
      </c>
    </row>
    <row r="152" spans="1:6" x14ac:dyDescent="0.35">
      <c r="A152" s="73">
        <v>26115</v>
      </c>
      <c r="B152">
        <v>553.9</v>
      </c>
      <c r="C152">
        <v>1673.9</v>
      </c>
      <c r="E152">
        <v>679.6</v>
      </c>
      <c r="F152">
        <v>1.7170000000000001</v>
      </c>
    </row>
    <row r="153" spans="1:6" x14ac:dyDescent="0.35">
      <c r="A153" s="73">
        <v>26146</v>
      </c>
      <c r="B153">
        <v>554.29999999999995</v>
      </c>
      <c r="C153">
        <v>1684.3</v>
      </c>
      <c r="E153">
        <v>685.5</v>
      </c>
    </row>
    <row r="154" spans="1:6" x14ac:dyDescent="0.35">
      <c r="A154" s="73">
        <v>26177</v>
      </c>
      <c r="B154">
        <v>555.1</v>
      </c>
      <c r="C154">
        <v>1697.3</v>
      </c>
      <c r="E154">
        <v>692.5</v>
      </c>
    </row>
    <row r="155" spans="1:6" x14ac:dyDescent="0.35">
      <c r="A155" s="73">
        <v>26207</v>
      </c>
      <c r="B155">
        <v>555.5</v>
      </c>
      <c r="C155">
        <v>1707.6</v>
      </c>
      <c r="E155">
        <v>698.4</v>
      </c>
      <c r="F155">
        <v>1.69</v>
      </c>
    </row>
    <row r="156" spans="1:6" x14ac:dyDescent="0.35">
      <c r="A156" s="73">
        <v>26238</v>
      </c>
      <c r="B156">
        <v>555.6</v>
      </c>
      <c r="C156">
        <v>1718.5</v>
      </c>
      <c r="E156">
        <v>704.6</v>
      </c>
    </row>
    <row r="157" spans="1:6" x14ac:dyDescent="0.35">
      <c r="A157" s="73">
        <v>26268</v>
      </c>
      <c r="B157">
        <v>555.5</v>
      </c>
      <c r="C157">
        <v>1728.2</v>
      </c>
      <c r="E157">
        <v>710.3</v>
      </c>
    </row>
    <row r="158" spans="1:6" x14ac:dyDescent="0.35">
      <c r="A158" s="73">
        <v>26299</v>
      </c>
      <c r="B158">
        <v>558.5</v>
      </c>
      <c r="C158">
        <v>1742</v>
      </c>
      <c r="E158">
        <v>717.7</v>
      </c>
      <c r="F158">
        <v>1.696</v>
      </c>
    </row>
    <row r="159" spans="1:6" x14ac:dyDescent="0.35">
      <c r="A159" s="73">
        <v>26330</v>
      </c>
      <c r="B159">
        <v>561.1</v>
      </c>
      <c r="C159">
        <v>1752.9</v>
      </c>
      <c r="E159">
        <v>725.7</v>
      </c>
    </row>
    <row r="160" spans="1:6" x14ac:dyDescent="0.35">
      <c r="A160" s="73">
        <v>26359</v>
      </c>
      <c r="B160">
        <v>565.9</v>
      </c>
      <c r="C160">
        <v>1771.7</v>
      </c>
      <c r="E160">
        <v>733.5</v>
      </c>
    </row>
    <row r="161" spans="1:6" x14ac:dyDescent="0.35">
      <c r="A161" s="73">
        <v>26390</v>
      </c>
      <c r="B161">
        <v>567.70000000000005</v>
      </c>
      <c r="C161">
        <v>1779.3</v>
      </c>
      <c r="E161">
        <v>738.4</v>
      </c>
      <c r="F161">
        <v>1.7030000000000001</v>
      </c>
    </row>
    <row r="162" spans="1:6" x14ac:dyDescent="0.35">
      <c r="A162" s="73">
        <v>26420</v>
      </c>
      <c r="B162">
        <v>567.1</v>
      </c>
      <c r="C162">
        <v>1786.8</v>
      </c>
      <c r="E162">
        <v>743.3</v>
      </c>
    </row>
    <row r="163" spans="1:6" x14ac:dyDescent="0.35">
      <c r="A163" s="73">
        <v>26451</v>
      </c>
      <c r="B163">
        <v>567.4</v>
      </c>
      <c r="C163">
        <v>1797.8</v>
      </c>
      <c r="E163">
        <v>749.7</v>
      </c>
    </row>
    <row r="164" spans="1:6" x14ac:dyDescent="0.35">
      <c r="A164" s="73">
        <v>26481</v>
      </c>
      <c r="B164">
        <v>571.29999999999995</v>
      </c>
      <c r="C164">
        <v>1817</v>
      </c>
      <c r="E164">
        <v>759.5</v>
      </c>
      <c r="F164">
        <v>1.679</v>
      </c>
    </row>
    <row r="165" spans="1:6" x14ac:dyDescent="0.35">
      <c r="A165" s="73">
        <v>26512</v>
      </c>
      <c r="B165">
        <v>574.9</v>
      </c>
      <c r="C165">
        <v>1834.6</v>
      </c>
      <c r="E165">
        <v>768.7</v>
      </c>
    </row>
    <row r="166" spans="1:6" x14ac:dyDescent="0.35">
      <c r="A166" s="73">
        <v>26543</v>
      </c>
      <c r="B166">
        <v>577.70000000000005</v>
      </c>
      <c r="C166">
        <v>1848.7</v>
      </c>
      <c r="E166">
        <v>778.3</v>
      </c>
    </row>
    <row r="167" spans="1:6" x14ac:dyDescent="0.35">
      <c r="A167" s="73">
        <v>26573</v>
      </c>
      <c r="B167">
        <v>580.6</v>
      </c>
      <c r="C167">
        <v>1864.7</v>
      </c>
      <c r="E167">
        <v>786.9</v>
      </c>
      <c r="F167">
        <v>1.673</v>
      </c>
    </row>
    <row r="168" spans="1:6" x14ac:dyDescent="0.35">
      <c r="A168" s="73">
        <v>26604</v>
      </c>
      <c r="B168">
        <v>581.1</v>
      </c>
      <c r="C168">
        <v>1872.4</v>
      </c>
      <c r="E168">
        <v>793.9</v>
      </c>
    </row>
    <row r="169" spans="1:6" x14ac:dyDescent="0.35">
      <c r="A169" s="73">
        <v>26634</v>
      </c>
      <c r="B169">
        <v>586.4</v>
      </c>
      <c r="C169">
        <v>1887.8</v>
      </c>
      <c r="E169">
        <v>802.3</v>
      </c>
    </row>
    <row r="170" spans="1:6" x14ac:dyDescent="0.35">
      <c r="A170" s="73">
        <v>26665</v>
      </c>
      <c r="B170">
        <v>589</v>
      </c>
      <c r="C170">
        <v>1897.7</v>
      </c>
      <c r="E170">
        <v>810.3</v>
      </c>
      <c r="F170">
        <v>1.694</v>
      </c>
    </row>
    <row r="171" spans="1:6" x14ac:dyDescent="0.35">
      <c r="A171" s="73">
        <v>26696</v>
      </c>
      <c r="B171">
        <v>586.5</v>
      </c>
      <c r="C171">
        <v>1893.3</v>
      </c>
      <c r="E171">
        <v>814.1</v>
      </c>
    </row>
    <row r="172" spans="1:6" x14ac:dyDescent="0.35">
      <c r="A172" s="73">
        <v>26724</v>
      </c>
      <c r="B172">
        <v>580</v>
      </c>
      <c r="C172">
        <v>1878.6</v>
      </c>
      <c r="E172">
        <v>815.3</v>
      </c>
    </row>
    <row r="173" spans="1:6" x14ac:dyDescent="0.35">
      <c r="A173" s="73">
        <v>26755</v>
      </c>
      <c r="B173">
        <v>578.29999999999995</v>
      </c>
      <c r="C173">
        <v>1875.7</v>
      </c>
      <c r="E173">
        <v>819.7</v>
      </c>
      <c r="F173">
        <v>1.71</v>
      </c>
    </row>
    <row r="174" spans="1:6" x14ac:dyDescent="0.35">
      <c r="A174" s="73">
        <v>26785</v>
      </c>
      <c r="B174">
        <v>580.6</v>
      </c>
      <c r="C174">
        <v>1883.4</v>
      </c>
      <c r="E174">
        <v>826.8</v>
      </c>
    </row>
    <row r="175" spans="1:6" x14ac:dyDescent="0.35">
      <c r="A175" s="73">
        <v>26816</v>
      </c>
      <c r="B175">
        <v>580.79999999999995</v>
      </c>
      <c r="C175">
        <v>1885.3</v>
      </c>
      <c r="E175">
        <v>833.3</v>
      </c>
    </row>
    <row r="176" spans="1:6" x14ac:dyDescent="0.35">
      <c r="A176" s="73">
        <v>26846</v>
      </c>
      <c r="B176">
        <v>582.6</v>
      </c>
      <c r="C176">
        <v>1892.5</v>
      </c>
      <c r="E176">
        <v>836.5</v>
      </c>
      <c r="F176">
        <v>1.7110000000000001</v>
      </c>
    </row>
    <row r="177" spans="1:6" x14ac:dyDescent="0.35">
      <c r="A177" s="73">
        <v>26877</v>
      </c>
      <c r="B177">
        <v>572.70000000000005</v>
      </c>
      <c r="C177">
        <v>1864</v>
      </c>
      <c r="E177">
        <v>838.8</v>
      </c>
    </row>
    <row r="178" spans="1:6" x14ac:dyDescent="0.35">
      <c r="A178" s="73">
        <v>26908</v>
      </c>
      <c r="B178">
        <v>570.6</v>
      </c>
      <c r="C178">
        <v>1856.9</v>
      </c>
      <c r="E178">
        <v>839.3</v>
      </c>
    </row>
    <row r="179" spans="1:6" x14ac:dyDescent="0.35">
      <c r="A179" s="73">
        <v>26938</v>
      </c>
      <c r="B179">
        <v>568</v>
      </c>
      <c r="C179">
        <v>1847.8</v>
      </c>
      <c r="E179">
        <v>842.6</v>
      </c>
      <c r="F179">
        <v>1.7390000000000001</v>
      </c>
    </row>
    <row r="180" spans="1:6" x14ac:dyDescent="0.35">
      <c r="A180" s="73">
        <v>26969</v>
      </c>
      <c r="B180">
        <v>568.6</v>
      </c>
      <c r="C180">
        <v>1849.5</v>
      </c>
      <c r="E180">
        <v>848.9</v>
      </c>
    </row>
    <row r="181" spans="1:6" x14ac:dyDescent="0.35">
      <c r="A181" s="73">
        <v>26999</v>
      </c>
      <c r="B181">
        <v>567.79999999999995</v>
      </c>
      <c r="C181">
        <v>1847.7</v>
      </c>
      <c r="E181">
        <v>855.5</v>
      </c>
    </row>
    <row r="182" spans="1:6" x14ac:dyDescent="0.35">
      <c r="A182" s="73">
        <v>27030</v>
      </c>
      <c r="B182">
        <v>563.70000000000005</v>
      </c>
      <c r="C182">
        <v>1837</v>
      </c>
      <c r="E182">
        <v>859.7</v>
      </c>
      <c r="F182">
        <v>1.7250000000000001</v>
      </c>
    </row>
    <row r="183" spans="1:6" x14ac:dyDescent="0.35">
      <c r="A183" s="73">
        <v>27061</v>
      </c>
      <c r="B183">
        <v>560.9</v>
      </c>
      <c r="C183">
        <v>1827.1</v>
      </c>
      <c r="E183">
        <v>864.2</v>
      </c>
    </row>
    <row r="184" spans="1:6" x14ac:dyDescent="0.35">
      <c r="A184" s="73">
        <v>27089</v>
      </c>
      <c r="B184">
        <v>557.9</v>
      </c>
      <c r="C184">
        <v>1820.3</v>
      </c>
      <c r="E184">
        <v>870.1</v>
      </c>
    </row>
    <row r="185" spans="1:6" x14ac:dyDescent="0.35">
      <c r="A185" s="73">
        <v>27120</v>
      </c>
      <c r="B185">
        <v>555.5</v>
      </c>
      <c r="C185">
        <v>1814.8</v>
      </c>
      <c r="E185">
        <v>872.9</v>
      </c>
      <c r="F185">
        <v>1.748</v>
      </c>
    </row>
    <row r="186" spans="1:6" x14ac:dyDescent="0.35">
      <c r="A186" s="73">
        <v>27150</v>
      </c>
      <c r="B186">
        <v>550.6</v>
      </c>
      <c r="C186">
        <v>1799.6</v>
      </c>
      <c r="E186">
        <v>874.6</v>
      </c>
    </row>
    <row r="187" spans="1:6" x14ac:dyDescent="0.35">
      <c r="A187" s="73">
        <v>27181</v>
      </c>
      <c r="B187">
        <v>548</v>
      </c>
      <c r="C187">
        <v>1791.4</v>
      </c>
      <c r="E187">
        <v>877.8</v>
      </c>
    </row>
    <row r="188" spans="1:6" x14ac:dyDescent="0.35">
      <c r="A188" s="73">
        <v>27211</v>
      </c>
      <c r="B188">
        <v>546.20000000000005</v>
      </c>
      <c r="C188">
        <v>1787.8</v>
      </c>
      <c r="E188">
        <v>881.4</v>
      </c>
      <c r="F188">
        <v>1.764</v>
      </c>
    </row>
    <row r="189" spans="1:6" x14ac:dyDescent="0.35">
      <c r="A189" s="73">
        <v>27242</v>
      </c>
      <c r="B189">
        <v>541.29999999999995</v>
      </c>
      <c r="C189">
        <v>1771.7</v>
      </c>
      <c r="E189">
        <v>884.1</v>
      </c>
    </row>
    <row r="190" spans="1:6" x14ac:dyDescent="0.35">
      <c r="A190" s="73">
        <v>27273</v>
      </c>
      <c r="B190">
        <v>535.6</v>
      </c>
      <c r="C190">
        <v>1754.7</v>
      </c>
      <c r="E190">
        <v>887.9</v>
      </c>
    </row>
    <row r="191" spans="1:6" x14ac:dyDescent="0.35">
      <c r="A191" s="73">
        <v>27303</v>
      </c>
      <c r="B191">
        <v>533.9</v>
      </c>
      <c r="C191">
        <v>1751.6</v>
      </c>
      <c r="E191">
        <v>893.3</v>
      </c>
      <c r="F191">
        <v>1.7809999999999999</v>
      </c>
    </row>
    <row r="192" spans="1:6" x14ac:dyDescent="0.35">
      <c r="A192" s="73">
        <v>27334</v>
      </c>
      <c r="B192">
        <v>531.5</v>
      </c>
      <c r="C192">
        <v>1744.9</v>
      </c>
      <c r="E192">
        <v>898.6</v>
      </c>
    </row>
    <row r="193" spans="1:6" x14ac:dyDescent="0.35">
      <c r="A193" s="73">
        <v>27364</v>
      </c>
      <c r="B193">
        <v>528.29999999999995</v>
      </c>
      <c r="C193">
        <v>1738.2</v>
      </c>
      <c r="E193">
        <v>902.1</v>
      </c>
    </row>
    <row r="194" spans="1:6" x14ac:dyDescent="0.35">
      <c r="A194" s="73">
        <v>27395</v>
      </c>
      <c r="B194">
        <v>523.70000000000005</v>
      </c>
      <c r="C194">
        <v>1732.9</v>
      </c>
      <c r="E194">
        <v>906.3</v>
      </c>
      <c r="F194">
        <v>1.766</v>
      </c>
    </row>
    <row r="195" spans="1:6" x14ac:dyDescent="0.35">
      <c r="A195" s="73">
        <v>27400</v>
      </c>
      <c r="D195">
        <v>273.39999999999998</v>
      </c>
    </row>
    <row r="196" spans="1:6" x14ac:dyDescent="0.35">
      <c r="A196" s="73">
        <v>27407</v>
      </c>
      <c r="D196">
        <v>273.7</v>
      </c>
    </row>
    <row r="197" spans="1:6" x14ac:dyDescent="0.35">
      <c r="A197" s="73">
        <v>27414</v>
      </c>
      <c r="D197">
        <v>273.8</v>
      </c>
    </row>
    <row r="198" spans="1:6" x14ac:dyDescent="0.35">
      <c r="A198" s="73">
        <v>27421</v>
      </c>
      <c r="D198">
        <v>273.7</v>
      </c>
    </row>
    <row r="199" spans="1:6" x14ac:dyDescent="0.35">
      <c r="A199" s="73">
        <v>27426</v>
      </c>
      <c r="B199">
        <v>522.79999999999995</v>
      </c>
      <c r="C199">
        <v>1737.8</v>
      </c>
      <c r="E199">
        <v>914.1</v>
      </c>
    </row>
    <row r="200" spans="1:6" x14ac:dyDescent="0.35">
      <c r="A200" s="73">
        <v>27428</v>
      </c>
      <c r="D200">
        <v>275.2</v>
      </c>
    </row>
    <row r="201" spans="1:6" x14ac:dyDescent="0.35">
      <c r="A201" s="73">
        <v>27435</v>
      </c>
      <c r="D201">
        <v>274.5</v>
      </c>
    </row>
    <row r="202" spans="1:6" x14ac:dyDescent="0.35">
      <c r="A202" s="73">
        <v>27442</v>
      </c>
      <c r="D202">
        <v>274.60000000000002</v>
      </c>
    </row>
    <row r="203" spans="1:6" x14ac:dyDescent="0.35">
      <c r="A203" s="73">
        <v>27449</v>
      </c>
      <c r="D203">
        <v>274.2</v>
      </c>
    </row>
    <row r="204" spans="1:6" x14ac:dyDescent="0.35">
      <c r="A204" s="73">
        <v>27454</v>
      </c>
      <c r="B204">
        <v>523.5</v>
      </c>
      <c r="C204">
        <v>1751.9</v>
      </c>
      <c r="E204">
        <v>925</v>
      </c>
    </row>
    <row r="205" spans="1:6" x14ac:dyDescent="0.35">
      <c r="A205" s="73">
        <v>27456</v>
      </c>
      <c r="D205">
        <v>275.39999999999998</v>
      </c>
    </row>
    <row r="206" spans="1:6" x14ac:dyDescent="0.35">
      <c r="A206" s="73">
        <v>27463</v>
      </c>
      <c r="D206">
        <v>276.89999999999998</v>
      </c>
    </row>
    <row r="207" spans="1:6" x14ac:dyDescent="0.35">
      <c r="A207" s="73">
        <v>27470</v>
      </c>
      <c r="D207">
        <v>276.3</v>
      </c>
    </row>
    <row r="208" spans="1:6" x14ac:dyDescent="0.35">
      <c r="A208" s="73">
        <v>27477</v>
      </c>
      <c r="D208">
        <v>277.60000000000002</v>
      </c>
    </row>
    <row r="209" spans="1:6" x14ac:dyDescent="0.35">
      <c r="A209" s="73">
        <v>27484</v>
      </c>
      <c r="D209">
        <v>273.39999999999998</v>
      </c>
    </row>
    <row r="210" spans="1:6" x14ac:dyDescent="0.35">
      <c r="A210" s="73">
        <v>27485</v>
      </c>
      <c r="B210">
        <v>521.1</v>
      </c>
      <c r="C210">
        <v>1764.3</v>
      </c>
      <c r="E210">
        <v>935.1</v>
      </c>
      <c r="F210">
        <v>1.7410000000000001</v>
      </c>
    </row>
    <row r="211" spans="1:6" x14ac:dyDescent="0.35">
      <c r="A211" s="73">
        <v>27491</v>
      </c>
      <c r="D211">
        <v>275.2</v>
      </c>
    </row>
    <row r="212" spans="1:6" x14ac:dyDescent="0.35">
      <c r="A212" s="73">
        <v>27498</v>
      </c>
      <c r="D212">
        <v>276.10000000000002</v>
      </c>
    </row>
    <row r="213" spans="1:6" x14ac:dyDescent="0.35">
      <c r="A213" s="73">
        <v>27505</v>
      </c>
      <c r="D213">
        <v>276.7</v>
      </c>
    </row>
    <row r="214" spans="1:6" x14ac:dyDescent="0.35">
      <c r="A214" s="73">
        <v>27512</v>
      </c>
      <c r="D214">
        <v>276.8</v>
      </c>
    </row>
    <row r="215" spans="1:6" x14ac:dyDescent="0.35">
      <c r="A215" s="73">
        <v>27515</v>
      </c>
      <c r="B215">
        <v>525.79999999999995</v>
      </c>
      <c r="C215">
        <v>1785.1</v>
      </c>
      <c r="E215">
        <v>947.9</v>
      </c>
    </row>
    <row r="216" spans="1:6" x14ac:dyDescent="0.35">
      <c r="A216" s="73">
        <v>27519</v>
      </c>
      <c r="D216">
        <v>277.39999999999998</v>
      </c>
    </row>
    <row r="217" spans="1:6" x14ac:dyDescent="0.35">
      <c r="A217" s="73">
        <v>27526</v>
      </c>
      <c r="D217">
        <v>278.10000000000002</v>
      </c>
    </row>
    <row r="218" spans="1:6" x14ac:dyDescent="0.35">
      <c r="A218" s="73">
        <v>27533</v>
      </c>
      <c r="D218">
        <v>279.3</v>
      </c>
    </row>
    <row r="219" spans="1:6" x14ac:dyDescent="0.35">
      <c r="A219" s="73">
        <v>27540</v>
      </c>
      <c r="D219">
        <v>280.39999999999998</v>
      </c>
    </row>
    <row r="220" spans="1:6" x14ac:dyDescent="0.35">
      <c r="A220" s="73">
        <v>27546</v>
      </c>
      <c r="B220">
        <v>527.9</v>
      </c>
      <c r="C220">
        <v>1800</v>
      </c>
      <c r="E220">
        <v>963</v>
      </c>
    </row>
    <row r="221" spans="1:6" x14ac:dyDescent="0.35">
      <c r="A221" s="73">
        <v>27547</v>
      </c>
      <c r="D221">
        <v>280.7</v>
      </c>
    </row>
    <row r="222" spans="1:6" x14ac:dyDescent="0.35">
      <c r="A222" s="73">
        <v>27554</v>
      </c>
      <c r="D222">
        <v>281.5</v>
      </c>
    </row>
    <row r="223" spans="1:6" x14ac:dyDescent="0.35">
      <c r="A223" s="73">
        <v>27561</v>
      </c>
      <c r="D223">
        <v>282.2</v>
      </c>
    </row>
    <row r="224" spans="1:6" x14ac:dyDescent="0.35">
      <c r="A224" s="73">
        <v>27568</v>
      </c>
      <c r="D224">
        <v>283.2</v>
      </c>
    </row>
    <row r="225" spans="1:6" x14ac:dyDescent="0.35">
      <c r="A225" s="73">
        <v>27575</v>
      </c>
      <c r="D225">
        <v>283.3</v>
      </c>
    </row>
    <row r="226" spans="1:6" x14ac:dyDescent="0.35">
      <c r="A226" s="73">
        <v>27576</v>
      </c>
      <c r="B226">
        <v>525.4</v>
      </c>
      <c r="C226">
        <v>1805.7</v>
      </c>
      <c r="E226">
        <v>975.1</v>
      </c>
      <c r="F226">
        <v>1.7390000000000001</v>
      </c>
    </row>
    <row r="227" spans="1:6" x14ac:dyDescent="0.35">
      <c r="A227" s="73">
        <v>27582</v>
      </c>
      <c r="D227">
        <v>283.3</v>
      </c>
    </row>
    <row r="228" spans="1:6" x14ac:dyDescent="0.35">
      <c r="A228" s="73">
        <v>27589</v>
      </c>
      <c r="D228">
        <v>283.7</v>
      </c>
    </row>
    <row r="229" spans="1:6" x14ac:dyDescent="0.35">
      <c r="A229" s="73">
        <v>27596</v>
      </c>
      <c r="D229">
        <v>283.89999999999998</v>
      </c>
    </row>
    <row r="230" spans="1:6" x14ac:dyDescent="0.35">
      <c r="A230" s="73">
        <v>27603</v>
      </c>
      <c r="D230">
        <v>283.7</v>
      </c>
    </row>
    <row r="231" spans="1:6" x14ac:dyDescent="0.35">
      <c r="A231" s="73">
        <v>27607</v>
      </c>
      <c r="B231">
        <v>524.20000000000005</v>
      </c>
      <c r="C231">
        <v>1813.8</v>
      </c>
      <c r="E231">
        <v>983.1</v>
      </c>
    </row>
    <row r="232" spans="1:6" x14ac:dyDescent="0.35">
      <c r="A232" s="73">
        <v>27610</v>
      </c>
      <c r="D232">
        <v>283.7</v>
      </c>
    </row>
    <row r="233" spans="1:6" x14ac:dyDescent="0.35">
      <c r="A233" s="73">
        <v>27617</v>
      </c>
      <c r="D233">
        <v>283.10000000000002</v>
      </c>
    </row>
    <row r="234" spans="1:6" x14ac:dyDescent="0.35">
      <c r="A234" s="73">
        <v>27624</v>
      </c>
      <c r="D234">
        <v>283.5</v>
      </c>
    </row>
    <row r="235" spans="1:6" x14ac:dyDescent="0.35">
      <c r="A235" s="73">
        <v>27631</v>
      </c>
      <c r="D235">
        <v>284.7</v>
      </c>
    </row>
    <row r="236" spans="1:6" x14ac:dyDescent="0.35">
      <c r="A236" s="73">
        <v>27638</v>
      </c>
      <c r="B236">
        <v>523.29999999999995</v>
      </c>
      <c r="C236">
        <v>1815.9</v>
      </c>
      <c r="D236">
        <v>285.2</v>
      </c>
      <c r="E236">
        <v>991.5</v>
      </c>
    </row>
    <row r="237" spans="1:6" x14ac:dyDescent="0.35">
      <c r="A237" s="73">
        <v>27645</v>
      </c>
      <c r="D237">
        <v>285.60000000000002</v>
      </c>
    </row>
    <row r="238" spans="1:6" x14ac:dyDescent="0.35">
      <c r="A238" s="73">
        <v>27652</v>
      </c>
      <c r="D238">
        <v>285.3</v>
      </c>
    </row>
    <row r="239" spans="1:6" x14ac:dyDescent="0.35">
      <c r="A239" s="73">
        <v>27659</v>
      </c>
      <c r="D239">
        <v>285.8</v>
      </c>
    </row>
    <row r="240" spans="1:6" x14ac:dyDescent="0.35">
      <c r="A240" s="73">
        <v>27666</v>
      </c>
      <c r="D240">
        <v>286.10000000000002</v>
      </c>
    </row>
    <row r="241" spans="1:6" x14ac:dyDescent="0.35">
      <c r="A241" s="73">
        <v>27668</v>
      </c>
      <c r="B241">
        <v>519.9</v>
      </c>
      <c r="C241">
        <v>1817.5</v>
      </c>
      <c r="E241">
        <v>997.8</v>
      </c>
      <c r="F241">
        <v>1.75</v>
      </c>
    </row>
    <row r="242" spans="1:6" x14ac:dyDescent="0.35">
      <c r="A242" s="73">
        <v>27673</v>
      </c>
      <c r="D242">
        <v>284.5</v>
      </c>
    </row>
    <row r="243" spans="1:6" x14ac:dyDescent="0.35">
      <c r="A243" s="73">
        <v>27680</v>
      </c>
      <c r="D243">
        <v>285.5</v>
      </c>
    </row>
    <row r="244" spans="1:6" x14ac:dyDescent="0.35">
      <c r="A244" s="73">
        <v>27687</v>
      </c>
      <c r="D244">
        <v>286.2</v>
      </c>
    </row>
    <row r="245" spans="1:6" x14ac:dyDescent="0.35">
      <c r="A245" s="73">
        <v>27694</v>
      </c>
      <c r="D245">
        <v>284.89999999999998</v>
      </c>
    </row>
    <row r="246" spans="1:6" x14ac:dyDescent="0.35">
      <c r="A246" s="73">
        <v>27699</v>
      </c>
      <c r="B246">
        <v>518.6</v>
      </c>
      <c r="C246">
        <v>1820.8</v>
      </c>
      <c r="E246">
        <v>1006.9</v>
      </c>
    </row>
    <row r="247" spans="1:6" x14ac:dyDescent="0.35">
      <c r="A247" s="73">
        <v>27701</v>
      </c>
      <c r="D247">
        <v>285.89999999999998</v>
      </c>
    </row>
    <row r="248" spans="1:6" x14ac:dyDescent="0.35">
      <c r="A248" s="73">
        <v>27708</v>
      </c>
      <c r="D248">
        <v>286.8</v>
      </c>
    </row>
    <row r="249" spans="1:6" x14ac:dyDescent="0.35">
      <c r="A249" s="73">
        <v>27715</v>
      </c>
      <c r="D249">
        <v>286.3</v>
      </c>
    </row>
    <row r="250" spans="1:6" x14ac:dyDescent="0.35">
      <c r="A250" s="73">
        <v>27722</v>
      </c>
      <c r="D250">
        <v>287.5</v>
      </c>
    </row>
    <row r="251" spans="1:6" x14ac:dyDescent="0.35">
      <c r="A251" s="73">
        <v>27729</v>
      </c>
      <c r="B251">
        <v>516.4</v>
      </c>
      <c r="C251">
        <v>1827.7</v>
      </c>
      <c r="D251">
        <v>286.89999999999998</v>
      </c>
      <c r="E251">
        <v>1016.2</v>
      </c>
    </row>
    <row r="252" spans="1:6" x14ac:dyDescent="0.35">
      <c r="A252" s="73">
        <v>27736</v>
      </c>
      <c r="D252">
        <v>286.8</v>
      </c>
    </row>
    <row r="253" spans="1:6" x14ac:dyDescent="0.35">
      <c r="A253" s="73">
        <v>27743</v>
      </c>
      <c r="D253">
        <v>287.10000000000002</v>
      </c>
    </row>
    <row r="254" spans="1:6" x14ac:dyDescent="0.35">
      <c r="A254" s="73">
        <v>27750</v>
      </c>
      <c r="D254">
        <v>287.39999999999998</v>
      </c>
    </row>
    <row r="255" spans="1:6" x14ac:dyDescent="0.35">
      <c r="A255" s="73">
        <v>27757</v>
      </c>
      <c r="D255">
        <v>287.2</v>
      </c>
    </row>
    <row r="256" spans="1:6" x14ac:dyDescent="0.35">
      <c r="A256" s="73">
        <v>27760</v>
      </c>
      <c r="B256">
        <v>516.79999999999995</v>
      </c>
      <c r="C256">
        <v>1839.8</v>
      </c>
      <c r="E256">
        <v>1026.5999999999999</v>
      </c>
      <c r="F256">
        <v>1.752</v>
      </c>
    </row>
    <row r="257" spans="1:6" x14ac:dyDescent="0.35">
      <c r="A257" s="73">
        <v>27764</v>
      </c>
      <c r="D257">
        <v>287.3</v>
      </c>
    </row>
    <row r="258" spans="1:6" x14ac:dyDescent="0.35">
      <c r="A258" s="73">
        <v>27771</v>
      </c>
      <c r="D258">
        <v>287.89999999999998</v>
      </c>
    </row>
    <row r="259" spans="1:6" x14ac:dyDescent="0.35">
      <c r="A259" s="73">
        <v>27778</v>
      </c>
      <c r="D259">
        <v>288.39999999999998</v>
      </c>
    </row>
    <row r="260" spans="1:6" x14ac:dyDescent="0.35">
      <c r="A260" s="73">
        <v>27785</v>
      </c>
      <c r="D260">
        <v>289.10000000000002</v>
      </c>
    </row>
    <row r="261" spans="1:6" x14ac:dyDescent="0.35">
      <c r="A261" s="73">
        <v>27791</v>
      </c>
      <c r="B261">
        <v>520.20000000000005</v>
      </c>
      <c r="C261">
        <v>1861</v>
      </c>
      <c r="E261">
        <v>1040.3</v>
      </c>
    </row>
    <row r="262" spans="1:6" x14ac:dyDescent="0.35">
      <c r="A262" s="73">
        <v>27792</v>
      </c>
      <c r="D262">
        <v>290.2</v>
      </c>
    </row>
    <row r="263" spans="1:6" x14ac:dyDescent="0.35">
      <c r="A263" s="73">
        <v>27799</v>
      </c>
      <c r="D263">
        <v>290.3</v>
      </c>
    </row>
    <row r="264" spans="1:6" x14ac:dyDescent="0.35">
      <c r="A264" s="73">
        <v>27806</v>
      </c>
      <c r="D264">
        <v>291.2</v>
      </c>
    </row>
    <row r="265" spans="1:6" x14ac:dyDescent="0.35">
      <c r="A265" s="73">
        <v>27813</v>
      </c>
      <c r="D265">
        <v>290.7</v>
      </c>
    </row>
    <row r="266" spans="1:6" x14ac:dyDescent="0.35">
      <c r="A266" s="73">
        <v>27820</v>
      </c>
      <c r="B266">
        <v>522.70000000000005</v>
      </c>
      <c r="C266">
        <v>1875</v>
      </c>
      <c r="D266">
        <v>291.2</v>
      </c>
      <c r="E266">
        <v>1050</v>
      </c>
    </row>
    <row r="267" spans="1:6" x14ac:dyDescent="0.35">
      <c r="A267" s="73">
        <v>27827</v>
      </c>
      <c r="D267">
        <v>291.10000000000002</v>
      </c>
    </row>
    <row r="268" spans="1:6" x14ac:dyDescent="0.35">
      <c r="A268" s="73">
        <v>27834</v>
      </c>
      <c r="D268">
        <v>292.8</v>
      </c>
    </row>
    <row r="269" spans="1:6" x14ac:dyDescent="0.35">
      <c r="A269" s="73">
        <v>27841</v>
      </c>
      <c r="D269">
        <v>292.8</v>
      </c>
    </row>
    <row r="270" spans="1:6" x14ac:dyDescent="0.35">
      <c r="A270" s="73">
        <v>27848</v>
      </c>
      <c r="D270">
        <v>294.2</v>
      </c>
    </row>
    <row r="271" spans="1:6" x14ac:dyDescent="0.35">
      <c r="A271" s="73">
        <v>27851</v>
      </c>
      <c r="B271">
        <v>525.29999999999995</v>
      </c>
      <c r="C271">
        <v>1890.9</v>
      </c>
      <c r="E271">
        <v>1060.8</v>
      </c>
      <c r="F271">
        <v>1.7310000000000001</v>
      </c>
    </row>
    <row r="272" spans="1:6" x14ac:dyDescent="0.35">
      <c r="A272" s="73">
        <v>27855</v>
      </c>
      <c r="D272">
        <v>293</v>
      </c>
    </row>
    <row r="273" spans="1:6" x14ac:dyDescent="0.35">
      <c r="A273" s="73">
        <v>27862</v>
      </c>
      <c r="D273">
        <v>294.5</v>
      </c>
    </row>
    <row r="274" spans="1:6" x14ac:dyDescent="0.35">
      <c r="A274" s="73">
        <v>27869</v>
      </c>
      <c r="D274">
        <v>294.89999999999998</v>
      </c>
    </row>
    <row r="275" spans="1:6" x14ac:dyDescent="0.35">
      <c r="A275" s="73">
        <v>27876</v>
      </c>
      <c r="D275">
        <v>295.39999999999998</v>
      </c>
    </row>
    <row r="276" spans="1:6" x14ac:dyDescent="0.35">
      <c r="A276" s="73">
        <v>27881</v>
      </c>
      <c r="B276">
        <v>524.6</v>
      </c>
      <c r="C276">
        <v>1900.9</v>
      </c>
      <c r="E276">
        <v>1072.0999999999999</v>
      </c>
    </row>
    <row r="277" spans="1:6" x14ac:dyDescent="0.35">
      <c r="A277" s="73">
        <v>27883</v>
      </c>
      <c r="D277">
        <v>294.89999999999998</v>
      </c>
    </row>
    <row r="278" spans="1:6" x14ac:dyDescent="0.35">
      <c r="A278" s="73">
        <v>27890</v>
      </c>
      <c r="D278">
        <v>296.3</v>
      </c>
    </row>
    <row r="279" spans="1:6" x14ac:dyDescent="0.35">
      <c r="A279" s="73">
        <v>27897</v>
      </c>
      <c r="D279">
        <v>295.3</v>
      </c>
    </row>
    <row r="280" spans="1:6" x14ac:dyDescent="0.35">
      <c r="A280" s="73">
        <v>27904</v>
      </c>
      <c r="D280">
        <v>295.5</v>
      </c>
    </row>
    <row r="281" spans="1:6" x14ac:dyDescent="0.35">
      <c r="A281" s="73">
        <v>27911</v>
      </c>
      <c r="D281">
        <v>296.39999999999998</v>
      </c>
    </row>
    <row r="282" spans="1:6" x14ac:dyDescent="0.35">
      <c r="A282" s="73">
        <v>27912</v>
      </c>
      <c r="B282">
        <v>522.4</v>
      </c>
      <c r="C282">
        <v>1900.5</v>
      </c>
      <c r="E282">
        <v>1077.5999999999999</v>
      </c>
    </row>
    <row r="283" spans="1:6" x14ac:dyDescent="0.35">
      <c r="A283" s="73">
        <v>27918</v>
      </c>
      <c r="D283">
        <v>295.5</v>
      </c>
    </row>
    <row r="284" spans="1:6" x14ac:dyDescent="0.35">
      <c r="A284" s="73">
        <v>27925</v>
      </c>
      <c r="D284">
        <v>296.7</v>
      </c>
    </row>
    <row r="285" spans="1:6" x14ac:dyDescent="0.35">
      <c r="A285" s="73">
        <v>27932</v>
      </c>
      <c r="D285">
        <v>296.10000000000002</v>
      </c>
    </row>
    <row r="286" spans="1:6" x14ac:dyDescent="0.35">
      <c r="A286" s="73">
        <v>27939</v>
      </c>
      <c r="D286">
        <v>296.10000000000002</v>
      </c>
    </row>
    <row r="287" spans="1:6" x14ac:dyDescent="0.35">
      <c r="A287" s="73">
        <v>27942</v>
      </c>
      <c r="B287">
        <v>521.4</v>
      </c>
      <c r="C287">
        <v>1905.8</v>
      </c>
      <c r="E287">
        <v>1086.3</v>
      </c>
      <c r="F287">
        <v>1.7170000000000001</v>
      </c>
    </row>
    <row r="288" spans="1:6" x14ac:dyDescent="0.35">
      <c r="A288" s="73">
        <v>27946</v>
      </c>
      <c r="D288">
        <v>296.10000000000002</v>
      </c>
    </row>
    <row r="289" spans="1:6" x14ac:dyDescent="0.35">
      <c r="A289" s="73">
        <v>27953</v>
      </c>
      <c r="D289">
        <v>296.60000000000002</v>
      </c>
    </row>
    <row r="290" spans="1:6" x14ac:dyDescent="0.35">
      <c r="A290" s="73">
        <v>27960</v>
      </c>
      <c r="D290">
        <v>297.2</v>
      </c>
    </row>
    <row r="291" spans="1:6" x14ac:dyDescent="0.35">
      <c r="A291" s="73">
        <v>27967</v>
      </c>
      <c r="D291">
        <v>297.5</v>
      </c>
    </row>
    <row r="292" spans="1:6" x14ac:dyDescent="0.35">
      <c r="A292" s="73">
        <v>27973</v>
      </c>
      <c r="B292">
        <v>521.79999999999995</v>
      </c>
      <c r="C292">
        <v>1917.5</v>
      </c>
      <c r="E292">
        <v>1098.7</v>
      </c>
    </row>
    <row r="293" spans="1:6" x14ac:dyDescent="0.35">
      <c r="A293" s="73">
        <v>27974</v>
      </c>
      <c r="D293">
        <v>297.7</v>
      </c>
    </row>
    <row r="294" spans="1:6" x14ac:dyDescent="0.35">
      <c r="A294" s="73">
        <v>27981</v>
      </c>
      <c r="D294">
        <v>298.5</v>
      </c>
    </row>
    <row r="295" spans="1:6" x14ac:dyDescent="0.35">
      <c r="A295" s="73">
        <v>27988</v>
      </c>
      <c r="D295">
        <v>299.60000000000002</v>
      </c>
    </row>
    <row r="296" spans="1:6" x14ac:dyDescent="0.35">
      <c r="A296" s="73">
        <v>27995</v>
      </c>
      <c r="D296">
        <v>299</v>
      </c>
    </row>
    <row r="297" spans="1:6" x14ac:dyDescent="0.35">
      <c r="A297" s="73">
        <v>28002</v>
      </c>
      <c r="D297">
        <v>299</v>
      </c>
    </row>
    <row r="298" spans="1:6" x14ac:dyDescent="0.35">
      <c r="A298" s="73">
        <v>28004</v>
      </c>
      <c r="B298">
        <v>520.1</v>
      </c>
      <c r="C298">
        <v>1928.5</v>
      </c>
      <c r="E298">
        <v>1110.8</v>
      </c>
    </row>
    <row r="299" spans="1:6" x14ac:dyDescent="0.35">
      <c r="A299" s="73">
        <v>28009</v>
      </c>
      <c r="D299">
        <v>298.2</v>
      </c>
    </row>
    <row r="300" spans="1:6" x14ac:dyDescent="0.35">
      <c r="A300" s="73">
        <v>28016</v>
      </c>
      <c r="D300">
        <v>299.7</v>
      </c>
    </row>
    <row r="301" spans="1:6" x14ac:dyDescent="0.35">
      <c r="A301" s="73">
        <v>28023</v>
      </c>
      <c r="D301">
        <v>300.10000000000002</v>
      </c>
    </row>
    <row r="302" spans="1:6" x14ac:dyDescent="0.35">
      <c r="A302" s="73">
        <v>28030</v>
      </c>
      <c r="D302">
        <v>299.3</v>
      </c>
    </row>
    <row r="303" spans="1:6" x14ac:dyDescent="0.35">
      <c r="A303" s="73">
        <v>28034</v>
      </c>
      <c r="B303">
        <v>521.6</v>
      </c>
      <c r="C303">
        <v>1943</v>
      </c>
      <c r="E303">
        <v>1125</v>
      </c>
      <c r="F303">
        <v>1.6990000000000001</v>
      </c>
    </row>
    <row r="304" spans="1:6" x14ac:dyDescent="0.35">
      <c r="A304" s="73">
        <v>28037</v>
      </c>
      <c r="D304">
        <v>300.7</v>
      </c>
    </row>
    <row r="305" spans="1:6" x14ac:dyDescent="0.35">
      <c r="A305" s="73">
        <v>28044</v>
      </c>
      <c r="D305">
        <v>302.10000000000002</v>
      </c>
    </row>
    <row r="306" spans="1:6" x14ac:dyDescent="0.35">
      <c r="A306" s="73">
        <v>28051</v>
      </c>
      <c r="D306">
        <v>300.10000000000002</v>
      </c>
    </row>
    <row r="307" spans="1:6" x14ac:dyDescent="0.35">
      <c r="A307" s="73">
        <v>28058</v>
      </c>
      <c r="D307">
        <v>302.7</v>
      </c>
    </row>
    <row r="308" spans="1:6" x14ac:dyDescent="0.35">
      <c r="A308" s="73">
        <v>28065</v>
      </c>
      <c r="B308">
        <v>522.5</v>
      </c>
      <c r="C308">
        <v>1959</v>
      </c>
      <c r="D308">
        <v>303.7</v>
      </c>
      <c r="E308">
        <v>1138.2</v>
      </c>
    </row>
    <row r="309" spans="1:6" x14ac:dyDescent="0.35">
      <c r="A309" s="73">
        <v>28072</v>
      </c>
      <c r="D309">
        <v>302.2</v>
      </c>
    </row>
    <row r="310" spans="1:6" x14ac:dyDescent="0.35">
      <c r="A310" s="73">
        <v>28079</v>
      </c>
      <c r="D310">
        <v>304.3</v>
      </c>
    </row>
    <row r="311" spans="1:6" x14ac:dyDescent="0.35">
      <c r="A311" s="73">
        <v>28086</v>
      </c>
      <c r="D311">
        <v>303.8</v>
      </c>
    </row>
    <row r="312" spans="1:6" x14ac:dyDescent="0.35">
      <c r="A312" s="73">
        <v>28093</v>
      </c>
      <c r="D312">
        <v>303.60000000000002</v>
      </c>
    </row>
    <row r="313" spans="1:6" x14ac:dyDescent="0.35">
      <c r="A313" s="73">
        <v>28095</v>
      </c>
      <c r="B313">
        <v>524.29999999999995</v>
      </c>
      <c r="C313">
        <v>1972.6</v>
      </c>
      <c r="E313">
        <v>1152</v>
      </c>
    </row>
    <row r="314" spans="1:6" x14ac:dyDescent="0.35">
      <c r="A314" s="73">
        <v>28100</v>
      </c>
      <c r="D314">
        <v>305.3</v>
      </c>
    </row>
    <row r="315" spans="1:6" x14ac:dyDescent="0.35">
      <c r="A315" s="73">
        <v>28107</v>
      </c>
      <c r="D315">
        <v>305.8</v>
      </c>
    </row>
    <row r="316" spans="1:6" x14ac:dyDescent="0.35">
      <c r="A316" s="73">
        <v>28114</v>
      </c>
      <c r="D316">
        <v>306.39999999999998</v>
      </c>
    </row>
    <row r="317" spans="1:6" x14ac:dyDescent="0.35">
      <c r="A317" s="73">
        <v>28121</v>
      </c>
      <c r="D317">
        <v>306.60000000000002</v>
      </c>
    </row>
    <row r="318" spans="1:6" x14ac:dyDescent="0.35">
      <c r="A318" s="73">
        <v>28126</v>
      </c>
      <c r="B318">
        <v>525.20000000000005</v>
      </c>
      <c r="C318">
        <v>1985</v>
      </c>
      <c r="E318">
        <v>1165.2</v>
      </c>
      <c r="F318">
        <v>1.6890000000000001</v>
      </c>
    </row>
    <row r="319" spans="1:6" x14ac:dyDescent="0.35">
      <c r="A319" s="73">
        <v>28128</v>
      </c>
      <c r="D319">
        <v>306.89999999999998</v>
      </c>
    </row>
    <row r="320" spans="1:6" x14ac:dyDescent="0.35">
      <c r="A320" s="73">
        <v>28135</v>
      </c>
      <c r="D320">
        <v>307.7</v>
      </c>
    </row>
    <row r="321" spans="1:6" x14ac:dyDescent="0.35">
      <c r="A321" s="73">
        <v>28142</v>
      </c>
      <c r="D321">
        <v>308</v>
      </c>
    </row>
    <row r="322" spans="1:6" x14ac:dyDescent="0.35">
      <c r="A322" s="73">
        <v>28149</v>
      </c>
      <c r="D322">
        <v>308.89999999999998</v>
      </c>
    </row>
    <row r="323" spans="1:6" x14ac:dyDescent="0.35">
      <c r="A323" s="73">
        <v>28156</v>
      </c>
      <c r="D323">
        <v>309.5</v>
      </c>
    </row>
    <row r="324" spans="1:6" x14ac:dyDescent="0.35">
      <c r="A324" s="73">
        <v>28157</v>
      </c>
      <c r="B324">
        <v>525.29999999999995</v>
      </c>
      <c r="C324">
        <v>1985.8</v>
      </c>
      <c r="E324">
        <v>1177.5999999999999</v>
      </c>
    </row>
    <row r="325" spans="1:6" x14ac:dyDescent="0.35">
      <c r="A325" s="73">
        <v>28163</v>
      </c>
      <c r="D325">
        <v>310.3</v>
      </c>
    </row>
    <row r="326" spans="1:6" x14ac:dyDescent="0.35">
      <c r="A326" s="73">
        <v>28170</v>
      </c>
      <c r="D326">
        <v>311.3</v>
      </c>
    </row>
    <row r="327" spans="1:6" x14ac:dyDescent="0.35">
      <c r="A327" s="73">
        <v>28177</v>
      </c>
      <c r="D327">
        <v>311.7</v>
      </c>
    </row>
    <row r="328" spans="1:6" x14ac:dyDescent="0.35">
      <c r="A328" s="73">
        <v>28184</v>
      </c>
      <c r="D328">
        <v>312.3</v>
      </c>
    </row>
    <row r="329" spans="1:6" x14ac:dyDescent="0.35">
      <c r="A329" s="73">
        <v>28185</v>
      </c>
      <c r="B329">
        <v>526.70000000000005</v>
      </c>
      <c r="C329">
        <v>1994.1</v>
      </c>
      <c r="E329">
        <v>1188.5</v>
      </c>
    </row>
    <row r="330" spans="1:6" x14ac:dyDescent="0.35">
      <c r="A330" s="73">
        <v>28191</v>
      </c>
      <c r="D330">
        <v>312.7</v>
      </c>
    </row>
    <row r="331" spans="1:6" x14ac:dyDescent="0.35">
      <c r="A331" s="73">
        <v>28198</v>
      </c>
      <c r="D331">
        <v>313.8</v>
      </c>
    </row>
    <row r="332" spans="1:6" x14ac:dyDescent="0.35">
      <c r="A332" s="73">
        <v>28205</v>
      </c>
      <c r="D332">
        <v>314.5</v>
      </c>
    </row>
    <row r="333" spans="1:6" x14ac:dyDescent="0.35">
      <c r="A333" s="73">
        <v>28212</v>
      </c>
      <c r="D333">
        <v>313.89999999999998</v>
      </c>
    </row>
    <row r="334" spans="1:6" x14ac:dyDescent="0.35">
      <c r="A334" s="73">
        <v>28216</v>
      </c>
      <c r="B334">
        <v>526.70000000000005</v>
      </c>
      <c r="C334">
        <v>1999.3</v>
      </c>
      <c r="E334">
        <v>1199.5999999999999</v>
      </c>
      <c r="F334">
        <v>1.7010000000000001</v>
      </c>
    </row>
    <row r="335" spans="1:6" x14ac:dyDescent="0.35">
      <c r="A335" s="73">
        <v>28219</v>
      </c>
      <c r="D335">
        <v>315.60000000000002</v>
      </c>
    </row>
    <row r="336" spans="1:6" x14ac:dyDescent="0.35">
      <c r="A336" s="73">
        <v>28226</v>
      </c>
      <c r="D336">
        <v>315.8</v>
      </c>
    </row>
    <row r="337" spans="1:6" x14ac:dyDescent="0.35">
      <c r="A337" s="73">
        <v>28233</v>
      </c>
      <c r="D337">
        <v>315.7</v>
      </c>
    </row>
    <row r="338" spans="1:6" x14ac:dyDescent="0.35">
      <c r="A338" s="73">
        <v>28240</v>
      </c>
      <c r="D338">
        <v>316.10000000000002</v>
      </c>
    </row>
    <row r="339" spans="1:6" x14ac:dyDescent="0.35">
      <c r="A339" s="73">
        <v>28246</v>
      </c>
      <c r="B339">
        <v>526.9</v>
      </c>
      <c r="C339">
        <v>2008.3</v>
      </c>
      <c r="E339">
        <v>1209</v>
      </c>
    </row>
    <row r="340" spans="1:6" x14ac:dyDescent="0.35">
      <c r="A340" s="73">
        <v>28247</v>
      </c>
      <c r="D340">
        <v>316.60000000000002</v>
      </c>
    </row>
    <row r="341" spans="1:6" x14ac:dyDescent="0.35">
      <c r="A341" s="73">
        <v>28254</v>
      </c>
      <c r="D341">
        <v>316.7</v>
      </c>
    </row>
    <row r="342" spans="1:6" x14ac:dyDescent="0.35">
      <c r="A342" s="73">
        <v>28261</v>
      </c>
      <c r="D342">
        <v>317.60000000000002</v>
      </c>
    </row>
    <row r="343" spans="1:6" x14ac:dyDescent="0.35">
      <c r="A343" s="73">
        <v>28268</v>
      </c>
      <c r="D343">
        <v>317.39999999999998</v>
      </c>
    </row>
    <row r="344" spans="1:6" x14ac:dyDescent="0.35">
      <c r="A344" s="73">
        <v>28275</v>
      </c>
      <c r="D344">
        <v>316.8</v>
      </c>
    </row>
    <row r="345" spans="1:6" x14ac:dyDescent="0.35">
      <c r="A345" s="73">
        <v>28277</v>
      </c>
      <c r="B345">
        <v>526.9</v>
      </c>
      <c r="C345">
        <v>2012.9</v>
      </c>
      <c r="E345">
        <v>1217.8</v>
      </c>
    </row>
    <row r="346" spans="1:6" x14ac:dyDescent="0.35">
      <c r="A346" s="73">
        <v>28282</v>
      </c>
      <c r="D346">
        <v>317.60000000000002</v>
      </c>
    </row>
    <row r="347" spans="1:6" x14ac:dyDescent="0.35">
      <c r="A347" s="73">
        <v>28289</v>
      </c>
      <c r="D347">
        <v>317.8</v>
      </c>
    </row>
    <row r="348" spans="1:6" x14ac:dyDescent="0.35">
      <c r="A348" s="73">
        <v>28296</v>
      </c>
      <c r="D348">
        <v>319.39999999999998</v>
      </c>
    </row>
    <row r="349" spans="1:6" x14ac:dyDescent="0.35">
      <c r="A349" s="73">
        <v>28303</v>
      </c>
      <c r="D349">
        <v>319.39999999999998</v>
      </c>
    </row>
    <row r="350" spans="1:6" x14ac:dyDescent="0.35">
      <c r="A350" s="73">
        <v>28307</v>
      </c>
      <c r="B350">
        <v>526.6</v>
      </c>
      <c r="C350">
        <v>2017.6</v>
      </c>
      <c r="E350">
        <v>1226.7</v>
      </c>
      <c r="F350">
        <v>1.7130000000000001</v>
      </c>
    </row>
    <row r="351" spans="1:6" x14ac:dyDescent="0.35">
      <c r="A351" s="73">
        <v>28310</v>
      </c>
      <c r="D351">
        <v>319.5</v>
      </c>
    </row>
    <row r="352" spans="1:6" x14ac:dyDescent="0.35">
      <c r="A352" s="73">
        <v>28317</v>
      </c>
      <c r="D352">
        <v>319.3</v>
      </c>
    </row>
    <row r="353" spans="1:6" x14ac:dyDescent="0.35">
      <c r="A353" s="73">
        <v>28324</v>
      </c>
      <c r="D353">
        <v>320.2</v>
      </c>
    </row>
    <row r="354" spans="1:6" x14ac:dyDescent="0.35">
      <c r="A354" s="73">
        <v>28331</v>
      </c>
      <c r="D354">
        <v>320.10000000000002</v>
      </c>
    </row>
    <row r="355" spans="1:6" x14ac:dyDescent="0.35">
      <c r="A355" s="73">
        <v>28338</v>
      </c>
      <c r="B355">
        <v>527.5</v>
      </c>
      <c r="C355">
        <v>2024.5</v>
      </c>
      <c r="D355">
        <v>321</v>
      </c>
      <c r="E355">
        <v>1237</v>
      </c>
    </row>
    <row r="356" spans="1:6" x14ac:dyDescent="0.35">
      <c r="A356" s="73">
        <v>28345</v>
      </c>
      <c r="D356">
        <v>321.39999999999998</v>
      </c>
    </row>
    <row r="357" spans="1:6" x14ac:dyDescent="0.35">
      <c r="A357" s="73">
        <v>28352</v>
      </c>
      <c r="D357">
        <v>321.2</v>
      </c>
    </row>
    <row r="358" spans="1:6" x14ac:dyDescent="0.35">
      <c r="A358" s="73">
        <v>28359</v>
      </c>
      <c r="D358">
        <v>322.39999999999998</v>
      </c>
    </row>
    <row r="359" spans="1:6" x14ac:dyDescent="0.35">
      <c r="A359" s="73">
        <v>28366</v>
      </c>
      <c r="D359">
        <v>323.39999999999998</v>
      </c>
    </row>
    <row r="360" spans="1:6" x14ac:dyDescent="0.35">
      <c r="A360" s="73">
        <v>28369</v>
      </c>
      <c r="B360">
        <v>529.4</v>
      </c>
      <c r="C360">
        <v>2033</v>
      </c>
      <c r="E360">
        <v>1246.2</v>
      </c>
    </row>
    <row r="361" spans="1:6" x14ac:dyDescent="0.35">
      <c r="A361" s="73">
        <v>28373</v>
      </c>
      <c r="D361">
        <v>324.60000000000002</v>
      </c>
    </row>
    <row r="362" spans="1:6" x14ac:dyDescent="0.35">
      <c r="A362" s="73">
        <v>28380</v>
      </c>
      <c r="D362">
        <v>323.3</v>
      </c>
    </row>
    <row r="363" spans="1:6" x14ac:dyDescent="0.35">
      <c r="A363" s="73">
        <v>28387</v>
      </c>
      <c r="D363">
        <v>324.2</v>
      </c>
    </row>
    <row r="364" spans="1:6" x14ac:dyDescent="0.35">
      <c r="A364" s="73">
        <v>28394</v>
      </c>
      <c r="D364">
        <v>324.5</v>
      </c>
    </row>
    <row r="365" spans="1:6" x14ac:dyDescent="0.35">
      <c r="A365" s="73">
        <v>28399</v>
      </c>
      <c r="B365">
        <v>529.9</v>
      </c>
      <c r="C365">
        <v>2035.7</v>
      </c>
      <c r="E365">
        <v>1254</v>
      </c>
      <c r="F365">
        <v>1.7150000000000001</v>
      </c>
    </row>
    <row r="366" spans="1:6" x14ac:dyDescent="0.35">
      <c r="A366" s="73">
        <v>28401</v>
      </c>
      <c r="D366">
        <v>325.60000000000002</v>
      </c>
    </row>
    <row r="367" spans="1:6" x14ac:dyDescent="0.35">
      <c r="A367" s="73">
        <v>28408</v>
      </c>
      <c r="D367">
        <v>326.10000000000002</v>
      </c>
    </row>
    <row r="368" spans="1:6" x14ac:dyDescent="0.35">
      <c r="A368" s="73">
        <v>28415</v>
      </c>
      <c r="D368">
        <v>325.60000000000002</v>
      </c>
    </row>
    <row r="369" spans="1:6" x14ac:dyDescent="0.35">
      <c r="A369" s="73">
        <v>28422</v>
      </c>
      <c r="D369">
        <v>327.5</v>
      </c>
    </row>
    <row r="370" spans="1:6" x14ac:dyDescent="0.35">
      <c r="A370" s="73">
        <v>28429</v>
      </c>
      <c r="D370">
        <v>327</v>
      </c>
    </row>
    <row r="371" spans="1:6" x14ac:dyDescent="0.35">
      <c r="A371" s="73">
        <v>28430</v>
      </c>
      <c r="B371">
        <v>530</v>
      </c>
      <c r="C371">
        <v>2036.1</v>
      </c>
      <c r="E371">
        <v>1262.4000000000001</v>
      </c>
    </row>
    <row r="372" spans="1:6" x14ac:dyDescent="0.35">
      <c r="A372" s="73">
        <v>28436</v>
      </c>
      <c r="D372">
        <v>328.2</v>
      </c>
    </row>
    <row r="373" spans="1:6" x14ac:dyDescent="0.35">
      <c r="A373" s="73">
        <v>28443</v>
      </c>
      <c r="D373">
        <v>328.6</v>
      </c>
    </row>
    <row r="374" spans="1:6" x14ac:dyDescent="0.35">
      <c r="A374" s="73">
        <v>28450</v>
      </c>
      <c r="D374">
        <v>329</v>
      </c>
    </row>
    <row r="375" spans="1:6" x14ac:dyDescent="0.35">
      <c r="A375" s="73">
        <v>28457</v>
      </c>
      <c r="D375">
        <v>328.7</v>
      </c>
    </row>
    <row r="376" spans="1:6" x14ac:dyDescent="0.35">
      <c r="A376" s="73">
        <v>28460</v>
      </c>
      <c r="B376">
        <v>531.1</v>
      </c>
      <c r="C376">
        <v>2039</v>
      </c>
      <c r="E376">
        <v>1270.3</v>
      </c>
    </row>
    <row r="377" spans="1:6" x14ac:dyDescent="0.35">
      <c r="A377" s="73">
        <v>28464</v>
      </c>
      <c r="D377">
        <v>330</v>
      </c>
    </row>
    <row r="378" spans="1:6" x14ac:dyDescent="0.35">
      <c r="A378" s="73">
        <v>28471</v>
      </c>
      <c r="D378">
        <v>330.2</v>
      </c>
    </row>
    <row r="379" spans="1:6" x14ac:dyDescent="0.35">
      <c r="A379" s="73">
        <v>28478</v>
      </c>
      <c r="D379">
        <v>331</v>
      </c>
    </row>
    <row r="380" spans="1:6" x14ac:dyDescent="0.35">
      <c r="A380" s="73">
        <v>28485</v>
      </c>
      <c r="D380">
        <v>330.7</v>
      </c>
    </row>
    <row r="381" spans="1:6" x14ac:dyDescent="0.35">
      <c r="A381" s="73">
        <v>28491</v>
      </c>
      <c r="B381">
        <v>533.29999999999995</v>
      </c>
      <c r="C381">
        <v>2041</v>
      </c>
      <c r="E381">
        <v>1279.7</v>
      </c>
      <c r="F381">
        <v>1.7130000000000001</v>
      </c>
    </row>
    <row r="382" spans="1:6" x14ac:dyDescent="0.35">
      <c r="A382" s="73">
        <v>28492</v>
      </c>
      <c r="D382">
        <v>332.5</v>
      </c>
    </row>
    <row r="383" spans="1:6" x14ac:dyDescent="0.35">
      <c r="A383" s="73">
        <v>28499</v>
      </c>
      <c r="D383">
        <v>334</v>
      </c>
    </row>
    <row r="384" spans="1:6" x14ac:dyDescent="0.35">
      <c r="A384" s="73">
        <v>28506</v>
      </c>
      <c r="D384">
        <v>334.5</v>
      </c>
    </row>
    <row r="385" spans="1:6" x14ac:dyDescent="0.35">
      <c r="A385" s="73">
        <v>28513</v>
      </c>
      <c r="D385">
        <v>335.9</v>
      </c>
    </row>
    <row r="386" spans="1:6" x14ac:dyDescent="0.35">
      <c r="A386" s="73">
        <v>28520</v>
      </c>
      <c r="D386">
        <v>334.4</v>
      </c>
    </row>
    <row r="387" spans="1:6" x14ac:dyDescent="0.35">
      <c r="A387" s="73">
        <v>28522</v>
      </c>
      <c r="B387">
        <v>532.20000000000005</v>
      </c>
      <c r="C387">
        <v>2040.5</v>
      </c>
      <c r="E387">
        <v>1285.5</v>
      </c>
    </row>
    <row r="388" spans="1:6" x14ac:dyDescent="0.35">
      <c r="A388" s="73">
        <v>28527</v>
      </c>
      <c r="D388">
        <v>333.8</v>
      </c>
    </row>
    <row r="389" spans="1:6" x14ac:dyDescent="0.35">
      <c r="A389" s="73">
        <v>28534</v>
      </c>
      <c r="D389">
        <v>335.1</v>
      </c>
    </row>
    <row r="390" spans="1:6" x14ac:dyDescent="0.35">
      <c r="A390" s="73">
        <v>28541</v>
      </c>
      <c r="D390">
        <v>335.5</v>
      </c>
    </row>
    <row r="391" spans="1:6" x14ac:dyDescent="0.35">
      <c r="A391" s="73">
        <v>28548</v>
      </c>
      <c r="D391">
        <v>336.1</v>
      </c>
    </row>
    <row r="392" spans="1:6" x14ac:dyDescent="0.35">
      <c r="A392" s="73">
        <v>28550</v>
      </c>
      <c r="B392">
        <v>531.5</v>
      </c>
      <c r="C392">
        <v>2038.2</v>
      </c>
      <c r="E392">
        <v>1292.2</v>
      </c>
    </row>
    <row r="393" spans="1:6" x14ac:dyDescent="0.35">
      <c r="A393" s="73">
        <v>28555</v>
      </c>
      <c r="D393">
        <v>336.8</v>
      </c>
    </row>
    <row r="394" spans="1:6" x14ac:dyDescent="0.35">
      <c r="A394" s="73">
        <v>28562</v>
      </c>
      <c r="D394">
        <v>336.2</v>
      </c>
    </row>
    <row r="395" spans="1:6" x14ac:dyDescent="0.35">
      <c r="A395" s="73">
        <v>28569</v>
      </c>
      <c r="D395">
        <v>336.7</v>
      </c>
    </row>
    <row r="396" spans="1:6" x14ac:dyDescent="0.35">
      <c r="A396" s="73">
        <v>28576</v>
      </c>
      <c r="D396">
        <v>336.7</v>
      </c>
    </row>
    <row r="397" spans="1:6" x14ac:dyDescent="0.35">
      <c r="A397" s="73">
        <v>28581</v>
      </c>
      <c r="B397">
        <v>531.9</v>
      </c>
      <c r="C397">
        <v>2035.1</v>
      </c>
      <c r="E397">
        <v>1300.4000000000001</v>
      </c>
      <c r="F397">
        <v>1.78</v>
      </c>
    </row>
    <row r="398" spans="1:6" x14ac:dyDescent="0.35">
      <c r="A398" s="73">
        <v>28583</v>
      </c>
      <c r="D398">
        <v>338.6</v>
      </c>
    </row>
    <row r="399" spans="1:6" x14ac:dyDescent="0.35">
      <c r="A399" s="73">
        <v>28590</v>
      </c>
      <c r="D399">
        <v>338.3</v>
      </c>
    </row>
    <row r="400" spans="1:6" x14ac:dyDescent="0.35">
      <c r="A400" s="73">
        <v>28597</v>
      </c>
      <c r="D400">
        <v>337.6</v>
      </c>
    </row>
    <row r="401" spans="1:6" x14ac:dyDescent="0.35">
      <c r="A401" s="73">
        <v>28604</v>
      </c>
      <c r="D401">
        <v>340.6</v>
      </c>
    </row>
    <row r="402" spans="1:6" x14ac:dyDescent="0.35">
      <c r="A402" s="73">
        <v>28611</v>
      </c>
      <c r="B402">
        <v>534.70000000000005</v>
      </c>
      <c r="C402">
        <v>2031.8</v>
      </c>
      <c r="D402">
        <v>344.9</v>
      </c>
      <c r="E402">
        <v>1310.5</v>
      </c>
    </row>
    <row r="403" spans="1:6" x14ac:dyDescent="0.35">
      <c r="A403" s="73">
        <v>28618</v>
      </c>
      <c r="D403">
        <v>342.6</v>
      </c>
    </row>
    <row r="404" spans="1:6" x14ac:dyDescent="0.35">
      <c r="A404" s="73">
        <v>28625</v>
      </c>
      <c r="D404">
        <v>344.1</v>
      </c>
    </row>
    <row r="405" spans="1:6" x14ac:dyDescent="0.35">
      <c r="A405" s="73">
        <v>28632</v>
      </c>
      <c r="D405">
        <v>345.1</v>
      </c>
    </row>
    <row r="406" spans="1:6" x14ac:dyDescent="0.35">
      <c r="A406" s="73">
        <v>28639</v>
      </c>
      <c r="D406">
        <v>346.7</v>
      </c>
    </row>
    <row r="407" spans="1:6" x14ac:dyDescent="0.35">
      <c r="A407" s="73">
        <v>28642</v>
      </c>
      <c r="B407">
        <v>533.70000000000005</v>
      </c>
      <c r="C407">
        <v>2028.5</v>
      </c>
      <c r="E407">
        <v>1318.5</v>
      </c>
    </row>
    <row r="408" spans="1:6" x14ac:dyDescent="0.35">
      <c r="A408" s="73">
        <v>28646</v>
      </c>
      <c r="D408">
        <v>346.6</v>
      </c>
    </row>
    <row r="409" spans="1:6" x14ac:dyDescent="0.35">
      <c r="A409" s="73">
        <v>28653</v>
      </c>
      <c r="D409">
        <v>346.8</v>
      </c>
    </row>
    <row r="410" spans="1:6" x14ac:dyDescent="0.35">
      <c r="A410" s="73">
        <v>28660</v>
      </c>
      <c r="D410">
        <v>345.8</v>
      </c>
    </row>
    <row r="411" spans="1:6" x14ac:dyDescent="0.35">
      <c r="A411" s="73">
        <v>28667</v>
      </c>
      <c r="D411">
        <v>346.5</v>
      </c>
    </row>
    <row r="412" spans="1:6" x14ac:dyDescent="0.35">
      <c r="A412" s="73">
        <v>28672</v>
      </c>
      <c r="B412">
        <v>530.70000000000005</v>
      </c>
      <c r="C412">
        <v>2021.5</v>
      </c>
      <c r="E412">
        <v>1324.1</v>
      </c>
      <c r="F412">
        <v>1.7949999999999999</v>
      </c>
    </row>
    <row r="413" spans="1:6" x14ac:dyDescent="0.35">
      <c r="A413" s="73">
        <v>28674</v>
      </c>
      <c r="D413">
        <v>348.1</v>
      </c>
    </row>
    <row r="414" spans="1:6" x14ac:dyDescent="0.35">
      <c r="A414" s="73">
        <v>28681</v>
      </c>
      <c r="D414">
        <v>347.7</v>
      </c>
    </row>
    <row r="415" spans="1:6" x14ac:dyDescent="0.35">
      <c r="A415" s="73">
        <v>28688</v>
      </c>
      <c r="D415">
        <v>346.2</v>
      </c>
    </row>
    <row r="416" spans="1:6" x14ac:dyDescent="0.35">
      <c r="A416" s="73">
        <v>28695</v>
      </c>
      <c r="D416">
        <v>348.2</v>
      </c>
    </row>
    <row r="417" spans="1:6" x14ac:dyDescent="0.35">
      <c r="A417" s="73">
        <v>28702</v>
      </c>
      <c r="D417">
        <v>348.6</v>
      </c>
    </row>
    <row r="418" spans="1:6" x14ac:dyDescent="0.35">
      <c r="A418" s="73">
        <v>28703</v>
      </c>
      <c r="B418">
        <v>530.5</v>
      </c>
      <c r="C418">
        <v>2023.5</v>
      </c>
      <c r="E418">
        <v>1333.5</v>
      </c>
    </row>
    <row r="419" spans="1:6" x14ac:dyDescent="0.35">
      <c r="A419" s="73">
        <v>28709</v>
      </c>
      <c r="D419">
        <v>348.4</v>
      </c>
    </row>
    <row r="420" spans="1:6" x14ac:dyDescent="0.35">
      <c r="A420" s="73">
        <v>28716</v>
      </c>
      <c r="D420">
        <v>349.7</v>
      </c>
    </row>
    <row r="421" spans="1:6" x14ac:dyDescent="0.35">
      <c r="A421" s="73">
        <v>28723</v>
      </c>
      <c r="D421">
        <v>349.7</v>
      </c>
    </row>
    <row r="422" spans="1:6" x14ac:dyDescent="0.35">
      <c r="A422" s="73">
        <v>28730</v>
      </c>
      <c r="D422">
        <v>349.3</v>
      </c>
    </row>
    <row r="423" spans="1:6" x14ac:dyDescent="0.35">
      <c r="A423" s="73">
        <v>28734</v>
      </c>
      <c r="B423">
        <v>529.6</v>
      </c>
      <c r="C423">
        <v>2022.6</v>
      </c>
      <c r="E423">
        <v>1345</v>
      </c>
    </row>
    <row r="424" spans="1:6" x14ac:dyDescent="0.35">
      <c r="A424" s="73">
        <v>28737</v>
      </c>
      <c r="D424">
        <v>352.7</v>
      </c>
    </row>
    <row r="425" spans="1:6" x14ac:dyDescent="0.35">
      <c r="A425" s="73">
        <v>28744</v>
      </c>
      <c r="D425">
        <v>351.6</v>
      </c>
    </row>
    <row r="426" spans="1:6" x14ac:dyDescent="0.35">
      <c r="A426" s="73">
        <v>28751</v>
      </c>
      <c r="D426">
        <v>351.5</v>
      </c>
    </row>
    <row r="427" spans="1:6" x14ac:dyDescent="0.35">
      <c r="A427" s="73">
        <v>28758</v>
      </c>
      <c r="D427">
        <v>352.8</v>
      </c>
    </row>
    <row r="428" spans="1:6" x14ac:dyDescent="0.35">
      <c r="A428" s="73">
        <v>28764</v>
      </c>
      <c r="B428">
        <v>526.5</v>
      </c>
      <c r="C428">
        <v>2015.4</v>
      </c>
      <c r="E428">
        <v>1352.3</v>
      </c>
      <c r="F428">
        <v>1.8220000000000001</v>
      </c>
    </row>
    <row r="429" spans="1:6" x14ac:dyDescent="0.35">
      <c r="A429" s="73">
        <v>28765</v>
      </c>
      <c r="D429">
        <v>352.9</v>
      </c>
    </row>
    <row r="430" spans="1:6" x14ac:dyDescent="0.35">
      <c r="A430" s="73">
        <v>28772</v>
      </c>
      <c r="D430">
        <v>353</v>
      </c>
    </row>
    <row r="431" spans="1:6" x14ac:dyDescent="0.35">
      <c r="A431" s="73">
        <v>28779</v>
      </c>
      <c r="D431">
        <v>354.3</v>
      </c>
    </row>
    <row r="432" spans="1:6" x14ac:dyDescent="0.35">
      <c r="A432" s="73">
        <v>28786</v>
      </c>
      <c r="D432">
        <v>353.1</v>
      </c>
    </row>
    <row r="433" spans="1:6" x14ac:dyDescent="0.35">
      <c r="A433" s="73">
        <v>28793</v>
      </c>
      <c r="D433">
        <v>353.3</v>
      </c>
    </row>
    <row r="434" spans="1:6" x14ac:dyDescent="0.35">
      <c r="A434" s="73">
        <v>28795</v>
      </c>
      <c r="B434">
        <v>526.5</v>
      </c>
      <c r="C434">
        <v>2013.5</v>
      </c>
      <c r="E434">
        <v>1359.1</v>
      </c>
    </row>
    <row r="435" spans="1:6" x14ac:dyDescent="0.35">
      <c r="A435" s="73">
        <v>28800</v>
      </c>
      <c r="D435">
        <v>355.1</v>
      </c>
    </row>
    <row r="436" spans="1:6" x14ac:dyDescent="0.35">
      <c r="A436" s="73">
        <v>28807</v>
      </c>
      <c r="D436">
        <v>355.2</v>
      </c>
    </row>
    <row r="437" spans="1:6" x14ac:dyDescent="0.35">
      <c r="A437" s="73">
        <v>28814</v>
      </c>
      <c r="D437">
        <v>355.8</v>
      </c>
    </row>
    <row r="438" spans="1:6" x14ac:dyDescent="0.35">
      <c r="A438" s="73">
        <v>28821</v>
      </c>
      <c r="D438">
        <v>355.3</v>
      </c>
    </row>
    <row r="439" spans="1:6" x14ac:dyDescent="0.35">
      <c r="A439" s="73">
        <v>28825</v>
      </c>
      <c r="B439">
        <v>526.20000000000005</v>
      </c>
      <c r="C439">
        <v>2011.8</v>
      </c>
      <c r="E439">
        <v>1366</v>
      </c>
    </row>
    <row r="440" spans="1:6" x14ac:dyDescent="0.35">
      <c r="A440" s="73">
        <v>28828</v>
      </c>
      <c r="D440">
        <v>357.1</v>
      </c>
    </row>
    <row r="441" spans="1:6" x14ac:dyDescent="0.35">
      <c r="A441" s="73">
        <v>28835</v>
      </c>
      <c r="D441">
        <v>356.8</v>
      </c>
    </row>
    <row r="442" spans="1:6" x14ac:dyDescent="0.35">
      <c r="A442" s="73">
        <v>28842</v>
      </c>
      <c r="D442">
        <v>356.2</v>
      </c>
    </row>
    <row r="443" spans="1:6" x14ac:dyDescent="0.35">
      <c r="A443" s="73">
        <v>28849</v>
      </c>
      <c r="D443">
        <v>357.7</v>
      </c>
    </row>
    <row r="444" spans="1:6" x14ac:dyDescent="0.35">
      <c r="A444" s="73">
        <v>28856</v>
      </c>
      <c r="B444">
        <v>523.5</v>
      </c>
      <c r="C444">
        <v>2002.3</v>
      </c>
      <c r="D444">
        <v>359.5</v>
      </c>
      <c r="E444">
        <v>1371.6</v>
      </c>
      <c r="F444">
        <v>1.8320000000000001</v>
      </c>
    </row>
    <row r="445" spans="1:6" x14ac:dyDescent="0.35">
      <c r="A445" s="73">
        <v>28863</v>
      </c>
      <c r="D445">
        <v>357.1</v>
      </c>
    </row>
    <row r="446" spans="1:6" x14ac:dyDescent="0.35">
      <c r="A446" s="73">
        <v>28870</v>
      </c>
      <c r="D446">
        <v>359.5</v>
      </c>
    </row>
    <row r="447" spans="1:6" x14ac:dyDescent="0.35">
      <c r="A447" s="73">
        <v>28877</v>
      </c>
      <c r="D447">
        <v>358.7</v>
      </c>
    </row>
    <row r="448" spans="1:6" x14ac:dyDescent="0.35">
      <c r="A448" s="73">
        <v>28884</v>
      </c>
      <c r="D448">
        <v>358.8</v>
      </c>
    </row>
    <row r="449" spans="1:6" x14ac:dyDescent="0.35">
      <c r="A449" s="73">
        <v>28887</v>
      </c>
      <c r="B449">
        <v>520.1</v>
      </c>
      <c r="C449">
        <v>1991</v>
      </c>
      <c r="E449">
        <v>1377.8</v>
      </c>
    </row>
    <row r="450" spans="1:6" x14ac:dyDescent="0.35">
      <c r="A450" s="73">
        <v>28891</v>
      </c>
      <c r="D450">
        <v>360.6</v>
      </c>
    </row>
    <row r="451" spans="1:6" x14ac:dyDescent="0.35">
      <c r="A451" s="73">
        <v>28898</v>
      </c>
      <c r="D451">
        <v>359.3</v>
      </c>
    </row>
    <row r="452" spans="1:6" x14ac:dyDescent="0.35">
      <c r="A452" s="73">
        <v>28905</v>
      </c>
      <c r="D452">
        <v>359.1</v>
      </c>
    </row>
    <row r="453" spans="1:6" x14ac:dyDescent="0.35">
      <c r="A453" s="73">
        <v>28912</v>
      </c>
      <c r="D453">
        <v>360.1</v>
      </c>
    </row>
    <row r="454" spans="1:6" x14ac:dyDescent="0.35">
      <c r="A454" s="73">
        <v>28915</v>
      </c>
      <c r="B454">
        <v>518.6</v>
      </c>
      <c r="C454">
        <v>1985.4</v>
      </c>
      <c r="E454">
        <v>1387.8</v>
      </c>
    </row>
    <row r="455" spans="1:6" x14ac:dyDescent="0.35">
      <c r="A455" s="73">
        <v>28919</v>
      </c>
      <c r="D455">
        <v>361.9</v>
      </c>
    </row>
    <row r="456" spans="1:6" x14ac:dyDescent="0.35">
      <c r="A456" s="73">
        <v>28926</v>
      </c>
      <c r="D456">
        <v>361.2</v>
      </c>
    </row>
    <row r="457" spans="1:6" x14ac:dyDescent="0.35">
      <c r="A457" s="73">
        <v>28933</v>
      </c>
      <c r="D457">
        <v>361.8</v>
      </c>
    </row>
    <row r="458" spans="1:6" x14ac:dyDescent="0.35">
      <c r="A458" s="73">
        <v>28940</v>
      </c>
      <c r="D458">
        <v>363.2</v>
      </c>
    </row>
    <row r="459" spans="1:6" x14ac:dyDescent="0.35">
      <c r="A459" s="73">
        <v>28946</v>
      </c>
      <c r="B459">
        <v>521.20000000000005</v>
      </c>
      <c r="C459">
        <v>1986</v>
      </c>
      <c r="E459">
        <v>1402.1</v>
      </c>
      <c r="F459">
        <v>1.835</v>
      </c>
    </row>
    <row r="460" spans="1:6" x14ac:dyDescent="0.35">
      <c r="A460" s="73">
        <v>28947</v>
      </c>
      <c r="D460">
        <v>364.2</v>
      </c>
    </row>
    <row r="461" spans="1:6" x14ac:dyDescent="0.35">
      <c r="A461" s="73">
        <v>28954</v>
      </c>
      <c r="D461">
        <v>365</v>
      </c>
    </row>
    <row r="462" spans="1:6" x14ac:dyDescent="0.35">
      <c r="A462" s="73">
        <v>28961</v>
      </c>
      <c r="D462">
        <v>368.7</v>
      </c>
    </row>
    <row r="463" spans="1:6" x14ac:dyDescent="0.35">
      <c r="A463" s="73">
        <v>28968</v>
      </c>
      <c r="D463">
        <v>370.2</v>
      </c>
    </row>
    <row r="464" spans="1:6" x14ac:dyDescent="0.35">
      <c r="A464" s="73">
        <v>28975</v>
      </c>
      <c r="D464">
        <v>369.6</v>
      </c>
    </row>
    <row r="465" spans="1:6" x14ac:dyDescent="0.35">
      <c r="A465" s="73">
        <v>28976</v>
      </c>
      <c r="B465">
        <v>517.6</v>
      </c>
      <c r="C465">
        <v>1975.1</v>
      </c>
      <c r="E465">
        <v>1410.2</v>
      </c>
    </row>
    <row r="466" spans="1:6" x14ac:dyDescent="0.35">
      <c r="A466" s="73">
        <v>28982</v>
      </c>
      <c r="D466">
        <v>368.9</v>
      </c>
    </row>
    <row r="467" spans="1:6" x14ac:dyDescent="0.35">
      <c r="A467" s="73">
        <v>28989</v>
      </c>
      <c r="D467">
        <v>369.1</v>
      </c>
    </row>
    <row r="468" spans="1:6" x14ac:dyDescent="0.35">
      <c r="A468" s="73">
        <v>28996</v>
      </c>
      <c r="D468">
        <v>369.6</v>
      </c>
    </row>
    <row r="469" spans="1:6" x14ac:dyDescent="0.35">
      <c r="A469" s="73">
        <v>29003</v>
      </c>
      <c r="D469">
        <v>369</v>
      </c>
    </row>
    <row r="470" spans="1:6" x14ac:dyDescent="0.35">
      <c r="A470" s="73">
        <v>29007</v>
      </c>
      <c r="B470">
        <v>517.20000000000005</v>
      </c>
      <c r="C470">
        <v>1970.9</v>
      </c>
      <c r="E470">
        <v>1423</v>
      </c>
    </row>
    <row r="471" spans="1:6" x14ac:dyDescent="0.35">
      <c r="A471" s="73">
        <v>29010</v>
      </c>
      <c r="D471">
        <v>372.4</v>
      </c>
    </row>
    <row r="472" spans="1:6" x14ac:dyDescent="0.35">
      <c r="A472" s="73">
        <v>29017</v>
      </c>
      <c r="D472">
        <v>372.7</v>
      </c>
    </row>
    <row r="473" spans="1:6" x14ac:dyDescent="0.35">
      <c r="A473" s="73">
        <v>29024</v>
      </c>
      <c r="D473">
        <v>372.2</v>
      </c>
    </row>
    <row r="474" spans="1:6" x14ac:dyDescent="0.35">
      <c r="A474" s="73">
        <v>29031</v>
      </c>
      <c r="D474">
        <v>374.3</v>
      </c>
    </row>
    <row r="475" spans="1:6" x14ac:dyDescent="0.35">
      <c r="A475" s="73">
        <v>29037</v>
      </c>
      <c r="B475">
        <v>516.70000000000005</v>
      </c>
      <c r="C475">
        <v>1965.5</v>
      </c>
      <c r="E475">
        <v>1434.8</v>
      </c>
      <c r="F475">
        <v>1.8460000000000001</v>
      </c>
    </row>
    <row r="476" spans="1:6" x14ac:dyDescent="0.35">
      <c r="A476" s="73">
        <v>29038</v>
      </c>
      <c r="D476">
        <v>374.9</v>
      </c>
    </row>
    <row r="477" spans="1:6" x14ac:dyDescent="0.35">
      <c r="A477" s="73">
        <v>29045</v>
      </c>
      <c r="D477">
        <v>375.7</v>
      </c>
    </row>
    <row r="478" spans="1:6" x14ac:dyDescent="0.35">
      <c r="A478" s="73">
        <v>29052</v>
      </c>
      <c r="D478">
        <v>377.8</v>
      </c>
    </row>
    <row r="479" spans="1:6" x14ac:dyDescent="0.35">
      <c r="A479" s="73">
        <v>29059</v>
      </c>
      <c r="D479">
        <v>378.3</v>
      </c>
    </row>
    <row r="480" spans="1:6" x14ac:dyDescent="0.35">
      <c r="A480" s="73">
        <v>29066</v>
      </c>
      <c r="D480">
        <v>378.5</v>
      </c>
    </row>
    <row r="481" spans="1:6" x14ac:dyDescent="0.35">
      <c r="A481" s="73">
        <v>29068</v>
      </c>
      <c r="B481">
        <v>514</v>
      </c>
      <c r="C481">
        <v>1962.8</v>
      </c>
      <c r="E481">
        <v>1446.6</v>
      </c>
    </row>
    <row r="482" spans="1:6" x14ac:dyDescent="0.35">
      <c r="A482" s="73">
        <v>29073</v>
      </c>
      <c r="D482">
        <v>377.7</v>
      </c>
    </row>
    <row r="483" spans="1:6" x14ac:dyDescent="0.35">
      <c r="A483" s="73">
        <v>29080</v>
      </c>
      <c r="D483">
        <v>378.3</v>
      </c>
    </row>
    <row r="484" spans="1:6" x14ac:dyDescent="0.35">
      <c r="A484" s="73">
        <v>29087</v>
      </c>
      <c r="D484">
        <v>379.9</v>
      </c>
    </row>
    <row r="485" spans="1:6" x14ac:dyDescent="0.35">
      <c r="A485" s="73">
        <v>29094</v>
      </c>
      <c r="D485">
        <v>379.4</v>
      </c>
    </row>
    <row r="486" spans="1:6" x14ac:dyDescent="0.35">
      <c r="A486" s="73">
        <v>29099</v>
      </c>
      <c r="B486">
        <v>509.8</v>
      </c>
      <c r="C486">
        <v>1954.4</v>
      </c>
      <c r="E486">
        <v>1454.1</v>
      </c>
    </row>
    <row r="487" spans="1:6" x14ac:dyDescent="0.35">
      <c r="A487" s="73">
        <v>29101</v>
      </c>
      <c r="D487">
        <v>379</v>
      </c>
    </row>
    <row r="488" spans="1:6" x14ac:dyDescent="0.35">
      <c r="A488" s="73">
        <v>29108</v>
      </c>
      <c r="D488">
        <v>378.7</v>
      </c>
    </row>
    <row r="489" spans="1:6" x14ac:dyDescent="0.35">
      <c r="A489" s="73">
        <v>29115</v>
      </c>
      <c r="D489">
        <v>378.1</v>
      </c>
    </row>
    <row r="490" spans="1:6" x14ac:dyDescent="0.35">
      <c r="A490" s="73">
        <v>29122</v>
      </c>
      <c r="D490">
        <v>379.6</v>
      </c>
    </row>
    <row r="491" spans="1:6" x14ac:dyDescent="0.35">
      <c r="A491" s="73">
        <v>29129</v>
      </c>
      <c r="B491">
        <v>506.4</v>
      </c>
      <c r="C491">
        <v>1942</v>
      </c>
      <c r="D491">
        <v>381.6</v>
      </c>
      <c r="E491">
        <v>1460.4</v>
      </c>
      <c r="F491">
        <v>1.857</v>
      </c>
    </row>
    <row r="492" spans="1:6" x14ac:dyDescent="0.35">
      <c r="A492" s="73">
        <v>29136</v>
      </c>
      <c r="D492">
        <v>380.7</v>
      </c>
    </row>
    <row r="493" spans="1:6" x14ac:dyDescent="0.35">
      <c r="A493" s="73">
        <v>29143</v>
      </c>
      <c r="D493">
        <v>381.7</v>
      </c>
    </row>
    <row r="494" spans="1:6" x14ac:dyDescent="0.35">
      <c r="A494" s="73">
        <v>29150</v>
      </c>
      <c r="D494">
        <v>380.5</v>
      </c>
    </row>
    <row r="495" spans="1:6" x14ac:dyDescent="0.35">
      <c r="A495" s="73">
        <v>29157</v>
      </c>
      <c r="D495">
        <v>380.9</v>
      </c>
    </row>
    <row r="496" spans="1:6" x14ac:dyDescent="0.35">
      <c r="A496" s="73">
        <v>29160</v>
      </c>
      <c r="B496">
        <v>501.1</v>
      </c>
      <c r="C496">
        <v>1928.8</v>
      </c>
      <c r="E496">
        <v>1465.9</v>
      </c>
    </row>
    <row r="497" spans="1:6" x14ac:dyDescent="0.35">
      <c r="A497" s="73">
        <v>29164</v>
      </c>
      <c r="D497">
        <v>382.3</v>
      </c>
    </row>
    <row r="498" spans="1:6" x14ac:dyDescent="0.35">
      <c r="A498" s="73">
        <v>29171</v>
      </c>
      <c r="D498">
        <v>381.1</v>
      </c>
    </row>
    <row r="499" spans="1:6" x14ac:dyDescent="0.35">
      <c r="A499" s="73">
        <v>29178</v>
      </c>
      <c r="D499">
        <v>381.5</v>
      </c>
    </row>
    <row r="500" spans="1:6" x14ac:dyDescent="0.35">
      <c r="A500" s="73">
        <v>29185</v>
      </c>
      <c r="D500">
        <v>380.6</v>
      </c>
    </row>
    <row r="501" spans="1:6" x14ac:dyDescent="0.35">
      <c r="A501" s="73">
        <v>29190</v>
      </c>
      <c r="B501">
        <v>496.5</v>
      </c>
      <c r="C501">
        <v>1916.4</v>
      </c>
      <c r="E501">
        <v>1473.7</v>
      </c>
    </row>
    <row r="502" spans="1:6" x14ac:dyDescent="0.35">
      <c r="A502" s="73">
        <v>29192</v>
      </c>
      <c r="D502">
        <v>379.3</v>
      </c>
    </row>
    <row r="503" spans="1:6" x14ac:dyDescent="0.35">
      <c r="A503" s="73">
        <v>29199</v>
      </c>
      <c r="D503">
        <v>381.2</v>
      </c>
    </row>
    <row r="504" spans="1:6" x14ac:dyDescent="0.35">
      <c r="A504" s="73">
        <v>29206</v>
      </c>
      <c r="D504">
        <v>381</v>
      </c>
    </row>
    <row r="505" spans="1:6" x14ac:dyDescent="0.35">
      <c r="A505" s="73">
        <v>29213</v>
      </c>
      <c r="D505">
        <v>382.9</v>
      </c>
    </row>
    <row r="506" spans="1:6" x14ac:dyDescent="0.35">
      <c r="A506" s="73">
        <v>29220</v>
      </c>
      <c r="D506">
        <v>384.2</v>
      </c>
    </row>
    <row r="507" spans="1:6" x14ac:dyDescent="0.35">
      <c r="A507" s="73">
        <v>29221</v>
      </c>
      <c r="B507">
        <v>494.6</v>
      </c>
      <c r="C507">
        <v>1900.9</v>
      </c>
      <c r="E507">
        <v>1482.7</v>
      </c>
      <c r="F507">
        <v>1.869</v>
      </c>
    </row>
    <row r="508" spans="1:6" x14ac:dyDescent="0.35">
      <c r="A508" s="73">
        <v>29227</v>
      </c>
      <c r="D508">
        <v>383.7</v>
      </c>
    </row>
    <row r="509" spans="1:6" x14ac:dyDescent="0.35">
      <c r="A509" s="73">
        <v>29234</v>
      </c>
      <c r="D509">
        <v>385.5</v>
      </c>
    </row>
    <row r="510" spans="1:6" x14ac:dyDescent="0.35">
      <c r="A510" s="73">
        <v>29241</v>
      </c>
      <c r="D510">
        <v>384.8</v>
      </c>
    </row>
    <row r="511" spans="1:6" x14ac:dyDescent="0.35">
      <c r="A511" s="73">
        <v>29248</v>
      </c>
      <c r="D511">
        <v>387.4</v>
      </c>
    </row>
    <row r="512" spans="1:6" x14ac:dyDescent="0.35">
      <c r="A512" s="73">
        <v>29252</v>
      </c>
      <c r="B512">
        <v>493.8</v>
      </c>
      <c r="C512">
        <v>1891.9</v>
      </c>
      <c r="E512">
        <v>1494.6</v>
      </c>
    </row>
    <row r="513" spans="1:6" x14ac:dyDescent="0.35">
      <c r="A513" s="73">
        <v>29255</v>
      </c>
      <c r="D513">
        <v>390.6</v>
      </c>
    </row>
    <row r="514" spans="1:6" x14ac:dyDescent="0.35">
      <c r="A514" s="73">
        <v>29262</v>
      </c>
      <c r="D514">
        <v>390.3</v>
      </c>
    </row>
    <row r="515" spans="1:6" x14ac:dyDescent="0.35">
      <c r="A515" s="73">
        <v>29269</v>
      </c>
      <c r="D515">
        <v>390.3</v>
      </c>
    </row>
    <row r="516" spans="1:6" x14ac:dyDescent="0.35">
      <c r="A516" s="73">
        <v>29276</v>
      </c>
      <c r="D516">
        <v>389.3</v>
      </c>
    </row>
    <row r="517" spans="1:6" x14ac:dyDescent="0.35">
      <c r="A517" s="73">
        <v>29281</v>
      </c>
      <c r="B517">
        <v>484.9</v>
      </c>
      <c r="C517">
        <v>1872.4</v>
      </c>
      <c r="E517">
        <v>1499.8</v>
      </c>
    </row>
    <row r="518" spans="1:6" x14ac:dyDescent="0.35">
      <c r="A518" s="73">
        <v>29283</v>
      </c>
      <c r="D518">
        <v>389.4</v>
      </c>
    </row>
    <row r="519" spans="1:6" x14ac:dyDescent="0.35">
      <c r="A519" s="73">
        <v>29290</v>
      </c>
      <c r="D519">
        <v>388.8</v>
      </c>
    </row>
    <row r="520" spans="1:6" x14ac:dyDescent="0.35">
      <c r="A520" s="73">
        <v>29297</v>
      </c>
      <c r="D520">
        <v>389.2</v>
      </c>
    </row>
    <row r="521" spans="1:6" x14ac:dyDescent="0.35">
      <c r="A521" s="73">
        <v>29304</v>
      </c>
      <c r="D521">
        <v>388.4</v>
      </c>
    </row>
    <row r="522" spans="1:6" x14ac:dyDescent="0.35">
      <c r="A522" s="73">
        <v>29311</v>
      </c>
      <c r="D522">
        <v>387.1</v>
      </c>
    </row>
    <row r="523" spans="1:6" x14ac:dyDescent="0.35">
      <c r="A523" s="73">
        <v>29312</v>
      </c>
      <c r="B523">
        <v>474.4</v>
      </c>
      <c r="C523">
        <v>1856.9</v>
      </c>
      <c r="E523">
        <v>1502.2</v>
      </c>
      <c r="F523">
        <v>1.847</v>
      </c>
    </row>
    <row r="524" spans="1:6" x14ac:dyDescent="0.35">
      <c r="A524" s="73">
        <v>29318</v>
      </c>
      <c r="D524">
        <v>386</v>
      </c>
    </row>
    <row r="525" spans="1:6" x14ac:dyDescent="0.35">
      <c r="A525" s="73">
        <v>29325</v>
      </c>
      <c r="D525">
        <v>385</v>
      </c>
    </row>
    <row r="526" spans="1:6" x14ac:dyDescent="0.35">
      <c r="A526" s="73">
        <v>29332</v>
      </c>
      <c r="D526">
        <v>382.8</v>
      </c>
    </row>
    <row r="527" spans="1:6" x14ac:dyDescent="0.35">
      <c r="A527" s="73">
        <v>29339</v>
      </c>
      <c r="D527">
        <v>381.3</v>
      </c>
    </row>
    <row r="528" spans="1:6" x14ac:dyDescent="0.35">
      <c r="A528" s="73">
        <v>29342</v>
      </c>
      <c r="B528">
        <v>471</v>
      </c>
      <c r="C528">
        <v>1851</v>
      </c>
      <c r="E528">
        <v>1512.3</v>
      </c>
    </row>
    <row r="529" spans="1:6" x14ac:dyDescent="0.35">
      <c r="A529" s="73">
        <v>29346</v>
      </c>
      <c r="D529">
        <v>383.6</v>
      </c>
    </row>
    <row r="530" spans="1:6" x14ac:dyDescent="0.35">
      <c r="A530" s="73">
        <v>29353</v>
      </c>
      <c r="D530">
        <v>383.5</v>
      </c>
    </row>
    <row r="531" spans="1:6" x14ac:dyDescent="0.35">
      <c r="A531" s="73">
        <v>29360</v>
      </c>
      <c r="D531">
        <v>384.7</v>
      </c>
    </row>
    <row r="532" spans="1:6" x14ac:dyDescent="0.35">
      <c r="A532" s="73">
        <v>29367</v>
      </c>
      <c r="D532">
        <v>385.8</v>
      </c>
    </row>
    <row r="533" spans="1:6" x14ac:dyDescent="0.35">
      <c r="A533" s="73">
        <v>29373</v>
      </c>
      <c r="B533">
        <v>471.6</v>
      </c>
      <c r="C533">
        <v>1853.6</v>
      </c>
      <c r="E533">
        <v>1529.2</v>
      </c>
    </row>
    <row r="534" spans="1:6" x14ac:dyDescent="0.35">
      <c r="A534" s="73">
        <v>29374</v>
      </c>
      <c r="D534">
        <v>386.8</v>
      </c>
    </row>
    <row r="535" spans="1:6" x14ac:dyDescent="0.35">
      <c r="A535" s="73">
        <v>29381</v>
      </c>
      <c r="D535">
        <v>387.1</v>
      </c>
    </row>
    <row r="536" spans="1:6" x14ac:dyDescent="0.35">
      <c r="A536" s="73">
        <v>29388</v>
      </c>
      <c r="D536">
        <v>389</v>
      </c>
    </row>
    <row r="537" spans="1:6" x14ac:dyDescent="0.35">
      <c r="A537" s="73">
        <v>29395</v>
      </c>
      <c r="D537">
        <v>389.9</v>
      </c>
    </row>
    <row r="538" spans="1:6" x14ac:dyDescent="0.35">
      <c r="A538" s="73">
        <v>29402</v>
      </c>
      <c r="D538">
        <v>391.3</v>
      </c>
    </row>
    <row r="539" spans="1:6" x14ac:dyDescent="0.35">
      <c r="A539" s="73">
        <v>29403</v>
      </c>
      <c r="B539">
        <v>477</v>
      </c>
      <c r="C539">
        <v>1871.1</v>
      </c>
      <c r="E539">
        <v>1545.5</v>
      </c>
      <c r="F539">
        <v>1.831</v>
      </c>
    </row>
    <row r="540" spans="1:6" x14ac:dyDescent="0.35">
      <c r="A540" s="73">
        <v>29409</v>
      </c>
      <c r="D540">
        <v>391.4</v>
      </c>
    </row>
    <row r="541" spans="1:6" x14ac:dyDescent="0.35">
      <c r="A541" s="73">
        <v>29416</v>
      </c>
      <c r="D541">
        <v>394.2</v>
      </c>
    </row>
    <row r="542" spans="1:6" x14ac:dyDescent="0.35">
      <c r="A542" s="73">
        <v>29423</v>
      </c>
      <c r="D542">
        <v>393.9</v>
      </c>
    </row>
    <row r="543" spans="1:6" x14ac:dyDescent="0.35">
      <c r="A543" s="73">
        <v>29430</v>
      </c>
      <c r="D543">
        <v>394.6</v>
      </c>
    </row>
    <row r="544" spans="1:6" x14ac:dyDescent="0.35">
      <c r="A544" s="73">
        <v>29434</v>
      </c>
      <c r="B544">
        <v>479.8</v>
      </c>
      <c r="C544">
        <v>1876.8</v>
      </c>
      <c r="E544">
        <v>1561.5</v>
      </c>
    </row>
    <row r="545" spans="1:6" x14ac:dyDescent="0.35">
      <c r="A545" s="73">
        <v>29437</v>
      </c>
      <c r="D545">
        <v>398.8</v>
      </c>
    </row>
    <row r="546" spans="1:6" x14ac:dyDescent="0.35">
      <c r="A546" s="73">
        <v>29444</v>
      </c>
      <c r="D546">
        <v>398.2</v>
      </c>
    </row>
    <row r="547" spans="1:6" x14ac:dyDescent="0.35">
      <c r="A547" s="73">
        <v>29451</v>
      </c>
      <c r="D547">
        <v>398.3</v>
      </c>
    </row>
    <row r="548" spans="1:6" x14ac:dyDescent="0.35">
      <c r="A548" s="73">
        <v>29458</v>
      </c>
      <c r="D548">
        <v>399.3</v>
      </c>
    </row>
    <row r="549" spans="1:6" x14ac:dyDescent="0.35">
      <c r="A549" s="73">
        <v>29465</v>
      </c>
      <c r="B549">
        <v>482.5</v>
      </c>
      <c r="C549">
        <v>1876</v>
      </c>
      <c r="D549">
        <v>402.1</v>
      </c>
      <c r="E549">
        <v>1574</v>
      </c>
    </row>
    <row r="550" spans="1:6" x14ac:dyDescent="0.35">
      <c r="A550" s="73">
        <v>29472</v>
      </c>
      <c r="D550">
        <v>403.9</v>
      </c>
    </row>
    <row r="551" spans="1:6" x14ac:dyDescent="0.35">
      <c r="A551" s="73">
        <v>29479</v>
      </c>
      <c r="D551">
        <v>404.7</v>
      </c>
    </row>
    <row r="552" spans="1:6" x14ac:dyDescent="0.35">
      <c r="A552" s="73">
        <v>29486</v>
      </c>
      <c r="D552">
        <v>405.6</v>
      </c>
    </row>
    <row r="553" spans="1:6" x14ac:dyDescent="0.35">
      <c r="A553" s="73">
        <v>29493</v>
      </c>
      <c r="D553">
        <v>405.3</v>
      </c>
    </row>
    <row r="554" spans="1:6" x14ac:dyDescent="0.35">
      <c r="A554" s="73">
        <v>29495</v>
      </c>
      <c r="B554">
        <v>482.9</v>
      </c>
      <c r="C554">
        <v>1871.1</v>
      </c>
      <c r="E554">
        <v>1584.8</v>
      </c>
      <c r="F554">
        <v>1.8740000000000001</v>
      </c>
    </row>
    <row r="555" spans="1:6" x14ac:dyDescent="0.35">
      <c r="A555" s="73">
        <v>29500</v>
      </c>
      <c r="D555">
        <v>408.2</v>
      </c>
    </row>
    <row r="556" spans="1:6" x14ac:dyDescent="0.35">
      <c r="A556" s="73">
        <v>29507</v>
      </c>
      <c r="D556">
        <v>408.9</v>
      </c>
    </row>
    <row r="557" spans="1:6" x14ac:dyDescent="0.35">
      <c r="A557" s="73">
        <v>29514</v>
      </c>
      <c r="D557">
        <v>408.6</v>
      </c>
    </row>
    <row r="558" spans="1:6" x14ac:dyDescent="0.35">
      <c r="A558" s="73">
        <v>29521</v>
      </c>
      <c r="D558">
        <v>409.6</v>
      </c>
    </row>
    <row r="559" spans="1:6" x14ac:dyDescent="0.35">
      <c r="A559" s="73">
        <v>29526</v>
      </c>
      <c r="B559">
        <v>479.8</v>
      </c>
      <c r="C559">
        <v>1864.3</v>
      </c>
      <c r="E559">
        <v>1595.8</v>
      </c>
    </row>
    <row r="560" spans="1:6" x14ac:dyDescent="0.35">
      <c r="A560" s="73">
        <v>29528</v>
      </c>
      <c r="D560">
        <v>409.2</v>
      </c>
    </row>
    <row r="561" spans="1:6" x14ac:dyDescent="0.35">
      <c r="A561" s="73">
        <v>29535</v>
      </c>
      <c r="D561">
        <v>410.4</v>
      </c>
    </row>
    <row r="562" spans="1:6" x14ac:dyDescent="0.35">
      <c r="A562" s="73">
        <v>29542</v>
      </c>
      <c r="D562">
        <v>411.3</v>
      </c>
    </row>
    <row r="563" spans="1:6" x14ac:dyDescent="0.35">
      <c r="A563" s="73">
        <v>29549</v>
      </c>
      <c r="D563">
        <v>410.8</v>
      </c>
    </row>
    <row r="564" spans="1:6" x14ac:dyDescent="0.35">
      <c r="A564" s="73">
        <v>29556</v>
      </c>
      <c r="B564">
        <v>472.8</v>
      </c>
      <c r="C564">
        <v>1851.6</v>
      </c>
      <c r="D564">
        <v>410.5</v>
      </c>
      <c r="E564">
        <v>1599.8</v>
      </c>
    </row>
    <row r="565" spans="1:6" x14ac:dyDescent="0.35">
      <c r="A565" s="73">
        <v>29563</v>
      </c>
      <c r="D565">
        <v>409.6</v>
      </c>
    </row>
    <row r="566" spans="1:6" x14ac:dyDescent="0.35">
      <c r="A566" s="73">
        <v>29570</v>
      </c>
      <c r="D566">
        <v>410.7</v>
      </c>
    </row>
    <row r="567" spans="1:6" x14ac:dyDescent="0.35">
      <c r="A567" s="73">
        <v>29577</v>
      </c>
      <c r="D567">
        <v>409.9</v>
      </c>
    </row>
    <row r="568" spans="1:6" x14ac:dyDescent="0.35">
      <c r="A568" s="73">
        <v>29584</v>
      </c>
      <c r="D568">
        <v>404.3</v>
      </c>
    </row>
    <row r="569" spans="1:6" x14ac:dyDescent="0.35">
      <c r="A569" s="73">
        <v>29587</v>
      </c>
      <c r="B569">
        <v>471.7</v>
      </c>
      <c r="C569">
        <v>1842.8</v>
      </c>
      <c r="E569">
        <v>1606.9</v>
      </c>
      <c r="F569">
        <v>1.9279999999999999</v>
      </c>
    </row>
    <row r="570" spans="1:6" x14ac:dyDescent="0.35">
      <c r="A570" s="73">
        <v>29591</v>
      </c>
      <c r="D570">
        <v>407.4</v>
      </c>
    </row>
    <row r="571" spans="1:6" x14ac:dyDescent="0.35">
      <c r="A571" s="73">
        <v>29598</v>
      </c>
      <c r="D571">
        <v>409.4</v>
      </c>
    </row>
    <row r="572" spans="1:6" x14ac:dyDescent="0.35">
      <c r="A572" s="73">
        <v>29605</v>
      </c>
      <c r="D572">
        <v>413.2</v>
      </c>
    </row>
    <row r="573" spans="1:6" x14ac:dyDescent="0.35">
      <c r="A573" s="73">
        <v>29612</v>
      </c>
      <c r="D573">
        <v>413.8</v>
      </c>
    </row>
    <row r="574" spans="1:6" x14ac:dyDescent="0.35">
      <c r="A574" s="73">
        <v>29618</v>
      </c>
      <c r="B574">
        <v>471.4</v>
      </c>
      <c r="C574">
        <v>1839.4</v>
      </c>
      <c r="E574">
        <v>1618.7</v>
      </c>
    </row>
    <row r="575" spans="1:6" x14ac:dyDescent="0.35">
      <c r="A575" s="73">
        <v>29619</v>
      </c>
      <c r="D575">
        <v>410.8</v>
      </c>
    </row>
    <row r="576" spans="1:6" x14ac:dyDescent="0.35">
      <c r="A576" s="73">
        <v>29626</v>
      </c>
      <c r="D576">
        <v>413.6</v>
      </c>
    </row>
    <row r="577" spans="1:6" x14ac:dyDescent="0.35">
      <c r="A577" s="73">
        <v>29633</v>
      </c>
      <c r="D577">
        <v>415.3</v>
      </c>
    </row>
    <row r="578" spans="1:6" x14ac:dyDescent="0.35">
      <c r="A578" s="73">
        <v>29640</v>
      </c>
      <c r="D578">
        <v>416.6</v>
      </c>
    </row>
    <row r="579" spans="1:6" x14ac:dyDescent="0.35">
      <c r="A579" s="73">
        <v>29646</v>
      </c>
      <c r="B579">
        <v>472.9</v>
      </c>
      <c r="C579">
        <v>1847.2</v>
      </c>
      <c r="E579">
        <v>1636.6</v>
      </c>
    </row>
    <row r="580" spans="1:6" x14ac:dyDescent="0.35">
      <c r="A580" s="73">
        <v>29647</v>
      </c>
      <c r="D580">
        <v>414.7</v>
      </c>
    </row>
    <row r="581" spans="1:6" x14ac:dyDescent="0.35">
      <c r="A581" s="73">
        <v>29654</v>
      </c>
      <c r="D581">
        <v>417.4</v>
      </c>
    </row>
    <row r="582" spans="1:6" x14ac:dyDescent="0.35">
      <c r="A582" s="73">
        <v>29661</v>
      </c>
      <c r="D582">
        <v>419.1</v>
      </c>
    </row>
    <row r="583" spans="1:6" x14ac:dyDescent="0.35">
      <c r="A583" s="73">
        <v>29668</v>
      </c>
      <c r="D583">
        <v>419.2</v>
      </c>
    </row>
    <row r="584" spans="1:6" x14ac:dyDescent="0.35">
      <c r="A584" s="73">
        <v>29675</v>
      </c>
      <c r="D584">
        <v>421</v>
      </c>
    </row>
    <row r="585" spans="1:6" x14ac:dyDescent="0.35">
      <c r="A585" s="73">
        <v>29677</v>
      </c>
      <c r="B585">
        <v>479.7</v>
      </c>
      <c r="C585">
        <v>1862.2</v>
      </c>
      <c r="E585">
        <v>1659.2</v>
      </c>
      <c r="F585">
        <v>1.9</v>
      </c>
    </row>
    <row r="586" spans="1:6" x14ac:dyDescent="0.35">
      <c r="A586" s="73">
        <v>29682</v>
      </c>
      <c r="D586">
        <v>424</v>
      </c>
    </row>
    <row r="587" spans="1:6" x14ac:dyDescent="0.35">
      <c r="A587" s="73">
        <v>29689</v>
      </c>
      <c r="D587">
        <v>426.1</v>
      </c>
    </row>
    <row r="588" spans="1:6" x14ac:dyDescent="0.35">
      <c r="A588" s="73">
        <v>29696</v>
      </c>
      <c r="D588">
        <v>429.7</v>
      </c>
    </row>
    <row r="589" spans="1:6" x14ac:dyDescent="0.35">
      <c r="A589" s="73">
        <v>29703</v>
      </c>
      <c r="D589">
        <v>429.2</v>
      </c>
    </row>
    <row r="590" spans="1:6" x14ac:dyDescent="0.35">
      <c r="A590" s="73">
        <v>29707</v>
      </c>
      <c r="B590">
        <v>473.5</v>
      </c>
      <c r="C590">
        <v>1855.3</v>
      </c>
      <c r="E590">
        <v>1664.2</v>
      </c>
    </row>
    <row r="591" spans="1:6" x14ac:dyDescent="0.35">
      <c r="A591" s="73">
        <v>29710</v>
      </c>
      <c r="D591">
        <v>427.6</v>
      </c>
    </row>
    <row r="592" spans="1:6" x14ac:dyDescent="0.35">
      <c r="A592" s="73">
        <v>29717</v>
      </c>
      <c r="D592">
        <v>425.7</v>
      </c>
    </row>
    <row r="593" spans="1:6" x14ac:dyDescent="0.35">
      <c r="A593" s="73">
        <v>29724</v>
      </c>
      <c r="D593">
        <v>423.6</v>
      </c>
    </row>
    <row r="594" spans="1:6" x14ac:dyDescent="0.35">
      <c r="A594" s="73">
        <v>29731</v>
      </c>
      <c r="D594">
        <v>423.1</v>
      </c>
    </row>
    <row r="595" spans="1:6" x14ac:dyDescent="0.35">
      <c r="A595" s="73">
        <v>29738</v>
      </c>
      <c r="B595">
        <v>469.8</v>
      </c>
      <c r="C595">
        <v>1845.6</v>
      </c>
      <c r="D595">
        <v>424.6</v>
      </c>
      <c r="E595">
        <v>1670.3</v>
      </c>
    </row>
    <row r="596" spans="1:6" x14ac:dyDescent="0.35">
      <c r="A596" s="73">
        <v>29745</v>
      </c>
      <c r="D596">
        <v>423.1</v>
      </c>
    </row>
    <row r="597" spans="1:6" x14ac:dyDescent="0.35">
      <c r="A597" s="73">
        <v>29752</v>
      </c>
      <c r="D597">
        <v>425.4</v>
      </c>
    </row>
    <row r="598" spans="1:6" x14ac:dyDescent="0.35">
      <c r="A598" s="73">
        <v>29759</v>
      </c>
      <c r="D598">
        <v>426.6</v>
      </c>
    </row>
    <row r="599" spans="1:6" x14ac:dyDescent="0.35">
      <c r="A599" s="73">
        <v>29766</v>
      </c>
      <c r="D599">
        <v>425.2</v>
      </c>
    </row>
    <row r="600" spans="1:6" x14ac:dyDescent="0.35">
      <c r="A600" s="73">
        <v>29768</v>
      </c>
      <c r="B600">
        <v>466.6</v>
      </c>
      <c r="C600">
        <v>1838.1</v>
      </c>
      <c r="E600">
        <v>1681.9</v>
      </c>
      <c r="F600">
        <v>1.925</v>
      </c>
    </row>
    <row r="601" spans="1:6" x14ac:dyDescent="0.35">
      <c r="A601" s="73">
        <v>29773</v>
      </c>
      <c r="D601">
        <v>428.8</v>
      </c>
    </row>
    <row r="602" spans="1:6" x14ac:dyDescent="0.35">
      <c r="A602" s="73">
        <v>29780</v>
      </c>
      <c r="D602">
        <v>426.2</v>
      </c>
    </row>
    <row r="603" spans="1:6" x14ac:dyDescent="0.35">
      <c r="A603" s="73">
        <v>29787</v>
      </c>
      <c r="D603">
        <v>427.4</v>
      </c>
    </row>
    <row r="604" spans="1:6" x14ac:dyDescent="0.35">
      <c r="A604" s="73">
        <v>29794</v>
      </c>
      <c r="D604">
        <v>426.2</v>
      </c>
    </row>
    <row r="605" spans="1:6" x14ac:dyDescent="0.35">
      <c r="A605" s="73">
        <v>29799</v>
      </c>
      <c r="B605">
        <v>463</v>
      </c>
      <c r="C605">
        <v>1837.6</v>
      </c>
      <c r="E605">
        <v>1694.3</v>
      </c>
    </row>
    <row r="606" spans="1:6" x14ac:dyDescent="0.35">
      <c r="A606" s="73">
        <v>29801</v>
      </c>
      <c r="D606">
        <v>425.9</v>
      </c>
    </row>
    <row r="607" spans="1:6" x14ac:dyDescent="0.35">
      <c r="A607" s="73">
        <v>29808</v>
      </c>
      <c r="D607">
        <v>429</v>
      </c>
    </row>
    <row r="608" spans="1:6" x14ac:dyDescent="0.35">
      <c r="A608" s="73">
        <v>29815</v>
      </c>
      <c r="D608">
        <v>426.3</v>
      </c>
    </row>
    <row r="609" spans="1:6" x14ac:dyDescent="0.35">
      <c r="A609" s="73">
        <v>29822</v>
      </c>
      <c r="D609">
        <v>425.8</v>
      </c>
    </row>
    <row r="610" spans="1:6" x14ac:dyDescent="0.35">
      <c r="A610" s="73">
        <v>29829</v>
      </c>
      <c r="D610">
        <v>427</v>
      </c>
    </row>
    <row r="611" spans="1:6" x14ac:dyDescent="0.35">
      <c r="A611" s="73">
        <v>29830</v>
      </c>
      <c r="B611">
        <v>458.6</v>
      </c>
      <c r="C611">
        <v>1832.4</v>
      </c>
      <c r="E611">
        <v>1706</v>
      </c>
    </row>
    <row r="612" spans="1:6" x14ac:dyDescent="0.35">
      <c r="A612" s="73">
        <v>29836</v>
      </c>
      <c r="D612">
        <v>425.6</v>
      </c>
    </row>
    <row r="613" spans="1:6" x14ac:dyDescent="0.35">
      <c r="A613" s="73">
        <v>29843</v>
      </c>
      <c r="D613">
        <v>429</v>
      </c>
    </row>
    <row r="614" spans="1:6" x14ac:dyDescent="0.35">
      <c r="A614" s="73">
        <v>29850</v>
      </c>
      <c r="D614">
        <v>428.3</v>
      </c>
    </row>
    <row r="615" spans="1:6" x14ac:dyDescent="0.35">
      <c r="A615" s="73">
        <v>29857</v>
      </c>
      <c r="D615">
        <v>424.9</v>
      </c>
    </row>
    <row r="616" spans="1:6" x14ac:dyDescent="0.35">
      <c r="A616" s="73">
        <v>29860</v>
      </c>
      <c r="B616">
        <v>458.7</v>
      </c>
      <c r="C616">
        <v>1843.5</v>
      </c>
      <c r="E616">
        <v>1721.8</v>
      </c>
      <c r="F616">
        <v>1.8879999999999999</v>
      </c>
    </row>
    <row r="617" spans="1:6" x14ac:dyDescent="0.35">
      <c r="A617" s="73">
        <v>29864</v>
      </c>
      <c r="D617">
        <v>427</v>
      </c>
    </row>
    <row r="618" spans="1:6" x14ac:dyDescent="0.35">
      <c r="A618" s="73">
        <v>29871</v>
      </c>
      <c r="D618">
        <v>428.3</v>
      </c>
    </row>
    <row r="619" spans="1:6" x14ac:dyDescent="0.35">
      <c r="A619" s="73">
        <v>29878</v>
      </c>
      <c r="D619">
        <v>428.9</v>
      </c>
    </row>
    <row r="620" spans="1:6" x14ac:dyDescent="0.35">
      <c r="A620" s="73">
        <v>29885</v>
      </c>
      <c r="D620">
        <v>428.9</v>
      </c>
    </row>
    <row r="621" spans="1:6" x14ac:dyDescent="0.35">
      <c r="A621" s="73">
        <v>29891</v>
      </c>
      <c r="B621">
        <v>459.8</v>
      </c>
      <c r="C621">
        <v>1850.9</v>
      </c>
      <c r="E621">
        <v>1736.1</v>
      </c>
    </row>
    <row r="622" spans="1:6" x14ac:dyDescent="0.35">
      <c r="A622" s="73">
        <v>29892</v>
      </c>
      <c r="D622">
        <v>428.3</v>
      </c>
    </row>
    <row r="623" spans="1:6" x14ac:dyDescent="0.35">
      <c r="A623" s="73">
        <v>29899</v>
      </c>
      <c r="D623">
        <v>430.6</v>
      </c>
    </row>
    <row r="624" spans="1:6" x14ac:dyDescent="0.35">
      <c r="A624" s="73">
        <v>29906</v>
      </c>
      <c r="D624">
        <v>431.4</v>
      </c>
    </row>
    <row r="625" spans="1:6" x14ac:dyDescent="0.35">
      <c r="A625" s="73">
        <v>29913</v>
      </c>
      <c r="D625">
        <v>430.4</v>
      </c>
    </row>
    <row r="626" spans="1:6" x14ac:dyDescent="0.35">
      <c r="A626" s="73">
        <v>29920</v>
      </c>
      <c r="D626">
        <v>433.5</v>
      </c>
    </row>
    <row r="627" spans="1:6" x14ac:dyDescent="0.35">
      <c r="A627" s="73">
        <v>29921</v>
      </c>
      <c r="B627">
        <v>464.1</v>
      </c>
      <c r="C627">
        <v>1865.6</v>
      </c>
      <c r="E627">
        <v>1755.5</v>
      </c>
    </row>
    <row r="628" spans="1:6" x14ac:dyDescent="0.35">
      <c r="A628" s="73">
        <v>29927</v>
      </c>
      <c r="D628">
        <v>436.2</v>
      </c>
    </row>
    <row r="629" spans="1:6" x14ac:dyDescent="0.35">
      <c r="A629" s="73">
        <v>29934</v>
      </c>
      <c r="D629">
        <v>435.1</v>
      </c>
    </row>
    <row r="630" spans="1:6" x14ac:dyDescent="0.35">
      <c r="A630" s="73">
        <v>29941</v>
      </c>
      <c r="D630">
        <v>437.2</v>
      </c>
    </row>
    <row r="631" spans="1:6" x14ac:dyDescent="0.35">
      <c r="A631" s="73">
        <v>29948</v>
      </c>
      <c r="D631">
        <v>436.7</v>
      </c>
    </row>
    <row r="632" spans="1:6" x14ac:dyDescent="0.35">
      <c r="A632" s="73">
        <v>29952</v>
      </c>
      <c r="B632">
        <v>469</v>
      </c>
      <c r="C632">
        <v>1875.4</v>
      </c>
      <c r="E632">
        <v>1770.4</v>
      </c>
      <c r="F632">
        <v>1.8420000000000001</v>
      </c>
    </row>
    <row r="633" spans="1:6" x14ac:dyDescent="0.35">
      <c r="A633" s="73">
        <v>29955</v>
      </c>
      <c r="D633">
        <v>440.2</v>
      </c>
    </row>
    <row r="634" spans="1:6" x14ac:dyDescent="0.35">
      <c r="A634" s="73">
        <v>29962</v>
      </c>
      <c r="D634">
        <v>442.7</v>
      </c>
    </row>
    <row r="635" spans="1:6" x14ac:dyDescent="0.35">
      <c r="A635" s="73">
        <v>29969</v>
      </c>
      <c r="D635">
        <v>442.8</v>
      </c>
    </row>
    <row r="636" spans="1:6" x14ac:dyDescent="0.35">
      <c r="A636" s="73">
        <v>29976</v>
      </c>
      <c r="D636">
        <v>442.7</v>
      </c>
    </row>
    <row r="637" spans="1:6" x14ac:dyDescent="0.35">
      <c r="A637" s="73">
        <v>29983</v>
      </c>
      <c r="B637">
        <v>466.6</v>
      </c>
      <c r="C637">
        <v>1873.8</v>
      </c>
      <c r="D637">
        <v>444.2</v>
      </c>
      <c r="E637">
        <v>1774.5</v>
      </c>
    </row>
    <row r="638" spans="1:6" x14ac:dyDescent="0.35">
      <c r="A638" s="73">
        <v>29990</v>
      </c>
      <c r="D638">
        <v>441.3</v>
      </c>
    </row>
    <row r="639" spans="1:6" x14ac:dyDescent="0.35">
      <c r="A639" s="73">
        <v>29997</v>
      </c>
      <c r="D639">
        <v>442.3</v>
      </c>
    </row>
    <row r="640" spans="1:6" x14ac:dyDescent="0.35">
      <c r="A640" s="73">
        <v>30004</v>
      </c>
      <c r="D640">
        <v>441.6</v>
      </c>
    </row>
    <row r="641" spans="1:6" x14ac:dyDescent="0.35">
      <c r="A641" s="73">
        <v>30011</v>
      </c>
      <c r="B641">
        <v>467.5</v>
      </c>
      <c r="C641">
        <v>1886.5</v>
      </c>
      <c r="D641">
        <v>442.2</v>
      </c>
      <c r="E641">
        <v>1786.5</v>
      </c>
    </row>
    <row r="642" spans="1:6" x14ac:dyDescent="0.35">
      <c r="A642" s="73">
        <v>30018</v>
      </c>
      <c r="D642">
        <v>442.1</v>
      </c>
    </row>
    <row r="643" spans="1:6" x14ac:dyDescent="0.35">
      <c r="A643" s="73">
        <v>30025</v>
      </c>
      <c r="D643">
        <v>443.4</v>
      </c>
    </row>
    <row r="644" spans="1:6" x14ac:dyDescent="0.35">
      <c r="A644" s="73">
        <v>30032</v>
      </c>
      <c r="D644">
        <v>442.4</v>
      </c>
    </row>
    <row r="645" spans="1:6" x14ac:dyDescent="0.35">
      <c r="A645" s="73">
        <v>30039</v>
      </c>
      <c r="D645">
        <v>442.4</v>
      </c>
    </row>
    <row r="646" spans="1:6" x14ac:dyDescent="0.35">
      <c r="A646" s="73">
        <v>30042</v>
      </c>
      <c r="B646">
        <v>470.6</v>
      </c>
      <c r="C646">
        <v>1898.8</v>
      </c>
      <c r="E646">
        <v>1803.9</v>
      </c>
      <c r="F646">
        <v>1.8360000000000001</v>
      </c>
    </row>
    <row r="647" spans="1:6" x14ac:dyDescent="0.35">
      <c r="A647" s="73">
        <v>30046</v>
      </c>
      <c r="D647">
        <v>445.2</v>
      </c>
    </row>
    <row r="648" spans="1:6" x14ac:dyDescent="0.35">
      <c r="A648" s="73">
        <v>30053</v>
      </c>
      <c r="D648">
        <v>447.6</v>
      </c>
    </row>
    <row r="649" spans="1:6" x14ac:dyDescent="0.35">
      <c r="A649" s="73">
        <v>30060</v>
      </c>
      <c r="D649">
        <v>448.5</v>
      </c>
    </row>
    <row r="650" spans="1:6" x14ac:dyDescent="0.35">
      <c r="A650" s="73">
        <v>30067</v>
      </c>
      <c r="D650">
        <v>447.7</v>
      </c>
    </row>
    <row r="651" spans="1:6" x14ac:dyDescent="0.35">
      <c r="A651" s="73">
        <v>30072</v>
      </c>
      <c r="B651">
        <v>465.8</v>
      </c>
      <c r="C651">
        <v>1893</v>
      </c>
      <c r="E651">
        <v>1815.4</v>
      </c>
    </row>
    <row r="652" spans="1:6" x14ac:dyDescent="0.35">
      <c r="A652" s="73">
        <v>30074</v>
      </c>
      <c r="D652">
        <v>445.3</v>
      </c>
    </row>
    <row r="653" spans="1:6" x14ac:dyDescent="0.35">
      <c r="A653" s="73">
        <v>30081</v>
      </c>
      <c r="D653">
        <v>447.2</v>
      </c>
    </row>
    <row r="654" spans="1:6" x14ac:dyDescent="0.35">
      <c r="A654" s="73">
        <v>30088</v>
      </c>
      <c r="D654">
        <v>445.9</v>
      </c>
    </row>
    <row r="655" spans="1:6" x14ac:dyDescent="0.35">
      <c r="A655" s="73">
        <v>30095</v>
      </c>
      <c r="D655">
        <v>447.1</v>
      </c>
    </row>
    <row r="656" spans="1:6" x14ac:dyDescent="0.35">
      <c r="A656" s="73">
        <v>30102</v>
      </c>
      <c r="D656">
        <v>447.4</v>
      </c>
    </row>
    <row r="657" spans="1:6" x14ac:dyDescent="0.35">
      <c r="A657" s="73">
        <v>30103</v>
      </c>
      <c r="B657">
        <v>461.3</v>
      </c>
      <c r="C657">
        <v>1882.5</v>
      </c>
      <c r="E657">
        <v>1826</v>
      </c>
    </row>
    <row r="658" spans="1:6" x14ac:dyDescent="0.35">
      <c r="A658" s="73">
        <v>30109</v>
      </c>
      <c r="D658">
        <v>448</v>
      </c>
    </row>
    <row r="659" spans="1:6" x14ac:dyDescent="0.35">
      <c r="A659" s="73">
        <v>30116</v>
      </c>
      <c r="D659">
        <v>449.1</v>
      </c>
    </row>
    <row r="660" spans="1:6" x14ac:dyDescent="0.35">
      <c r="A660" s="73">
        <v>30123</v>
      </c>
      <c r="D660">
        <v>448.3</v>
      </c>
    </row>
    <row r="661" spans="1:6" x14ac:dyDescent="0.35">
      <c r="A661" s="73">
        <v>30130</v>
      </c>
      <c r="D661">
        <v>445</v>
      </c>
    </row>
    <row r="662" spans="1:6" x14ac:dyDescent="0.35">
      <c r="A662" s="73">
        <v>30133</v>
      </c>
      <c r="B662">
        <v>459.5</v>
      </c>
      <c r="C662">
        <v>1878.5</v>
      </c>
      <c r="E662">
        <v>1831.5</v>
      </c>
      <c r="F662">
        <v>1.825</v>
      </c>
    </row>
    <row r="663" spans="1:6" x14ac:dyDescent="0.35">
      <c r="A663" s="73">
        <v>30137</v>
      </c>
      <c r="D663">
        <v>446.1</v>
      </c>
    </row>
    <row r="664" spans="1:6" x14ac:dyDescent="0.35">
      <c r="A664" s="73">
        <v>30144</v>
      </c>
      <c r="D664">
        <v>449</v>
      </c>
    </row>
    <row r="665" spans="1:6" x14ac:dyDescent="0.35">
      <c r="A665" s="73">
        <v>30151</v>
      </c>
      <c r="D665">
        <v>447.8</v>
      </c>
    </row>
    <row r="666" spans="1:6" x14ac:dyDescent="0.35">
      <c r="A666" s="73">
        <v>30158</v>
      </c>
      <c r="D666">
        <v>448.4</v>
      </c>
    </row>
    <row r="667" spans="1:6" x14ac:dyDescent="0.35">
      <c r="A667" s="73">
        <v>30164</v>
      </c>
      <c r="B667">
        <v>462</v>
      </c>
      <c r="C667">
        <v>1888.6</v>
      </c>
      <c r="E667">
        <v>1845.2</v>
      </c>
    </row>
    <row r="668" spans="1:6" x14ac:dyDescent="0.35">
      <c r="A668" s="73">
        <v>30165</v>
      </c>
      <c r="D668">
        <v>448.5</v>
      </c>
    </row>
    <row r="669" spans="1:6" x14ac:dyDescent="0.35">
      <c r="A669" s="73">
        <v>30172</v>
      </c>
      <c r="D669">
        <v>449.6</v>
      </c>
    </row>
    <row r="670" spans="1:6" x14ac:dyDescent="0.35">
      <c r="A670" s="73">
        <v>30179</v>
      </c>
      <c r="D670">
        <v>451.2</v>
      </c>
    </row>
    <row r="671" spans="1:6" x14ac:dyDescent="0.35">
      <c r="A671" s="73">
        <v>30186</v>
      </c>
      <c r="D671">
        <v>452.3</v>
      </c>
    </row>
    <row r="672" spans="1:6" x14ac:dyDescent="0.35">
      <c r="A672" s="73">
        <v>30193</v>
      </c>
      <c r="D672">
        <v>453.1</v>
      </c>
    </row>
    <row r="673" spans="1:6" x14ac:dyDescent="0.35">
      <c r="A673" s="73">
        <v>30195</v>
      </c>
      <c r="B673">
        <v>467.7</v>
      </c>
      <c r="C673">
        <v>1902.1</v>
      </c>
      <c r="E673">
        <v>1858.4</v>
      </c>
    </row>
    <row r="674" spans="1:6" x14ac:dyDescent="0.35">
      <c r="A674" s="73">
        <v>30200</v>
      </c>
      <c r="D674">
        <v>454.5</v>
      </c>
    </row>
    <row r="675" spans="1:6" x14ac:dyDescent="0.35">
      <c r="A675" s="73">
        <v>30207</v>
      </c>
      <c r="D675">
        <v>456.6</v>
      </c>
    </row>
    <row r="676" spans="1:6" x14ac:dyDescent="0.35">
      <c r="A676" s="73">
        <v>30214</v>
      </c>
      <c r="D676">
        <v>458.2</v>
      </c>
    </row>
    <row r="677" spans="1:6" x14ac:dyDescent="0.35">
      <c r="A677" s="73">
        <v>30221</v>
      </c>
      <c r="D677">
        <v>456.6</v>
      </c>
    </row>
    <row r="678" spans="1:6" x14ac:dyDescent="0.35">
      <c r="A678" s="73">
        <v>30225</v>
      </c>
      <c r="B678">
        <v>473.5</v>
      </c>
      <c r="C678">
        <v>1905.9</v>
      </c>
      <c r="E678">
        <v>1869.7</v>
      </c>
      <c r="F678">
        <v>1.804</v>
      </c>
    </row>
    <row r="679" spans="1:6" x14ac:dyDescent="0.35">
      <c r="A679" s="73">
        <v>30228</v>
      </c>
      <c r="D679">
        <v>460</v>
      </c>
    </row>
    <row r="680" spans="1:6" x14ac:dyDescent="0.35">
      <c r="A680" s="73">
        <v>30235</v>
      </c>
      <c r="D680">
        <v>463.3</v>
      </c>
    </row>
    <row r="681" spans="1:6" x14ac:dyDescent="0.35">
      <c r="A681" s="73">
        <v>30242</v>
      </c>
      <c r="D681">
        <v>463.9</v>
      </c>
    </row>
    <row r="682" spans="1:6" x14ac:dyDescent="0.35">
      <c r="A682" s="73">
        <v>30249</v>
      </c>
      <c r="D682">
        <v>465.5</v>
      </c>
    </row>
    <row r="683" spans="1:6" x14ac:dyDescent="0.35">
      <c r="A683" s="73">
        <v>30256</v>
      </c>
      <c r="B683">
        <v>481.1</v>
      </c>
      <c r="C683">
        <v>1922.1</v>
      </c>
      <c r="D683">
        <v>468.7</v>
      </c>
      <c r="E683">
        <v>1883.7</v>
      </c>
    </row>
    <row r="684" spans="1:6" x14ac:dyDescent="0.35">
      <c r="A684" s="73">
        <v>30263</v>
      </c>
      <c r="D684">
        <v>470.4</v>
      </c>
    </row>
    <row r="685" spans="1:6" x14ac:dyDescent="0.35">
      <c r="A685" s="73">
        <v>30270</v>
      </c>
      <c r="D685">
        <v>472.1</v>
      </c>
    </row>
    <row r="686" spans="1:6" x14ac:dyDescent="0.35">
      <c r="A686" s="73">
        <v>30277</v>
      </c>
      <c r="D686">
        <v>471.9</v>
      </c>
    </row>
    <row r="687" spans="1:6" x14ac:dyDescent="0.35">
      <c r="A687" s="73">
        <v>30284</v>
      </c>
      <c r="D687">
        <v>471.5</v>
      </c>
    </row>
    <row r="688" spans="1:6" x14ac:dyDescent="0.35">
      <c r="A688" s="73">
        <v>30286</v>
      </c>
      <c r="B688">
        <v>486</v>
      </c>
      <c r="C688">
        <v>1950.8</v>
      </c>
      <c r="E688">
        <v>1905.9</v>
      </c>
    </row>
    <row r="689" spans="1:6" x14ac:dyDescent="0.35">
      <c r="A689" s="73">
        <v>30291</v>
      </c>
      <c r="D689">
        <v>474.2</v>
      </c>
    </row>
    <row r="690" spans="1:6" x14ac:dyDescent="0.35">
      <c r="A690" s="73">
        <v>30298</v>
      </c>
      <c r="D690">
        <v>477.1</v>
      </c>
    </row>
    <row r="691" spans="1:6" x14ac:dyDescent="0.35">
      <c r="A691" s="73">
        <v>30305</v>
      </c>
      <c r="D691">
        <v>475.2</v>
      </c>
    </row>
    <row r="692" spans="1:6" x14ac:dyDescent="0.35">
      <c r="A692" s="73">
        <v>30312</v>
      </c>
      <c r="D692">
        <v>473.9</v>
      </c>
    </row>
    <row r="693" spans="1:6" x14ac:dyDescent="0.35">
      <c r="A693" s="73">
        <v>30317</v>
      </c>
      <c r="B693">
        <v>487.4</v>
      </c>
      <c r="C693">
        <v>2001.4</v>
      </c>
      <c r="E693">
        <v>1959.4</v>
      </c>
      <c r="F693">
        <v>1.7450000000000001</v>
      </c>
    </row>
    <row r="694" spans="1:6" x14ac:dyDescent="0.35">
      <c r="A694" s="73">
        <v>30319</v>
      </c>
      <c r="D694">
        <v>472.6</v>
      </c>
    </row>
    <row r="695" spans="1:6" x14ac:dyDescent="0.35">
      <c r="A695" s="73">
        <v>30326</v>
      </c>
      <c r="D695">
        <v>475.3</v>
      </c>
    </row>
    <row r="696" spans="1:6" x14ac:dyDescent="0.35">
      <c r="A696" s="73">
        <v>30333</v>
      </c>
      <c r="D696">
        <v>477.2</v>
      </c>
    </row>
    <row r="697" spans="1:6" x14ac:dyDescent="0.35">
      <c r="A697" s="73">
        <v>30340</v>
      </c>
      <c r="D697">
        <v>478.4</v>
      </c>
    </row>
    <row r="698" spans="1:6" x14ac:dyDescent="0.35">
      <c r="A698" s="73">
        <v>30347</v>
      </c>
      <c r="D698">
        <v>479.7</v>
      </c>
    </row>
    <row r="699" spans="1:6" x14ac:dyDescent="0.35">
      <c r="A699" s="73">
        <v>30348</v>
      </c>
      <c r="B699">
        <v>494.2</v>
      </c>
      <c r="C699">
        <v>2037.6</v>
      </c>
      <c r="E699">
        <v>1996.8</v>
      </c>
    </row>
    <row r="700" spans="1:6" x14ac:dyDescent="0.35">
      <c r="A700" s="73">
        <v>30354</v>
      </c>
      <c r="D700">
        <v>482.3</v>
      </c>
    </row>
    <row r="701" spans="1:6" x14ac:dyDescent="0.35">
      <c r="A701" s="73">
        <v>30361</v>
      </c>
      <c r="D701">
        <v>483.4</v>
      </c>
    </row>
    <row r="702" spans="1:6" x14ac:dyDescent="0.35">
      <c r="A702" s="73">
        <v>30368</v>
      </c>
      <c r="D702">
        <v>483.9</v>
      </c>
    </row>
    <row r="703" spans="1:6" x14ac:dyDescent="0.35">
      <c r="A703" s="73">
        <v>30375</v>
      </c>
      <c r="D703">
        <v>487.5</v>
      </c>
    </row>
    <row r="704" spans="1:6" x14ac:dyDescent="0.35">
      <c r="A704" s="73">
        <v>30376</v>
      </c>
      <c r="B704">
        <v>500.1</v>
      </c>
      <c r="C704">
        <v>2054.1999999999998</v>
      </c>
      <c r="E704">
        <v>2015.2</v>
      </c>
    </row>
    <row r="705" spans="1:6" x14ac:dyDescent="0.35">
      <c r="A705" s="73">
        <v>30382</v>
      </c>
      <c r="D705">
        <v>489.6</v>
      </c>
    </row>
    <row r="706" spans="1:6" x14ac:dyDescent="0.35">
      <c r="A706" s="73">
        <v>30389</v>
      </c>
      <c r="D706">
        <v>489.6</v>
      </c>
    </row>
    <row r="707" spans="1:6" x14ac:dyDescent="0.35">
      <c r="A707" s="73">
        <v>30396</v>
      </c>
      <c r="D707">
        <v>490.9</v>
      </c>
    </row>
    <row r="708" spans="1:6" x14ac:dyDescent="0.35">
      <c r="A708" s="73">
        <v>30403</v>
      </c>
      <c r="D708">
        <v>491</v>
      </c>
    </row>
    <row r="709" spans="1:6" x14ac:dyDescent="0.35">
      <c r="A709" s="73">
        <v>30407</v>
      </c>
      <c r="B709">
        <v>499.2</v>
      </c>
      <c r="C709">
        <v>2053.1999999999998</v>
      </c>
      <c r="E709">
        <v>2028.6</v>
      </c>
      <c r="F709">
        <v>1.7529999999999999</v>
      </c>
    </row>
    <row r="710" spans="1:6" x14ac:dyDescent="0.35">
      <c r="A710" s="73">
        <v>30410</v>
      </c>
      <c r="D710">
        <v>493.4</v>
      </c>
    </row>
    <row r="711" spans="1:6" x14ac:dyDescent="0.35">
      <c r="A711" s="73">
        <v>30417</v>
      </c>
      <c r="D711">
        <v>493.7</v>
      </c>
    </row>
    <row r="712" spans="1:6" x14ac:dyDescent="0.35">
      <c r="A712" s="73">
        <v>30424</v>
      </c>
      <c r="D712">
        <v>491.2</v>
      </c>
    </row>
    <row r="713" spans="1:6" x14ac:dyDescent="0.35">
      <c r="A713" s="73">
        <v>30431</v>
      </c>
      <c r="D713">
        <v>492.5</v>
      </c>
    </row>
    <row r="714" spans="1:6" x14ac:dyDescent="0.35">
      <c r="A714" s="73">
        <v>30437</v>
      </c>
      <c r="B714">
        <v>504</v>
      </c>
      <c r="C714">
        <v>2059.6</v>
      </c>
      <c r="E714">
        <v>2043.1</v>
      </c>
    </row>
    <row r="715" spans="1:6" x14ac:dyDescent="0.35">
      <c r="A715" s="73">
        <v>30438</v>
      </c>
      <c r="D715">
        <v>496</v>
      </c>
    </row>
    <row r="716" spans="1:6" x14ac:dyDescent="0.35">
      <c r="A716" s="73">
        <v>30445</v>
      </c>
      <c r="D716">
        <v>497.5</v>
      </c>
    </row>
    <row r="717" spans="1:6" x14ac:dyDescent="0.35">
      <c r="A717" s="73">
        <v>30452</v>
      </c>
      <c r="D717">
        <v>501.3</v>
      </c>
    </row>
    <row r="718" spans="1:6" x14ac:dyDescent="0.35">
      <c r="A718" s="73">
        <v>30459</v>
      </c>
      <c r="D718">
        <v>500.9</v>
      </c>
    </row>
    <row r="719" spans="1:6" x14ac:dyDescent="0.35">
      <c r="A719" s="73">
        <v>30466</v>
      </c>
      <c r="D719">
        <v>501</v>
      </c>
    </row>
    <row r="720" spans="1:6" x14ac:dyDescent="0.35">
      <c r="A720" s="73">
        <v>30468</v>
      </c>
      <c r="B720">
        <v>507</v>
      </c>
      <c r="C720">
        <v>2065.9</v>
      </c>
      <c r="E720">
        <v>2053.5</v>
      </c>
    </row>
    <row r="721" spans="1:6" x14ac:dyDescent="0.35">
      <c r="A721" s="73">
        <v>30473</v>
      </c>
      <c r="D721">
        <v>502.6</v>
      </c>
    </row>
    <row r="722" spans="1:6" x14ac:dyDescent="0.35">
      <c r="A722" s="73">
        <v>30480</v>
      </c>
      <c r="D722">
        <v>504.2</v>
      </c>
    </row>
    <row r="723" spans="1:6" x14ac:dyDescent="0.35">
      <c r="A723" s="73">
        <v>30487</v>
      </c>
      <c r="D723">
        <v>504.4</v>
      </c>
    </row>
    <row r="724" spans="1:6" x14ac:dyDescent="0.35">
      <c r="A724" s="73">
        <v>30494</v>
      </c>
      <c r="D724">
        <v>503.9</v>
      </c>
    </row>
    <row r="725" spans="1:6" x14ac:dyDescent="0.35">
      <c r="A725" s="73">
        <v>30498</v>
      </c>
      <c r="B725">
        <v>508.8</v>
      </c>
      <c r="C725">
        <v>2068.9</v>
      </c>
      <c r="E725">
        <v>2064.8000000000002</v>
      </c>
      <c r="F725">
        <v>1.7789999999999999</v>
      </c>
    </row>
    <row r="726" spans="1:6" x14ac:dyDescent="0.35">
      <c r="A726" s="73">
        <v>30501</v>
      </c>
      <c r="D726">
        <v>505.1</v>
      </c>
    </row>
    <row r="727" spans="1:6" x14ac:dyDescent="0.35">
      <c r="A727" s="73">
        <v>30508</v>
      </c>
      <c r="D727">
        <v>508.2</v>
      </c>
    </row>
    <row r="728" spans="1:6" x14ac:dyDescent="0.35">
      <c r="A728" s="73">
        <v>30515</v>
      </c>
      <c r="D728">
        <v>506.8</v>
      </c>
    </row>
    <row r="729" spans="1:6" x14ac:dyDescent="0.35">
      <c r="A729" s="73">
        <v>30522</v>
      </c>
      <c r="D729">
        <v>508.2</v>
      </c>
    </row>
    <row r="730" spans="1:6" x14ac:dyDescent="0.35">
      <c r="A730" s="73">
        <v>30529</v>
      </c>
      <c r="B730">
        <v>510</v>
      </c>
      <c r="C730">
        <v>2071.9</v>
      </c>
      <c r="D730">
        <v>510.1</v>
      </c>
      <c r="E730">
        <v>2074</v>
      </c>
    </row>
    <row r="731" spans="1:6" x14ac:dyDescent="0.35">
      <c r="A731" s="73">
        <v>30536</v>
      </c>
      <c r="D731">
        <v>509.1</v>
      </c>
    </row>
    <row r="732" spans="1:6" x14ac:dyDescent="0.35">
      <c r="A732" s="73">
        <v>30543</v>
      </c>
      <c r="D732">
        <v>510.8</v>
      </c>
    </row>
    <row r="733" spans="1:6" x14ac:dyDescent="0.35">
      <c r="A733" s="73">
        <v>30550</v>
      </c>
      <c r="D733">
        <v>510.9</v>
      </c>
    </row>
    <row r="734" spans="1:6" x14ac:dyDescent="0.35">
      <c r="A734" s="73">
        <v>30557</v>
      </c>
      <c r="D734">
        <v>510.6</v>
      </c>
    </row>
    <row r="735" spans="1:6" x14ac:dyDescent="0.35">
      <c r="A735" s="73">
        <v>30560</v>
      </c>
      <c r="B735">
        <v>510.8</v>
      </c>
      <c r="C735">
        <v>2074.9</v>
      </c>
      <c r="E735">
        <v>2083.1999999999998</v>
      </c>
    </row>
    <row r="736" spans="1:6" x14ac:dyDescent="0.35">
      <c r="A736" s="73">
        <v>30564</v>
      </c>
      <c r="D736">
        <v>512.29999999999995</v>
      </c>
    </row>
    <row r="737" spans="1:6" x14ac:dyDescent="0.35">
      <c r="A737" s="73">
        <v>30571</v>
      </c>
      <c r="D737">
        <v>511.8</v>
      </c>
    </row>
    <row r="738" spans="1:6" x14ac:dyDescent="0.35">
      <c r="A738" s="73">
        <v>30578</v>
      </c>
      <c r="D738">
        <v>512.29999999999995</v>
      </c>
    </row>
    <row r="739" spans="1:6" x14ac:dyDescent="0.35">
      <c r="A739" s="73">
        <v>30585</v>
      </c>
      <c r="D739">
        <v>514</v>
      </c>
    </row>
    <row r="740" spans="1:6" x14ac:dyDescent="0.35">
      <c r="A740" s="73">
        <v>30590</v>
      </c>
      <c r="B740">
        <v>513.1</v>
      </c>
      <c r="C740">
        <v>2082.5</v>
      </c>
      <c r="E740">
        <v>2099.1999999999998</v>
      </c>
      <c r="F740">
        <v>1.7969999999999999</v>
      </c>
    </row>
    <row r="741" spans="1:6" x14ac:dyDescent="0.35">
      <c r="A741" s="73">
        <v>30592</v>
      </c>
      <c r="D741">
        <v>513.79999999999995</v>
      </c>
    </row>
    <row r="742" spans="1:6" x14ac:dyDescent="0.35">
      <c r="A742" s="73">
        <v>30599</v>
      </c>
      <c r="D742">
        <v>517.29999999999995</v>
      </c>
    </row>
    <row r="743" spans="1:6" x14ac:dyDescent="0.35">
      <c r="A743" s="73">
        <v>30606</v>
      </c>
      <c r="D743">
        <v>517.70000000000005</v>
      </c>
    </row>
    <row r="744" spans="1:6" x14ac:dyDescent="0.35">
      <c r="A744" s="73">
        <v>30613</v>
      </c>
      <c r="D744">
        <v>518.5</v>
      </c>
    </row>
    <row r="745" spans="1:6" x14ac:dyDescent="0.35">
      <c r="A745" s="73">
        <v>30620</v>
      </c>
      <c r="D745">
        <v>518.4</v>
      </c>
    </row>
    <row r="746" spans="1:6" x14ac:dyDescent="0.35">
      <c r="A746" s="73">
        <v>30621</v>
      </c>
      <c r="B746">
        <v>513.4</v>
      </c>
      <c r="C746">
        <v>2089.3000000000002</v>
      </c>
      <c r="E746">
        <v>2112.3000000000002</v>
      </c>
    </row>
    <row r="747" spans="1:6" x14ac:dyDescent="0.35">
      <c r="A747" s="73">
        <v>30627</v>
      </c>
      <c r="D747">
        <v>518.9</v>
      </c>
    </row>
    <row r="748" spans="1:6" x14ac:dyDescent="0.35">
      <c r="A748" s="73">
        <v>30634</v>
      </c>
      <c r="D748">
        <v>519.1</v>
      </c>
    </row>
    <row r="749" spans="1:6" x14ac:dyDescent="0.35">
      <c r="A749" s="73">
        <v>30641</v>
      </c>
      <c r="D749">
        <v>518.79999999999995</v>
      </c>
    </row>
    <row r="750" spans="1:6" x14ac:dyDescent="0.35">
      <c r="A750" s="73">
        <v>30648</v>
      </c>
      <c r="D750">
        <v>518.6</v>
      </c>
    </row>
    <row r="751" spans="1:6" x14ac:dyDescent="0.35">
      <c r="A751" s="73">
        <v>30651</v>
      </c>
      <c r="B751">
        <v>514.20000000000005</v>
      </c>
      <c r="C751">
        <v>2094.1999999999998</v>
      </c>
      <c r="E751">
        <v>2123.5</v>
      </c>
    </row>
    <row r="752" spans="1:6" x14ac:dyDescent="0.35">
      <c r="A752" s="73">
        <v>30655</v>
      </c>
      <c r="D752">
        <v>520.4</v>
      </c>
    </row>
    <row r="753" spans="1:6" x14ac:dyDescent="0.35">
      <c r="A753" s="73">
        <v>30662</v>
      </c>
      <c r="D753">
        <v>521.6</v>
      </c>
    </row>
    <row r="754" spans="1:6" x14ac:dyDescent="0.35">
      <c r="A754" s="73">
        <v>30669</v>
      </c>
      <c r="D754">
        <v>522.20000000000005</v>
      </c>
    </row>
    <row r="755" spans="1:6" x14ac:dyDescent="0.35">
      <c r="A755" s="73">
        <v>30676</v>
      </c>
      <c r="D755">
        <v>520.6</v>
      </c>
    </row>
    <row r="756" spans="1:6" x14ac:dyDescent="0.35">
      <c r="A756" s="73">
        <v>30682</v>
      </c>
      <c r="B756">
        <v>514.29999999999995</v>
      </c>
      <c r="C756">
        <v>2094.1999999999998</v>
      </c>
      <c r="E756">
        <v>2138.1999999999998</v>
      </c>
      <c r="F756">
        <v>1.8120000000000001</v>
      </c>
    </row>
    <row r="757" spans="1:6" x14ac:dyDescent="0.35">
      <c r="A757" s="73">
        <v>30683</v>
      </c>
      <c r="D757">
        <v>522.20000000000005</v>
      </c>
    </row>
    <row r="758" spans="1:6" x14ac:dyDescent="0.35">
      <c r="A758" s="73">
        <v>30690</v>
      </c>
      <c r="D758">
        <v>525.29999999999995</v>
      </c>
    </row>
    <row r="759" spans="1:6" x14ac:dyDescent="0.35">
      <c r="A759" s="73">
        <v>30697</v>
      </c>
      <c r="D759">
        <v>526.29999999999995</v>
      </c>
    </row>
    <row r="760" spans="1:6" x14ac:dyDescent="0.35">
      <c r="A760" s="73">
        <v>30704</v>
      </c>
      <c r="D760">
        <v>525</v>
      </c>
    </row>
    <row r="761" spans="1:6" x14ac:dyDescent="0.35">
      <c r="A761" s="73">
        <v>30711</v>
      </c>
      <c r="D761">
        <v>524.20000000000005</v>
      </c>
    </row>
    <row r="762" spans="1:6" x14ac:dyDescent="0.35">
      <c r="A762" s="73">
        <v>30713</v>
      </c>
      <c r="B762">
        <v>514.1</v>
      </c>
      <c r="C762">
        <v>2103.5</v>
      </c>
      <c r="E762">
        <v>2158.1999999999998</v>
      </c>
    </row>
    <row r="763" spans="1:6" x14ac:dyDescent="0.35">
      <c r="A763" s="73">
        <v>30718</v>
      </c>
      <c r="D763">
        <v>526.6</v>
      </c>
    </row>
    <row r="764" spans="1:6" x14ac:dyDescent="0.35">
      <c r="A764" s="73">
        <v>30725</v>
      </c>
      <c r="D764">
        <v>527.1</v>
      </c>
    </row>
    <row r="765" spans="1:6" x14ac:dyDescent="0.35">
      <c r="A765" s="73">
        <v>30732</v>
      </c>
      <c r="D765">
        <v>528.5</v>
      </c>
    </row>
    <row r="766" spans="1:6" x14ac:dyDescent="0.35">
      <c r="A766" s="73">
        <v>30739</v>
      </c>
      <c r="D766">
        <v>527.4</v>
      </c>
    </row>
    <row r="767" spans="1:6" x14ac:dyDescent="0.35">
      <c r="A767" s="73">
        <v>30742</v>
      </c>
      <c r="B767">
        <v>516.4</v>
      </c>
      <c r="C767">
        <v>2113.9</v>
      </c>
      <c r="E767">
        <v>2175.1999999999998</v>
      </c>
    </row>
    <row r="768" spans="1:6" x14ac:dyDescent="0.35">
      <c r="A768" s="73">
        <v>30746</v>
      </c>
      <c r="D768">
        <v>529.4</v>
      </c>
    </row>
    <row r="769" spans="1:6" x14ac:dyDescent="0.35">
      <c r="A769" s="73">
        <v>30753</v>
      </c>
      <c r="D769">
        <v>530</v>
      </c>
    </row>
    <row r="770" spans="1:6" x14ac:dyDescent="0.35">
      <c r="A770" s="73">
        <v>30760</v>
      </c>
      <c r="D770">
        <v>531.4</v>
      </c>
    </row>
    <row r="771" spans="1:6" x14ac:dyDescent="0.35">
      <c r="A771" s="73">
        <v>30767</v>
      </c>
      <c r="D771">
        <v>533.29999999999995</v>
      </c>
    </row>
    <row r="772" spans="1:6" x14ac:dyDescent="0.35">
      <c r="A772" s="73">
        <v>30773</v>
      </c>
      <c r="B772">
        <v>517.9</v>
      </c>
      <c r="C772">
        <v>2121.6999999999998</v>
      </c>
      <c r="E772">
        <v>2191.6999999999998</v>
      </c>
      <c r="F772">
        <v>1.82</v>
      </c>
    </row>
    <row r="773" spans="1:6" x14ac:dyDescent="0.35">
      <c r="A773" s="73">
        <v>30774</v>
      </c>
      <c r="D773">
        <v>531.79999999999995</v>
      </c>
    </row>
    <row r="774" spans="1:6" x14ac:dyDescent="0.35">
      <c r="A774" s="73">
        <v>30781</v>
      </c>
      <c r="D774">
        <v>533.79999999999995</v>
      </c>
    </row>
    <row r="775" spans="1:6" x14ac:dyDescent="0.35">
      <c r="A775" s="73">
        <v>30788</v>
      </c>
      <c r="D775">
        <v>535.5</v>
      </c>
    </row>
    <row r="776" spans="1:6" x14ac:dyDescent="0.35">
      <c r="A776" s="73">
        <v>30795</v>
      </c>
      <c r="D776">
        <v>534.70000000000005</v>
      </c>
    </row>
    <row r="777" spans="1:6" x14ac:dyDescent="0.35">
      <c r="A777" s="73">
        <v>30802</v>
      </c>
      <c r="D777">
        <v>534.5</v>
      </c>
    </row>
    <row r="778" spans="1:6" x14ac:dyDescent="0.35">
      <c r="A778" s="73">
        <v>30803</v>
      </c>
      <c r="B778">
        <v>518.6</v>
      </c>
      <c r="C778">
        <v>2129.6</v>
      </c>
      <c r="E778">
        <v>2204.1</v>
      </c>
    </row>
    <row r="779" spans="1:6" x14ac:dyDescent="0.35">
      <c r="A779" s="73">
        <v>30809</v>
      </c>
      <c r="D779">
        <v>535.4</v>
      </c>
    </row>
    <row r="780" spans="1:6" x14ac:dyDescent="0.35">
      <c r="A780" s="73">
        <v>30816</v>
      </c>
      <c r="D780">
        <v>537.4</v>
      </c>
    </row>
    <row r="781" spans="1:6" x14ac:dyDescent="0.35">
      <c r="A781" s="73">
        <v>30823</v>
      </c>
      <c r="D781">
        <v>537.1</v>
      </c>
    </row>
    <row r="782" spans="1:6" x14ac:dyDescent="0.35">
      <c r="A782" s="73">
        <v>30830</v>
      </c>
      <c r="D782">
        <v>536.20000000000005</v>
      </c>
    </row>
    <row r="783" spans="1:6" x14ac:dyDescent="0.35">
      <c r="A783" s="73">
        <v>30834</v>
      </c>
      <c r="B783">
        <v>520.9</v>
      </c>
      <c r="C783">
        <v>2136.1</v>
      </c>
      <c r="E783">
        <v>2215.1</v>
      </c>
    </row>
    <row r="784" spans="1:6" x14ac:dyDescent="0.35">
      <c r="A784" s="73">
        <v>30837</v>
      </c>
      <c r="D784">
        <v>539.6</v>
      </c>
    </row>
    <row r="785" spans="1:6" x14ac:dyDescent="0.35">
      <c r="A785" s="73">
        <v>30844</v>
      </c>
      <c r="D785">
        <v>540.20000000000005</v>
      </c>
    </row>
    <row r="786" spans="1:6" x14ac:dyDescent="0.35">
      <c r="A786" s="73">
        <v>30851</v>
      </c>
      <c r="D786">
        <v>539.29999999999995</v>
      </c>
    </row>
    <row r="787" spans="1:6" x14ac:dyDescent="0.35">
      <c r="A787" s="73">
        <v>30858</v>
      </c>
      <c r="D787">
        <v>540.29999999999995</v>
      </c>
    </row>
    <row r="788" spans="1:6" x14ac:dyDescent="0.35">
      <c r="A788" s="73">
        <v>30864</v>
      </c>
      <c r="B788">
        <v>519.6</v>
      </c>
      <c r="C788">
        <v>2135.9</v>
      </c>
      <c r="E788">
        <v>2223.5</v>
      </c>
      <c r="F788">
        <v>1.829</v>
      </c>
    </row>
    <row r="789" spans="1:6" x14ac:dyDescent="0.35">
      <c r="A789" s="73">
        <v>30865</v>
      </c>
      <c r="D789">
        <v>541.1</v>
      </c>
    </row>
    <row r="790" spans="1:6" x14ac:dyDescent="0.35">
      <c r="A790" s="73">
        <v>30872</v>
      </c>
      <c r="D790">
        <v>539.9</v>
      </c>
    </row>
    <row r="791" spans="1:6" x14ac:dyDescent="0.35">
      <c r="A791" s="73">
        <v>30879</v>
      </c>
      <c r="D791">
        <v>542.20000000000005</v>
      </c>
    </row>
    <row r="792" spans="1:6" x14ac:dyDescent="0.35">
      <c r="A792" s="73">
        <v>30886</v>
      </c>
      <c r="D792">
        <v>541.29999999999995</v>
      </c>
    </row>
    <row r="793" spans="1:6" x14ac:dyDescent="0.35">
      <c r="A793" s="73">
        <v>30893</v>
      </c>
      <c r="D793">
        <v>539.70000000000005</v>
      </c>
    </row>
    <row r="794" spans="1:6" x14ac:dyDescent="0.35">
      <c r="A794" s="73">
        <v>30895</v>
      </c>
      <c r="B794">
        <v>518.20000000000005</v>
      </c>
      <c r="C794">
        <v>2136.4</v>
      </c>
      <c r="E794">
        <v>2230.4</v>
      </c>
    </row>
    <row r="795" spans="1:6" x14ac:dyDescent="0.35">
      <c r="A795" s="73">
        <v>30900</v>
      </c>
      <c r="D795">
        <v>540.5</v>
      </c>
    </row>
    <row r="796" spans="1:6" x14ac:dyDescent="0.35">
      <c r="A796" s="73">
        <v>30907</v>
      </c>
      <c r="D796">
        <v>541.20000000000005</v>
      </c>
    </row>
    <row r="797" spans="1:6" x14ac:dyDescent="0.35">
      <c r="A797" s="73">
        <v>30914</v>
      </c>
      <c r="D797">
        <v>541.29999999999995</v>
      </c>
    </row>
    <row r="798" spans="1:6" x14ac:dyDescent="0.35">
      <c r="A798" s="73">
        <v>30921</v>
      </c>
      <c r="D798">
        <v>540.70000000000005</v>
      </c>
    </row>
    <row r="799" spans="1:6" x14ac:dyDescent="0.35">
      <c r="A799" s="73">
        <v>30926</v>
      </c>
      <c r="B799">
        <v>518.70000000000005</v>
      </c>
      <c r="C799">
        <v>2143.6</v>
      </c>
      <c r="E799">
        <v>2244.4</v>
      </c>
    </row>
    <row r="800" spans="1:6" x14ac:dyDescent="0.35">
      <c r="A800" s="73">
        <v>30928</v>
      </c>
      <c r="D800">
        <v>541.70000000000005</v>
      </c>
    </row>
    <row r="801" spans="1:6" x14ac:dyDescent="0.35">
      <c r="A801" s="73">
        <v>30935</v>
      </c>
      <c r="D801">
        <v>543.4</v>
      </c>
    </row>
    <row r="802" spans="1:6" x14ac:dyDescent="0.35">
      <c r="A802" s="73">
        <v>30942</v>
      </c>
      <c r="D802">
        <v>542.79999999999995</v>
      </c>
    </row>
    <row r="803" spans="1:6" x14ac:dyDescent="0.35">
      <c r="A803" s="73">
        <v>30949</v>
      </c>
      <c r="D803">
        <v>542.79999999999995</v>
      </c>
    </row>
    <row r="804" spans="1:6" x14ac:dyDescent="0.35">
      <c r="A804" s="73">
        <v>30956</v>
      </c>
      <c r="B804">
        <v>517.29999999999995</v>
      </c>
      <c r="C804">
        <v>2149.3000000000002</v>
      </c>
      <c r="D804">
        <v>544.9</v>
      </c>
      <c r="E804">
        <v>2258.9</v>
      </c>
      <c r="F804">
        <v>1.8180000000000001</v>
      </c>
    </row>
    <row r="805" spans="1:6" x14ac:dyDescent="0.35">
      <c r="A805" s="73">
        <v>30963</v>
      </c>
      <c r="D805">
        <v>542.20000000000005</v>
      </c>
    </row>
    <row r="806" spans="1:6" x14ac:dyDescent="0.35">
      <c r="A806" s="73">
        <v>30970</v>
      </c>
      <c r="D806">
        <v>545.70000000000005</v>
      </c>
    </row>
    <row r="807" spans="1:6" x14ac:dyDescent="0.35">
      <c r="A807" s="73">
        <v>30977</v>
      </c>
      <c r="D807">
        <v>542.1</v>
      </c>
    </row>
    <row r="808" spans="1:6" x14ac:dyDescent="0.35">
      <c r="A808" s="73">
        <v>30984</v>
      </c>
      <c r="D808">
        <v>544.4</v>
      </c>
    </row>
    <row r="809" spans="1:6" x14ac:dyDescent="0.35">
      <c r="A809" s="73">
        <v>30987</v>
      </c>
      <c r="B809">
        <v>519.9</v>
      </c>
      <c r="C809">
        <v>2166.6</v>
      </c>
      <c r="E809">
        <v>2281.4</v>
      </c>
    </row>
    <row r="810" spans="1:6" x14ac:dyDescent="0.35">
      <c r="A810" s="73">
        <v>30991</v>
      </c>
      <c r="D810">
        <v>546.4</v>
      </c>
    </row>
    <row r="811" spans="1:6" x14ac:dyDescent="0.35">
      <c r="A811" s="73">
        <v>30998</v>
      </c>
      <c r="D811">
        <v>546.70000000000005</v>
      </c>
    </row>
    <row r="812" spans="1:6" x14ac:dyDescent="0.35">
      <c r="A812" s="73">
        <v>31005</v>
      </c>
      <c r="D812">
        <v>549.70000000000005</v>
      </c>
    </row>
    <row r="813" spans="1:6" x14ac:dyDescent="0.35">
      <c r="A813" s="73">
        <v>31012</v>
      </c>
      <c r="D813">
        <v>549.1</v>
      </c>
    </row>
    <row r="814" spans="1:6" x14ac:dyDescent="0.35">
      <c r="A814" s="73">
        <v>31017</v>
      </c>
      <c r="B814">
        <v>522.79999999999995</v>
      </c>
      <c r="C814">
        <v>2186.1999999999998</v>
      </c>
      <c r="E814">
        <v>2306.4</v>
      </c>
    </row>
    <row r="815" spans="1:6" x14ac:dyDescent="0.35">
      <c r="A815" s="73">
        <v>31019</v>
      </c>
      <c r="D815">
        <v>545.1</v>
      </c>
    </row>
    <row r="816" spans="1:6" x14ac:dyDescent="0.35">
      <c r="A816" s="73">
        <v>31026</v>
      </c>
      <c r="D816">
        <v>549.6</v>
      </c>
    </row>
    <row r="817" spans="1:6" x14ac:dyDescent="0.35">
      <c r="A817" s="73">
        <v>31033</v>
      </c>
      <c r="D817">
        <v>550.6</v>
      </c>
    </row>
    <row r="818" spans="1:6" x14ac:dyDescent="0.35">
      <c r="A818" s="73">
        <v>31040</v>
      </c>
      <c r="D818">
        <v>554</v>
      </c>
    </row>
    <row r="819" spans="1:6" x14ac:dyDescent="0.35">
      <c r="A819" s="73">
        <v>31047</v>
      </c>
      <c r="D819">
        <v>555.9</v>
      </c>
    </row>
    <row r="820" spans="1:6" x14ac:dyDescent="0.35">
      <c r="A820" s="73">
        <v>31048</v>
      </c>
      <c r="B820">
        <v>527</v>
      </c>
      <c r="C820">
        <v>2206.6</v>
      </c>
      <c r="E820">
        <v>2332.4</v>
      </c>
      <c r="F820">
        <v>1.7989999999999999</v>
      </c>
    </row>
    <row r="821" spans="1:6" x14ac:dyDescent="0.35">
      <c r="A821" s="73">
        <v>31054</v>
      </c>
      <c r="D821">
        <v>554</v>
      </c>
    </row>
    <row r="822" spans="1:6" x14ac:dyDescent="0.35">
      <c r="A822" s="73">
        <v>31061</v>
      </c>
      <c r="D822">
        <v>555.6</v>
      </c>
    </row>
    <row r="823" spans="1:6" x14ac:dyDescent="0.35">
      <c r="A823" s="73">
        <v>31068</v>
      </c>
      <c r="D823">
        <v>557.5</v>
      </c>
    </row>
    <row r="824" spans="1:6" x14ac:dyDescent="0.35">
      <c r="A824" s="73">
        <v>31075</v>
      </c>
      <c r="D824">
        <v>558.79999999999995</v>
      </c>
    </row>
    <row r="825" spans="1:6" x14ac:dyDescent="0.35">
      <c r="A825" s="73">
        <v>31079</v>
      </c>
      <c r="B825">
        <v>530.20000000000005</v>
      </c>
      <c r="C825">
        <v>2214.6</v>
      </c>
      <c r="E825">
        <v>2354.1</v>
      </c>
    </row>
    <row r="826" spans="1:6" x14ac:dyDescent="0.35">
      <c r="A826" s="73">
        <v>31082</v>
      </c>
      <c r="D826">
        <v>561.4</v>
      </c>
    </row>
    <row r="827" spans="1:6" x14ac:dyDescent="0.35">
      <c r="A827" s="73">
        <v>31089</v>
      </c>
      <c r="D827">
        <v>562.4</v>
      </c>
    </row>
    <row r="828" spans="1:6" x14ac:dyDescent="0.35">
      <c r="A828" s="73">
        <v>31096</v>
      </c>
      <c r="D828">
        <v>563.70000000000005</v>
      </c>
    </row>
    <row r="829" spans="1:6" x14ac:dyDescent="0.35">
      <c r="A829" s="73">
        <v>31103</v>
      </c>
      <c r="D829">
        <v>564.9</v>
      </c>
    </row>
    <row r="830" spans="1:6" x14ac:dyDescent="0.35">
      <c r="A830" s="73">
        <v>31107</v>
      </c>
      <c r="B830">
        <v>530.5</v>
      </c>
      <c r="C830">
        <v>2215.5</v>
      </c>
      <c r="E830">
        <v>2366.1999999999998</v>
      </c>
    </row>
    <row r="831" spans="1:6" x14ac:dyDescent="0.35">
      <c r="A831" s="73">
        <v>31110</v>
      </c>
      <c r="D831">
        <v>565.70000000000005</v>
      </c>
    </row>
    <row r="832" spans="1:6" x14ac:dyDescent="0.35">
      <c r="A832" s="73">
        <v>31117</v>
      </c>
      <c r="D832">
        <v>565.6</v>
      </c>
    </row>
    <row r="833" spans="1:6" x14ac:dyDescent="0.35">
      <c r="A833" s="73">
        <v>31124</v>
      </c>
      <c r="D833">
        <v>565.1</v>
      </c>
    </row>
    <row r="834" spans="1:6" x14ac:dyDescent="0.35">
      <c r="A834" s="73">
        <v>31131</v>
      </c>
      <c r="D834">
        <v>567.6</v>
      </c>
    </row>
    <row r="835" spans="1:6" x14ac:dyDescent="0.35">
      <c r="A835" s="73">
        <v>31138</v>
      </c>
      <c r="B835">
        <v>533.1</v>
      </c>
      <c r="C835">
        <v>2220</v>
      </c>
      <c r="D835">
        <v>568.9</v>
      </c>
      <c r="E835">
        <v>2375.4</v>
      </c>
      <c r="F835">
        <v>1.7949999999999999</v>
      </c>
    </row>
    <row r="836" spans="1:6" x14ac:dyDescent="0.35">
      <c r="A836" s="73">
        <v>31145</v>
      </c>
      <c r="D836">
        <v>567.79999999999995</v>
      </c>
    </row>
    <row r="837" spans="1:6" x14ac:dyDescent="0.35">
      <c r="A837" s="73">
        <v>31152</v>
      </c>
      <c r="D837">
        <v>571.20000000000005</v>
      </c>
    </row>
    <row r="838" spans="1:6" x14ac:dyDescent="0.35">
      <c r="A838" s="73">
        <v>31159</v>
      </c>
      <c r="D838">
        <v>572.1</v>
      </c>
    </row>
    <row r="839" spans="1:6" x14ac:dyDescent="0.35">
      <c r="A839" s="73">
        <v>31166</v>
      </c>
      <c r="D839">
        <v>570.4</v>
      </c>
    </row>
    <row r="840" spans="1:6" x14ac:dyDescent="0.35">
      <c r="A840" s="73">
        <v>31168</v>
      </c>
      <c r="B840">
        <v>536.5</v>
      </c>
      <c r="C840">
        <v>2229</v>
      </c>
      <c r="E840">
        <v>2389.5</v>
      </c>
    </row>
    <row r="841" spans="1:6" x14ac:dyDescent="0.35">
      <c r="A841" s="73">
        <v>31173</v>
      </c>
      <c r="D841">
        <v>571.9</v>
      </c>
    </row>
    <row r="842" spans="1:6" x14ac:dyDescent="0.35">
      <c r="A842" s="73">
        <v>31180</v>
      </c>
      <c r="D842">
        <v>574</v>
      </c>
    </row>
    <row r="843" spans="1:6" x14ac:dyDescent="0.35">
      <c r="A843" s="73">
        <v>31187</v>
      </c>
      <c r="D843">
        <v>576.4</v>
      </c>
    </row>
    <row r="844" spans="1:6" x14ac:dyDescent="0.35">
      <c r="A844" s="73">
        <v>31194</v>
      </c>
      <c r="D844">
        <v>577.1</v>
      </c>
    </row>
    <row r="845" spans="1:6" x14ac:dyDescent="0.35">
      <c r="A845" s="73">
        <v>31199</v>
      </c>
      <c r="B845">
        <v>541.70000000000005</v>
      </c>
      <c r="C845">
        <v>2244.3000000000002</v>
      </c>
      <c r="E845">
        <v>2412.6</v>
      </c>
    </row>
    <row r="846" spans="1:6" x14ac:dyDescent="0.35">
      <c r="A846" s="73">
        <v>31201</v>
      </c>
      <c r="D846">
        <v>575.9</v>
      </c>
    </row>
    <row r="847" spans="1:6" x14ac:dyDescent="0.35">
      <c r="A847" s="73">
        <v>31208</v>
      </c>
      <c r="D847">
        <v>580.5</v>
      </c>
    </row>
    <row r="848" spans="1:6" x14ac:dyDescent="0.35">
      <c r="A848" s="73">
        <v>31215</v>
      </c>
      <c r="D848">
        <v>581.20000000000005</v>
      </c>
    </row>
    <row r="849" spans="1:6" x14ac:dyDescent="0.35">
      <c r="A849" s="73">
        <v>31222</v>
      </c>
      <c r="D849">
        <v>583.6</v>
      </c>
    </row>
    <row r="850" spans="1:6" x14ac:dyDescent="0.35">
      <c r="A850" s="73">
        <v>31229</v>
      </c>
      <c r="B850">
        <v>547</v>
      </c>
      <c r="C850">
        <v>2255.8000000000002</v>
      </c>
      <c r="D850">
        <v>587.29999999999995</v>
      </c>
      <c r="E850">
        <v>2429.5</v>
      </c>
      <c r="F850">
        <v>1.7949999999999999</v>
      </c>
    </row>
    <row r="851" spans="1:6" x14ac:dyDescent="0.35">
      <c r="A851" s="73">
        <v>31236</v>
      </c>
      <c r="D851">
        <v>585.70000000000005</v>
      </c>
    </row>
    <row r="852" spans="1:6" x14ac:dyDescent="0.35">
      <c r="A852" s="73">
        <v>31243</v>
      </c>
      <c r="D852">
        <v>588.6</v>
      </c>
    </row>
    <row r="853" spans="1:6" x14ac:dyDescent="0.35">
      <c r="A853" s="73">
        <v>31250</v>
      </c>
      <c r="D853">
        <v>590</v>
      </c>
    </row>
    <row r="854" spans="1:6" x14ac:dyDescent="0.35">
      <c r="A854" s="73">
        <v>31257</v>
      </c>
      <c r="D854">
        <v>591</v>
      </c>
    </row>
    <row r="855" spans="1:6" x14ac:dyDescent="0.35">
      <c r="A855" s="73">
        <v>31260</v>
      </c>
      <c r="B855">
        <v>552.5</v>
      </c>
      <c r="C855">
        <v>2265.1</v>
      </c>
      <c r="E855">
        <v>2444</v>
      </c>
    </row>
    <row r="856" spans="1:6" x14ac:dyDescent="0.35">
      <c r="A856" s="73">
        <v>31264</v>
      </c>
      <c r="D856">
        <v>593.6</v>
      </c>
    </row>
    <row r="857" spans="1:6" x14ac:dyDescent="0.35">
      <c r="A857" s="73">
        <v>31271</v>
      </c>
      <c r="D857">
        <v>594.9</v>
      </c>
    </row>
    <row r="858" spans="1:6" x14ac:dyDescent="0.35">
      <c r="A858" s="73">
        <v>31278</v>
      </c>
      <c r="D858">
        <v>595.70000000000005</v>
      </c>
    </row>
    <row r="859" spans="1:6" x14ac:dyDescent="0.35">
      <c r="A859" s="73">
        <v>31285</v>
      </c>
      <c r="D859">
        <v>598.5</v>
      </c>
    </row>
    <row r="860" spans="1:6" x14ac:dyDescent="0.35">
      <c r="A860" s="73">
        <v>31291</v>
      </c>
      <c r="B860">
        <v>558.1</v>
      </c>
      <c r="C860">
        <v>2272.3000000000002</v>
      </c>
      <c r="E860">
        <v>2456.4</v>
      </c>
    </row>
    <row r="861" spans="1:6" x14ac:dyDescent="0.35">
      <c r="A861" s="73">
        <v>31292</v>
      </c>
      <c r="D861">
        <v>598.20000000000005</v>
      </c>
    </row>
    <row r="862" spans="1:6" x14ac:dyDescent="0.35">
      <c r="A862" s="73">
        <v>31299</v>
      </c>
      <c r="D862">
        <v>601.29999999999995</v>
      </c>
    </row>
    <row r="863" spans="1:6" x14ac:dyDescent="0.35">
      <c r="A863" s="73">
        <v>31306</v>
      </c>
      <c r="D863">
        <v>601.20000000000005</v>
      </c>
    </row>
    <row r="864" spans="1:6" x14ac:dyDescent="0.35">
      <c r="A864" s="73">
        <v>31313</v>
      </c>
      <c r="D864">
        <v>602</v>
      </c>
    </row>
    <row r="865" spans="1:6" x14ac:dyDescent="0.35">
      <c r="A865" s="73">
        <v>31320</v>
      </c>
      <c r="D865">
        <v>610.29999999999995</v>
      </c>
    </row>
    <row r="866" spans="1:6" x14ac:dyDescent="0.35">
      <c r="A866" s="73">
        <v>31321</v>
      </c>
      <c r="B866">
        <v>560.20000000000005</v>
      </c>
      <c r="C866">
        <v>2274.6999999999998</v>
      </c>
      <c r="E866">
        <v>2468</v>
      </c>
      <c r="F866">
        <v>1.792</v>
      </c>
    </row>
    <row r="867" spans="1:6" x14ac:dyDescent="0.35">
      <c r="A867" s="73">
        <v>31327</v>
      </c>
      <c r="D867">
        <v>606.20000000000005</v>
      </c>
    </row>
    <row r="868" spans="1:6" x14ac:dyDescent="0.35">
      <c r="A868" s="73">
        <v>31334</v>
      </c>
      <c r="D868">
        <v>605.79999999999995</v>
      </c>
    </row>
    <row r="869" spans="1:6" x14ac:dyDescent="0.35">
      <c r="A869" s="73">
        <v>31341</v>
      </c>
      <c r="D869">
        <v>609.5</v>
      </c>
    </row>
    <row r="870" spans="1:6" x14ac:dyDescent="0.35">
      <c r="A870" s="73">
        <v>31348</v>
      </c>
      <c r="D870">
        <v>608.9</v>
      </c>
    </row>
    <row r="871" spans="1:6" x14ac:dyDescent="0.35">
      <c r="A871" s="73">
        <v>31352</v>
      </c>
      <c r="B871">
        <v>561.70000000000005</v>
      </c>
      <c r="C871">
        <v>2273.1999999999998</v>
      </c>
      <c r="E871">
        <v>2477.8000000000002</v>
      </c>
    </row>
    <row r="872" spans="1:6" x14ac:dyDescent="0.35">
      <c r="A872" s="73">
        <v>31355</v>
      </c>
      <c r="D872">
        <v>609.9</v>
      </c>
    </row>
    <row r="873" spans="1:6" x14ac:dyDescent="0.35">
      <c r="A873" s="73">
        <v>31362</v>
      </c>
      <c r="D873">
        <v>609.29999999999995</v>
      </c>
    </row>
    <row r="874" spans="1:6" x14ac:dyDescent="0.35">
      <c r="A874" s="73">
        <v>31369</v>
      </c>
      <c r="D874">
        <v>611</v>
      </c>
    </row>
    <row r="875" spans="1:6" x14ac:dyDescent="0.35">
      <c r="A875" s="73">
        <v>31376</v>
      </c>
      <c r="D875">
        <v>614.79999999999995</v>
      </c>
    </row>
    <row r="876" spans="1:6" x14ac:dyDescent="0.35">
      <c r="A876" s="73">
        <v>31382</v>
      </c>
      <c r="B876">
        <v>566</v>
      </c>
      <c r="C876">
        <v>2275.9</v>
      </c>
      <c r="E876">
        <v>2492.1</v>
      </c>
    </row>
    <row r="877" spans="1:6" x14ac:dyDescent="0.35">
      <c r="A877" s="73">
        <v>31383</v>
      </c>
      <c r="D877">
        <v>616.20000000000005</v>
      </c>
    </row>
    <row r="878" spans="1:6" x14ac:dyDescent="0.35">
      <c r="A878" s="73">
        <v>31390</v>
      </c>
      <c r="D878">
        <v>618.20000000000005</v>
      </c>
    </row>
    <row r="879" spans="1:6" x14ac:dyDescent="0.35">
      <c r="A879" s="73">
        <v>31397</v>
      </c>
      <c r="D879">
        <v>619.5</v>
      </c>
    </row>
    <row r="880" spans="1:6" x14ac:dyDescent="0.35">
      <c r="A880" s="73">
        <v>31404</v>
      </c>
      <c r="D880">
        <v>622.4</v>
      </c>
    </row>
    <row r="881" spans="1:6" x14ac:dyDescent="0.35">
      <c r="A881" s="73">
        <v>31411</v>
      </c>
      <c r="D881">
        <v>619.9</v>
      </c>
    </row>
    <row r="882" spans="1:6" x14ac:dyDescent="0.35">
      <c r="A882" s="73">
        <v>31413</v>
      </c>
      <c r="B882">
        <v>565.4</v>
      </c>
      <c r="C882">
        <v>2276.6999999999998</v>
      </c>
      <c r="E882">
        <v>2502.1</v>
      </c>
      <c r="F882">
        <v>1.792</v>
      </c>
    </row>
    <row r="883" spans="1:6" x14ac:dyDescent="0.35">
      <c r="A883" s="73">
        <v>31418</v>
      </c>
      <c r="D883">
        <v>622</v>
      </c>
    </row>
    <row r="884" spans="1:6" x14ac:dyDescent="0.35">
      <c r="A884" s="73">
        <v>31425</v>
      </c>
      <c r="D884">
        <v>620.1</v>
      </c>
    </row>
    <row r="885" spans="1:6" x14ac:dyDescent="0.35">
      <c r="A885" s="73">
        <v>31432</v>
      </c>
      <c r="D885">
        <v>620.9</v>
      </c>
    </row>
    <row r="886" spans="1:6" x14ac:dyDescent="0.35">
      <c r="A886" s="73">
        <v>31439</v>
      </c>
      <c r="D886">
        <v>623.4</v>
      </c>
    </row>
    <row r="887" spans="1:6" x14ac:dyDescent="0.35">
      <c r="A887" s="73">
        <v>31444</v>
      </c>
      <c r="B887">
        <v>569.9</v>
      </c>
      <c r="C887">
        <v>2290.6999999999998</v>
      </c>
      <c r="E887">
        <v>2512.9</v>
      </c>
    </row>
    <row r="888" spans="1:6" x14ac:dyDescent="0.35">
      <c r="A888" s="73">
        <v>31446</v>
      </c>
      <c r="D888">
        <v>620.29999999999995</v>
      </c>
    </row>
    <row r="889" spans="1:6" x14ac:dyDescent="0.35">
      <c r="A889" s="73">
        <v>31453</v>
      </c>
      <c r="D889">
        <v>624.1</v>
      </c>
    </row>
    <row r="890" spans="1:6" x14ac:dyDescent="0.35">
      <c r="A890" s="73">
        <v>31460</v>
      </c>
      <c r="D890">
        <v>624.4</v>
      </c>
    </row>
    <row r="891" spans="1:6" x14ac:dyDescent="0.35">
      <c r="A891" s="73">
        <v>31467</v>
      </c>
      <c r="D891">
        <v>627.70000000000005</v>
      </c>
    </row>
    <row r="892" spans="1:6" x14ac:dyDescent="0.35">
      <c r="A892" s="73">
        <v>31472</v>
      </c>
      <c r="B892">
        <v>580.70000000000005</v>
      </c>
      <c r="C892">
        <v>2321.8000000000002</v>
      </c>
      <c r="E892">
        <v>2533.1</v>
      </c>
    </row>
    <row r="893" spans="1:6" x14ac:dyDescent="0.35">
      <c r="A893" s="73">
        <v>31474</v>
      </c>
      <c r="D893">
        <v>627.5</v>
      </c>
    </row>
    <row r="894" spans="1:6" x14ac:dyDescent="0.35">
      <c r="A894" s="73">
        <v>31481</v>
      </c>
      <c r="D894">
        <v>631.70000000000005</v>
      </c>
    </row>
    <row r="895" spans="1:6" x14ac:dyDescent="0.35">
      <c r="A895" s="73">
        <v>31488</v>
      </c>
      <c r="D895">
        <v>633.5</v>
      </c>
    </row>
    <row r="896" spans="1:6" x14ac:dyDescent="0.35">
      <c r="A896" s="73">
        <v>31495</v>
      </c>
      <c r="D896">
        <v>635.20000000000005</v>
      </c>
    </row>
    <row r="897" spans="1:6" x14ac:dyDescent="0.35">
      <c r="A897" s="73">
        <v>31502</v>
      </c>
      <c r="D897">
        <v>636.1</v>
      </c>
    </row>
    <row r="898" spans="1:6" x14ac:dyDescent="0.35">
      <c r="A898" s="73">
        <v>31503</v>
      </c>
      <c r="B898">
        <v>589.70000000000005</v>
      </c>
      <c r="C898">
        <v>2353.1</v>
      </c>
      <c r="E898">
        <v>2557.8000000000002</v>
      </c>
      <c r="F898">
        <v>1.76</v>
      </c>
    </row>
    <row r="899" spans="1:6" x14ac:dyDescent="0.35">
      <c r="A899" s="73">
        <v>31509</v>
      </c>
      <c r="D899">
        <v>639.70000000000005</v>
      </c>
    </row>
    <row r="900" spans="1:6" x14ac:dyDescent="0.35">
      <c r="A900" s="73">
        <v>31516</v>
      </c>
      <c r="D900">
        <v>638.1</v>
      </c>
    </row>
    <row r="901" spans="1:6" x14ac:dyDescent="0.35">
      <c r="A901" s="73">
        <v>31523</v>
      </c>
      <c r="D901">
        <v>640.6</v>
      </c>
    </row>
    <row r="902" spans="1:6" x14ac:dyDescent="0.35">
      <c r="A902" s="73">
        <v>31530</v>
      </c>
      <c r="D902">
        <v>643.29999999999995</v>
      </c>
    </row>
    <row r="903" spans="1:6" x14ac:dyDescent="0.35">
      <c r="A903" s="73">
        <v>31533</v>
      </c>
      <c r="B903">
        <v>598.20000000000005</v>
      </c>
      <c r="C903">
        <v>2371.4</v>
      </c>
      <c r="E903">
        <v>2584.8000000000002</v>
      </c>
    </row>
    <row r="904" spans="1:6" x14ac:dyDescent="0.35">
      <c r="A904" s="73">
        <v>31537</v>
      </c>
      <c r="D904">
        <v>648.20000000000005</v>
      </c>
    </row>
    <row r="905" spans="1:6" x14ac:dyDescent="0.35">
      <c r="A905" s="73">
        <v>31544</v>
      </c>
      <c r="D905">
        <v>650.29999999999995</v>
      </c>
    </row>
    <row r="906" spans="1:6" x14ac:dyDescent="0.35">
      <c r="A906" s="73">
        <v>31551</v>
      </c>
      <c r="D906">
        <v>652.20000000000005</v>
      </c>
    </row>
    <row r="907" spans="1:6" x14ac:dyDescent="0.35">
      <c r="A907" s="73">
        <v>31558</v>
      </c>
      <c r="D907">
        <v>654.20000000000005</v>
      </c>
    </row>
    <row r="908" spans="1:6" x14ac:dyDescent="0.35">
      <c r="A908" s="73">
        <v>31564</v>
      </c>
      <c r="B908">
        <v>603.79999999999995</v>
      </c>
      <c r="C908">
        <v>2381.1999999999998</v>
      </c>
      <c r="E908">
        <v>2605</v>
      </c>
    </row>
    <row r="909" spans="1:6" x14ac:dyDescent="0.35">
      <c r="A909" s="73">
        <v>31565</v>
      </c>
      <c r="D909">
        <v>654.9</v>
      </c>
    </row>
    <row r="910" spans="1:6" x14ac:dyDescent="0.35">
      <c r="A910" s="73">
        <v>31572</v>
      </c>
      <c r="D910">
        <v>658.1</v>
      </c>
    </row>
    <row r="911" spans="1:6" x14ac:dyDescent="0.35">
      <c r="A911" s="73">
        <v>31579</v>
      </c>
      <c r="D911">
        <v>661</v>
      </c>
    </row>
    <row r="912" spans="1:6" x14ac:dyDescent="0.35">
      <c r="A912" s="73">
        <v>31586</v>
      </c>
      <c r="D912">
        <v>660.8</v>
      </c>
    </row>
    <row r="913" spans="1:6" x14ac:dyDescent="0.35">
      <c r="A913" s="73">
        <v>31593</v>
      </c>
      <c r="D913">
        <v>664.2</v>
      </c>
    </row>
    <row r="914" spans="1:6" x14ac:dyDescent="0.35">
      <c r="A914" s="73">
        <v>31594</v>
      </c>
      <c r="B914">
        <v>612.1</v>
      </c>
      <c r="C914">
        <v>2398.6999999999998</v>
      </c>
      <c r="E914">
        <v>2626.6</v>
      </c>
      <c r="F914">
        <v>1.7410000000000001</v>
      </c>
    </row>
    <row r="915" spans="1:6" x14ac:dyDescent="0.35">
      <c r="A915" s="73">
        <v>31600</v>
      </c>
      <c r="D915">
        <v>665.7</v>
      </c>
    </row>
    <row r="916" spans="1:6" x14ac:dyDescent="0.35">
      <c r="A916" s="73">
        <v>31607</v>
      </c>
      <c r="D916">
        <v>670</v>
      </c>
    </row>
    <row r="917" spans="1:6" x14ac:dyDescent="0.35">
      <c r="A917" s="73">
        <v>31614</v>
      </c>
      <c r="D917">
        <v>671.5</v>
      </c>
    </row>
    <row r="918" spans="1:6" x14ac:dyDescent="0.35">
      <c r="A918" s="73">
        <v>31621</v>
      </c>
      <c r="D918">
        <v>672.4</v>
      </c>
    </row>
    <row r="919" spans="1:6" x14ac:dyDescent="0.35">
      <c r="A919" s="73">
        <v>31625</v>
      </c>
      <c r="B919">
        <v>619.29999999999995</v>
      </c>
      <c r="C919">
        <v>2414.6999999999998</v>
      </c>
      <c r="E919">
        <v>2646.5</v>
      </c>
    </row>
    <row r="920" spans="1:6" x14ac:dyDescent="0.35">
      <c r="A920" s="73">
        <v>31628</v>
      </c>
      <c r="D920">
        <v>674.1</v>
      </c>
    </row>
    <row r="921" spans="1:6" x14ac:dyDescent="0.35">
      <c r="A921" s="73">
        <v>31635</v>
      </c>
      <c r="D921">
        <v>676</v>
      </c>
    </row>
    <row r="922" spans="1:6" x14ac:dyDescent="0.35">
      <c r="A922" s="73">
        <v>31642</v>
      </c>
      <c r="D922">
        <v>677.5</v>
      </c>
    </row>
    <row r="923" spans="1:6" x14ac:dyDescent="0.35">
      <c r="A923" s="73">
        <v>31649</v>
      </c>
      <c r="D923">
        <v>679.5</v>
      </c>
    </row>
    <row r="924" spans="1:6" x14ac:dyDescent="0.35">
      <c r="A924" s="73">
        <v>31656</v>
      </c>
      <c r="B924">
        <v>624.9</v>
      </c>
      <c r="C924">
        <v>2425.3000000000002</v>
      </c>
      <c r="D924">
        <v>685.4</v>
      </c>
      <c r="E924">
        <v>2667.8</v>
      </c>
    </row>
    <row r="925" spans="1:6" x14ac:dyDescent="0.35">
      <c r="A925" s="73">
        <v>31663</v>
      </c>
      <c r="D925">
        <v>685.4</v>
      </c>
    </row>
    <row r="926" spans="1:6" x14ac:dyDescent="0.35">
      <c r="A926" s="73">
        <v>31670</v>
      </c>
      <c r="D926">
        <v>685.1</v>
      </c>
    </row>
    <row r="927" spans="1:6" x14ac:dyDescent="0.35">
      <c r="A927" s="73">
        <v>31677</v>
      </c>
      <c r="D927">
        <v>688.3</v>
      </c>
    </row>
    <row r="928" spans="1:6" x14ac:dyDescent="0.35">
      <c r="A928" s="73">
        <v>31684</v>
      </c>
      <c r="D928">
        <v>690.6</v>
      </c>
    </row>
    <row r="929" spans="1:6" x14ac:dyDescent="0.35">
      <c r="A929" s="73">
        <v>31686</v>
      </c>
      <c r="B929">
        <v>630.6</v>
      </c>
      <c r="C929">
        <v>2438.6999999999998</v>
      </c>
      <c r="E929">
        <v>2687.4</v>
      </c>
      <c r="F929">
        <v>1.7210000000000001</v>
      </c>
    </row>
    <row r="930" spans="1:6" x14ac:dyDescent="0.35">
      <c r="A930" s="73">
        <v>31691</v>
      </c>
      <c r="D930">
        <v>691.2</v>
      </c>
    </row>
    <row r="931" spans="1:6" x14ac:dyDescent="0.35">
      <c r="A931" s="73">
        <v>31698</v>
      </c>
      <c r="D931">
        <v>691.2</v>
      </c>
    </row>
    <row r="932" spans="1:6" x14ac:dyDescent="0.35">
      <c r="A932" s="73">
        <v>31705</v>
      </c>
      <c r="D932">
        <v>695.9</v>
      </c>
    </row>
    <row r="933" spans="1:6" x14ac:dyDescent="0.35">
      <c r="A933" s="73">
        <v>31712</v>
      </c>
      <c r="D933">
        <v>698.4</v>
      </c>
    </row>
    <row r="934" spans="1:6" x14ac:dyDescent="0.35">
      <c r="A934" s="73">
        <v>31717</v>
      </c>
      <c r="B934">
        <v>638.9</v>
      </c>
      <c r="C934">
        <v>2446.8000000000002</v>
      </c>
      <c r="E934">
        <v>2701.3</v>
      </c>
    </row>
    <row r="935" spans="1:6" x14ac:dyDescent="0.35">
      <c r="A935" s="73">
        <v>31719</v>
      </c>
      <c r="D935">
        <v>698.9</v>
      </c>
    </row>
    <row r="936" spans="1:6" x14ac:dyDescent="0.35">
      <c r="A936" s="73">
        <v>31726</v>
      </c>
      <c r="D936">
        <v>702.8</v>
      </c>
    </row>
    <row r="937" spans="1:6" x14ac:dyDescent="0.35">
      <c r="A937" s="73">
        <v>31733</v>
      </c>
      <c r="D937">
        <v>704.3</v>
      </c>
    </row>
    <row r="938" spans="1:6" x14ac:dyDescent="0.35">
      <c r="A938" s="73">
        <v>31740</v>
      </c>
      <c r="D938">
        <v>704.3</v>
      </c>
    </row>
    <row r="939" spans="1:6" x14ac:dyDescent="0.35">
      <c r="A939" s="73">
        <v>31747</v>
      </c>
      <c r="B939">
        <v>654.1</v>
      </c>
      <c r="C939">
        <v>2462.1</v>
      </c>
      <c r="D939">
        <v>714.4</v>
      </c>
      <c r="E939">
        <v>2728</v>
      </c>
    </row>
    <row r="940" spans="1:6" x14ac:dyDescent="0.35">
      <c r="A940" s="73">
        <v>31754</v>
      </c>
      <c r="D940">
        <v>714.6</v>
      </c>
    </row>
    <row r="941" spans="1:6" x14ac:dyDescent="0.35">
      <c r="A941" s="73">
        <v>31761</v>
      </c>
      <c r="D941">
        <v>718.6</v>
      </c>
    </row>
    <row r="942" spans="1:6" x14ac:dyDescent="0.35">
      <c r="A942" s="73">
        <v>31768</v>
      </c>
      <c r="D942">
        <v>726.6</v>
      </c>
    </row>
    <row r="943" spans="1:6" x14ac:dyDescent="0.35">
      <c r="A943" s="73">
        <v>31775</v>
      </c>
      <c r="D943">
        <v>735.2</v>
      </c>
    </row>
    <row r="944" spans="1:6" x14ac:dyDescent="0.35">
      <c r="A944" s="73">
        <v>31778</v>
      </c>
      <c r="B944">
        <v>655.5</v>
      </c>
      <c r="C944">
        <v>2463.1</v>
      </c>
      <c r="E944">
        <v>2743.9</v>
      </c>
      <c r="F944">
        <v>1.718</v>
      </c>
    </row>
    <row r="945" spans="1:6" x14ac:dyDescent="0.35">
      <c r="A945" s="73">
        <v>31782</v>
      </c>
      <c r="D945">
        <v>742.1</v>
      </c>
    </row>
    <row r="946" spans="1:6" x14ac:dyDescent="0.35">
      <c r="A946" s="73">
        <v>31789</v>
      </c>
      <c r="D946">
        <v>727.9</v>
      </c>
    </row>
    <row r="947" spans="1:6" x14ac:dyDescent="0.35">
      <c r="A947" s="73">
        <v>31796</v>
      </c>
      <c r="D947">
        <v>725.3</v>
      </c>
    </row>
    <row r="948" spans="1:6" x14ac:dyDescent="0.35">
      <c r="A948" s="73">
        <v>31803</v>
      </c>
      <c r="D948">
        <v>728.5</v>
      </c>
    </row>
    <row r="949" spans="1:6" x14ac:dyDescent="0.35">
      <c r="A949" s="73">
        <v>31809</v>
      </c>
      <c r="B949">
        <v>653.6</v>
      </c>
      <c r="C949">
        <v>2457.5</v>
      </c>
      <c r="E949">
        <v>2747.5</v>
      </c>
    </row>
    <row r="950" spans="1:6" x14ac:dyDescent="0.35">
      <c r="A950" s="73">
        <v>31810</v>
      </c>
      <c r="D950">
        <v>729.9</v>
      </c>
    </row>
    <row r="951" spans="1:6" x14ac:dyDescent="0.35">
      <c r="A951" s="73">
        <v>31817</v>
      </c>
      <c r="D951">
        <v>730.1</v>
      </c>
    </row>
    <row r="952" spans="1:6" x14ac:dyDescent="0.35">
      <c r="A952" s="73">
        <v>31824</v>
      </c>
      <c r="D952">
        <v>730</v>
      </c>
    </row>
    <row r="953" spans="1:6" x14ac:dyDescent="0.35">
      <c r="A953" s="73">
        <v>31831</v>
      </c>
      <c r="D953">
        <v>731.7</v>
      </c>
    </row>
    <row r="954" spans="1:6" x14ac:dyDescent="0.35">
      <c r="A954" s="73">
        <v>31837</v>
      </c>
      <c r="B954">
        <v>654</v>
      </c>
      <c r="C954">
        <v>2454.3000000000002</v>
      </c>
      <c r="E954">
        <v>2753.7</v>
      </c>
    </row>
    <row r="955" spans="1:6" x14ac:dyDescent="0.35">
      <c r="A955" s="73">
        <v>31838</v>
      </c>
      <c r="D955">
        <v>731.4</v>
      </c>
    </row>
    <row r="956" spans="1:6" x14ac:dyDescent="0.35">
      <c r="A956" s="73">
        <v>31845</v>
      </c>
      <c r="D956">
        <v>732.2</v>
      </c>
    </row>
    <row r="957" spans="1:6" x14ac:dyDescent="0.35">
      <c r="A957" s="73">
        <v>31852</v>
      </c>
      <c r="D957">
        <v>733.9</v>
      </c>
    </row>
    <row r="958" spans="1:6" x14ac:dyDescent="0.35">
      <c r="A958" s="73">
        <v>31859</v>
      </c>
      <c r="D958">
        <v>733.8</v>
      </c>
    </row>
    <row r="959" spans="1:6" x14ac:dyDescent="0.35">
      <c r="A959" s="73">
        <v>31866</v>
      </c>
      <c r="D959">
        <v>735.4</v>
      </c>
    </row>
    <row r="960" spans="1:6" x14ac:dyDescent="0.35">
      <c r="A960" s="73">
        <v>31868</v>
      </c>
      <c r="B960">
        <v>660.1</v>
      </c>
      <c r="C960">
        <v>2455.8000000000002</v>
      </c>
      <c r="E960">
        <v>2767.7</v>
      </c>
      <c r="F960">
        <v>1.734</v>
      </c>
    </row>
    <row r="961" spans="1:6" x14ac:dyDescent="0.35">
      <c r="A961" s="73">
        <v>31873</v>
      </c>
      <c r="D961">
        <v>737.2</v>
      </c>
    </row>
    <row r="962" spans="1:6" x14ac:dyDescent="0.35">
      <c r="A962" s="73">
        <v>31880</v>
      </c>
      <c r="D962">
        <v>737.8</v>
      </c>
    </row>
    <row r="963" spans="1:6" x14ac:dyDescent="0.35">
      <c r="A963" s="73">
        <v>31887</v>
      </c>
      <c r="D963">
        <v>749.4</v>
      </c>
    </row>
    <row r="964" spans="1:6" x14ac:dyDescent="0.35">
      <c r="A964" s="73">
        <v>31894</v>
      </c>
      <c r="D964">
        <v>749.9</v>
      </c>
    </row>
    <row r="965" spans="1:6" x14ac:dyDescent="0.35">
      <c r="A965" s="73">
        <v>31898</v>
      </c>
      <c r="B965">
        <v>660</v>
      </c>
      <c r="C965">
        <v>2453.9</v>
      </c>
      <c r="E965">
        <v>2772.9</v>
      </c>
    </row>
    <row r="966" spans="1:6" x14ac:dyDescent="0.35">
      <c r="A966" s="73">
        <v>31901</v>
      </c>
      <c r="D966">
        <v>745.1</v>
      </c>
    </row>
    <row r="967" spans="1:6" x14ac:dyDescent="0.35">
      <c r="A967" s="73">
        <v>31908</v>
      </c>
      <c r="D967">
        <v>743.3</v>
      </c>
    </row>
    <row r="968" spans="1:6" x14ac:dyDescent="0.35">
      <c r="A968" s="73">
        <v>31915</v>
      </c>
      <c r="D968">
        <v>744.6</v>
      </c>
    </row>
    <row r="969" spans="1:6" x14ac:dyDescent="0.35">
      <c r="A969" s="73">
        <v>31922</v>
      </c>
      <c r="D969">
        <v>748.2</v>
      </c>
    </row>
    <row r="970" spans="1:6" x14ac:dyDescent="0.35">
      <c r="A970" s="73">
        <v>31929</v>
      </c>
      <c r="B970">
        <v>654.79999999999995</v>
      </c>
      <c r="C970">
        <v>2444.6</v>
      </c>
      <c r="D970">
        <v>748.1</v>
      </c>
      <c r="E970">
        <v>2774.6</v>
      </c>
    </row>
    <row r="971" spans="1:6" x14ac:dyDescent="0.35">
      <c r="A971" s="73">
        <v>31936</v>
      </c>
      <c r="D971">
        <v>742</v>
      </c>
    </row>
    <row r="972" spans="1:6" x14ac:dyDescent="0.35">
      <c r="A972" s="73">
        <v>31943</v>
      </c>
      <c r="D972">
        <v>743.4</v>
      </c>
    </row>
    <row r="973" spans="1:6" x14ac:dyDescent="0.35">
      <c r="A973" s="73">
        <v>31950</v>
      </c>
      <c r="D973">
        <v>744</v>
      </c>
    </row>
    <row r="974" spans="1:6" x14ac:dyDescent="0.35">
      <c r="A974" s="73">
        <v>31957</v>
      </c>
      <c r="D974">
        <v>742.3</v>
      </c>
    </row>
    <row r="975" spans="1:6" x14ac:dyDescent="0.35">
      <c r="A975" s="73">
        <v>31959</v>
      </c>
      <c r="B975">
        <v>652.9</v>
      </c>
      <c r="C975">
        <v>2442</v>
      </c>
      <c r="E975">
        <v>2779</v>
      </c>
      <c r="F975">
        <v>1.7509999999999999</v>
      </c>
    </row>
    <row r="976" spans="1:6" x14ac:dyDescent="0.35">
      <c r="A976" s="73">
        <v>31964</v>
      </c>
      <c r="D976">
        <v>745.4</v>
      </c>
    </row>
    <row r="977" spans="1:6" x14ac:dyDescent="0.35">
      <c r="A977" s="73">
        <v>31971</v>
      </c>
      <c r="D977">
        <v>740.6</v>
      </c>
    </row>
    <row r="978" spans="1:6" x14ac:dyDescent="0.35">
      <c r="A978" s="73">
        <v>31978</v>
      </c>
      <c r="D978">
        <v>742.9</v>
      </c>
    </row>
    <row r="979" spans="1:6" x14ac:dyDescent="0.35">
      <c r="A979" s="73">
        <v>31985</v>
      </c>
      <c r="D979">
        <v>744.5</v>
      </c>
    </row>
    <row r="980" spans="1:6" x14ac:dyDescent="0.35">
      <c r="A980" s="73">
        <v>31990</v>
      </c>
      <c r="B980">
        <v>651.70000000000005</v>
      </c>
      <c r="C980">
        <v>2439.4</v>
      </c>
      <c r="E980">
        <v>2788.2</v>
      </c>
    </row>
    <row r="981" spans="1:6" x14ac:dyDescent="0.35">
      <c r="A981" s="73">
        <v>31992</v>
      </c>
      <c r="D981">
        <v>741.4</v>
      </c>
    </row>
    <row r="982" spans="1:6" x14ac:dyDescent="0.35">
      <c r="A982" s="73">
        <v>31999</v>
      </c>
      <c r="D982">
        <v>743.9</v>
      </c>
    </row>
    <row r="983" spans="1:6" x14ac:dyDescent="0.35">
      <c r="A983" s="73">
        <v>32006</v>
      </c>
      <c r="D983">
        <v>744.8</v>
      </c>
    </row>
    <row r="984" spans="1:6" x14ac:dyDescent="0.35">
      <c r="A984" s="73">
        <v>32013</v>
      </c>
      <c r="D984">
        <v>746.3</v>
      </c>
    </row>
    <row r="985" spans="1:6" x14ac:dyDescent="0.35">
      <c r="A985" s="73">
        <v>32020</v>
      </c>
      <c r="D985">
        <v>746.2</v>
      </c>
    </row>
    <row r="986" spans="1:6" x14ac:dyDescent="0.35">
      <c r="A986" s="73">
        <v>32021</v>
      </c>
      <c r="B986">
        <v>651.79999999999995</v>
      </c>
      <c r="C986">
        <v>2440.6999999999998</v>
      </c>
      <c r="E986">
        <v>2799.5</v>
      </c>
    </row>
    <row r="987" spans="1:6" x14ac:dyDescent="0.35">
      <c r="A987" s="73">
        <v>32027</v>
      </c>
      <c r="D987">
        <v>743.5</v>
      </c>
    </row>
    <row r="988" spans="1:6" x14ac:dyDescent="0.35">
      <c r="A988" s="73">
        <v>32034</v>
      </c>
      <c r="D988">
        <v>746.5</v>
      </c>
    </row>
    <row r="989" spans="1:6" x14ac:dyDescent="0.35">
      <c r="A989" s="73">
        <v>32041</v>
      </c>
      <c r="D989">
        <v>748.8</v>
      </c>
    </row>
    <row r="990" spans="1:6" x14ac:dyDescent="0.35">
      <c r="A990" s="73">
        <v>32048</v>
      </c>
      <c r="D990">
        <v>749.8</v>
      </c>
    </row>
    <row r="991" spans="1:6" x14ac:dyDescent="0.35">
      <c r="A991" s="73">
        <v>32051</v>
      </c>
      <c r="B991">
        <v>657.6</v>
      </c>
      <c r="C991">
        <v>2447.6999999999998</v>
      </c>
      <c r="E991">
        <v>2814.8</v>
      </c>
      <c r="F991">
        <v>1.776</v>
      </c>
    </row>
    <row r="992" spans="1:6" x14ac:dyDescent="0.35">
      <c r="A992" s="73">
        <v>32055</v>
      </c>
      <c r="D992">
        <v>753.7</v>
      </c>
    </row>
    <row r="993" spans="1:6" x14ac:dyDescent="0.35">
      <c r="A993" s="73">
        <v>32062</v>
      </c>
      <c r="D993">
        <v>748.9</v>
      </c>
    </row>
    <row r="994" spans="1:6" x14ac:dyDescent="0.35">
      <c r="A994" s="73">
        <v>32069</v>
      </c>
      <c r="D994">
        <v>755</v>
      </c>
    </row>
    <row r="995" spans="1:6" x14ac:dyDescent="0.35">
      <c r="A995" s="73">
        <v>32076</v>
      </c>
      <c r="D995">
        <v>765.2</v>
      </c>
    </row>
    <row r="996" spans="1:6" x14ac:dyDescent="0.35">
      <c r="A996" s="73">
        <v>32082</v>
      </c>
      <c r="B996">
        <v>652.70000000000005</v>
      </c>
      <c r="C996">
        <v>2442.6999999999998</v>
      </c>
      <c r="E996">
        <v>2818.9</v>
      </c>
    </row>
    <row r="997" spans="1:6" x14ac:dyDescent="0.35">
      <c r="A997" s="73">
        <v>32083</v>
      </c>
      <c r="D997">
        <v>758.5</v>
      </c>
    </row>
    <row r="998" spans="1:6" x14ac:dyDescent="0.35">
      <c r="A998" s="73">
        <v>32090</v>
      </c>
      <c r="D998">
        <v>755.4</v>
      </c>
    </row>
    <row r="999" spans="1:6" x14ac:dyDescent="0.35">
      <c r="A999" s="73">
        <v>32097</v>
      </c>
      <c r="D999">
        <v>752.9</v>
      </c>
    </row>
    <row r="1000" spans="1:6" x14ac:dyDescent="0.35">
      <c r="A1000" s="73">
        <v>32104</v>
      </c>
      <c r="D1000">
        <v>752</v>
      </c>
    </row>
    <row r="1001" spans="1:6" x14ac:dyDescent="0.35">
      <c r="A1001" s="73">
        <v>32111</v>
      </c>
      <c r="D1001">
        <v>751</v>
      </c>
    </row>
    <row r="1002" spans="1:6" x14ac:dyDescent="0.35">
      <c r="A1002" s="73">
        <v>32112</v>
      </c>
      <c r="B1002">
        <v>649</v>
      </c>
      <c r="C1002">
        <v>2445</v>
      </c>
      <c r="E1002">
        <v>2826.4</v>
      </c>
    </row>
    <row r="1003" spans="1:6" x14ac:dyDescent="0.35">
      <c r="A1003" s="73">
        <v>32118</v>
      </c>
      <c r="D1003">
        <v>750.5</v>
      </c>
    </row>
    <row r="1004" spans="1:6" x14ac:dyDescent="0.35">
      <c r="A1004" s="73">
        <v>32125</v>
      </c>
      <c r="D1004">
        <v>749.8</v>
      </c>
    </row>
    <row r="1005" spans="1:6" x14ac:dyDescent="0.35">
      <c r="A1005" s="73">
        <v>32132</v>
      </c>
      <c r="D1005">
        <v>749.6</v>
      </c>
    </row>
    <row r="1006" spans="1:6" x14ac:dyDescent="0.35">
      <c r="A1006" s="73">
        <v>32139</v>
      </c>
      <c r="D1006">
        <v>750.6</v>
      </c>
    </row>
    <row r="1007" spans="1:6" x14ac:dyDescent="0.35">
      <c r="A1007" s="73">
        <v>32143</v>
      </c>
      <c r="B1007">
        <v>651.9</v>
      </c>
      <c r="C1007">
        <v>2454.6999999999998</v>
      </c>
      <c r="E1007">
        <v>2847.4</v>
      </c>
      <c r="F1007">
        <v>1.768</v>
      </c>
    </row>
    <row r="1008" spans="1:6" x14ac:dyDescent="0.35">
      <c r="A1008" s="73">
        <v>32146</v>
      </c>
      <c r="D1008">
        <v>751.1</v>
      </c>
    </row>
    <row r="1009" spans="1:6" x14ac:dyDescent="0.35">
      <c r="A1009" s="73">
        <v>32153</v>
      </c>
      <c r="D1009">
        <v>753.2</v>
      </c>
    </row>
    <row r="1010" spans="1:6" x14ac:dyDescent="0.35">
      <c r="A1010" s="73">
        <v>32160</v>
      </c>
      <c r="D1010">
        <v>755.8</v>
      </c>
    </row>
    <row r="1011" spans="1:6" x14ac:dyDescent="0.35">
      <c r="A1011" s="73">
        <v>32167</v>
      </c>
      <c r="D1011">
        <v>759</v>
      </c>
    </row>
    <row r="1012" spans="1:6" x14ac:dyDescent="0.35">
      <c r="A1012" s="73">
        <v>32174</v>
      </c>
      <c r="B1012">
        <v>652.1</v>
      </c>
      <c r="C1012">
        <v>2470.1999999999998</v>
      </c>
      <c r="D1012">
        <v>760.3</v>
      </c>
      <c r="E1012">
        <v>2870.4</v>
      </c>
    </row>
    <row r="1013" spans="1:6" x14ac:dyDescent="0.35">
      <c r="A1013" s="73">
        <v>32181</v>
      </c>
      <c r="D1013">
        <v>756.6</v>
      </c>
    </row>
    <row r="1014" spans="1:6" x14ac:dyDescent="0.35">
      <c r="A1014" s="73">
        <v>32188</v>
      </c>
      <c r="D1014">
        <v>757.4</v>
      </c>
    </row>
    <row r="1015" spans="1:6" x14ac:dyDescent="0.35">
      <c r="A1015" s="73">
        <v>32195</v>
      </c>
      <c r="D1015">
        <v>759.8</v>
      </c>
    </row>
    <row r="1016" spans="1:6" x14ac:dyDescent="0.35">
      <c r="A1016" s="73">
        <v>32202</v>
      </c>
      <c r="D1016">
        <v>756.7</v>
      </c>
    </row>
    <row r="1017" spans="1:6" x14ac:dyDescent="0.35">
      <c r="A1017" s="73">
        <v>32203</v>
      </c>
      <c r="B1017">
        <v>653.9</v>
      </c>
      <c r="C1017">
        <v>2481.3000000000002</v>
      </c>
      <c r="E1017">
        <v>2890.7</v>
      </c>
    </row>
    <row r="1018" spans="1:6" x14ac:dyDescent="0.35">
      <c r="A1018" s="73">
        <v>32209</v>
      </c>
      <c r="D1018">
        <v>758.1</v>
      </c>
    </row>
    <row r="1019" spans="1:6" x14ac:dyDescent="0.35">
      <c r="A1019" s="73">
        <v>32216</v>
      </c>
      <c r="D1019">
        <v>760.6</v>
      </c>
    </row>
    <row r="1020" spans="1:6" x14ac:dyDescent="0.35">
      <c r="A1020" s="73">
        <v>32223</v>
      </c>
      <c r="D1020">
        <v>763.1</v>
      </c>
    </row>
    <row r="1021" spans="1:6" x14ac:dyDescent="0.35">
      <c r="A1021" s="73">
        <v>32230</v>
      </c>
      <c r="D1021">
        <v>763.7</v>
      </c>
    </row>
    <row r="1022" spans="1:6" x14ac:dyDescent="0.35">
      <c r="A1022" s="73">
        <v>32234</v>
      </c>
      <c r="B1022">
        <v>655.4</v>
      </c>
      <c r="C1022">
        <v>2483.5</v>
      </c>
      <c r="E1022">
        <v>2910.7</v>
      </c>
      <c r="F1022">
        <v>1.774</v>
      </c>
    </row>
    <row r="1023" spans="1:6" x14ac:dyDescent="0.35">
      <c r="A1023" s="73">
        <v>32237</v>
      </c>
      <c r="D1023">
        <v>765.5</v>
      </c>
    </row>
    <row r="1024" spans="1:6" x14ac:dyDescent="0.35">
      <c r="A1024" s="73">
        <v>32244</v>
      </c>
      <c r="D1024">
        <v>765.8</v>
      </c>
    </row>
    <row r="1025" spans="1:6" x14ac:dyDescent="0.35">
      <c r="A1025" s="73">
        <v>32251</v>
      </c>
      <c r="D1025">
        <v>766.8</v>
      </c>
    </row>
    <row r="1026" spans="1:6" x14ac:dyDescent="0.35">
      <c r="A1026" s="73">
        <v>32258</v>
      </c>
      <c r="D1026">
        <v>772.2</v>
      </c>
    </row>
    <row r="1027" spans="1:6" x14ac:dyDescent="0.35">
      <c r="A1027" s="73">
        <v>32264</v>
      </c>
      <c r="B1027">
        <v>656.8</v>
      </c>
      <c r="C1027">
        <v>2490.1999999999998</v>
      </c>
      <c r="E1027">
        <v>2926</v>
      </c>
    </row>
    <row r="1028" spans="1:6" x14ac:dyDescent="0.35">
      <c r="A1028" s="73">
        <v>32265</v>
      </c>
      <c r="D1028">
        <v>769.6</v>
      </c>
    </row>
    <row r="1029" spans="1:6" x14ac:dyDescent="0.35">
      <c r="A1029" s="73">
        <v>32272</v>
      </c>
      <c r="D1029">
        <v>769.9</v>
      </c>
    </row>
    <row r="1030" spans="1:6" x14ac:dyDescent="0.35">
      <c r="A1030" s="73">
        <v>32279</v>
      </c>
      <c r="D1030">
        <v>771.9</v>
      </c>
    </row>
    <row r="1031" spans="1:6" x14ac:dyDescent="0.35">
      <c r="A1031" s="73">
        <v>32286</v>
      </c>
      <c r="D1031">
        <v>772.5</v>
      </c>
    </row>
    <row r="1032" spans="1:6" x14ac:dyDescent="0.35">
      <c r="A1032" s="73">
        <v>32293</v>
      </c>
      <c r="D1032">
        <v>772.7</v>
      </c>
    </row>
    <row r="1033" spans="1:6" x14ac:dyDescent="0.35">
      <c r="A1033" s="73">
        <v>32295</v>
      </c>
      <c r="B1033">
        <v>659.6</v>
      </c>
      <c r="C1033">
        <v>2490.1999999999998</v>
      </c>
      <c r="E1033">
        <v>2938.4</v>
      </c>
    </row>
    <row r="1034" spans="1:6" x14ac:dyDescent="0.35">
      <c r="A1034" s="73">
        <v>32300</v>
      </c>
      <c r="D1034">
        <v>776.4</v>
      </c>
    </row>
    <row r="1035" spans="1:6" x14ac:dyDescent="0.35">
      <c r="A1035" s="73">
        <v>32307</v>
      </c>
      <c r="D1035">
        <v>776.5</v>
      </c>
    </row>
    <row r="1036" spans="1:6" x14ac:dyDescent="0.35">
      <c r="A1036" s="73">
        <v>32314</v>
      </c>
      <c r="D1036">
        <v>780.6</v>
      </c>
    </row>
    <row r="1037" spans="1:6" x14ac:dyDescent="0.35">
      <c r="A1037" s="73">
        <v>32321</v>
      </c>
      <c r="D1037">
        <v>779.8</v>
      </c>
    </row>
    <row r="1038" spans="1:6" x14ac:dyDescent="0.35">
      <c r="A1038" s="73">
        <v>32325</v>
      </c>
      <c r="B1038">
        <v>659.4</v>
      </c>
      <c r="C1038">
        <v>2487.1</v>
      </c>
      <c r="E1038">
        <v>2947.2</v>
      </c>
      <c r="F1038">
        <v>1.79</v>
      </c>
    </row>
    <row r="1039" spans="1:6" x14ac:dyDescent="0.35">
      <c r="A1039" s="73">
        <v>32328</v>
      </c>
      <c r="D1039">
        <v>777.7</v>
      </c>
    </row>
    <row r="1040" spans="1:6" x14ac:dyDescent="0.35">
      <c r="A1040" s="73">
        <v>32335</v>
      </c>
      <c r="D1040">
        <v>781.3</v>
      </c>
    </row>
    <row r="1041" spans="1:6" x14ac:dyDescent="0.35">
      <c r="A1041" s="73">
        <v>32342</v>
      </c>
      <c r="D1041">
        <v>780.3</v>
      </c>
    </row>
    <row r="1042" spans="1:6" x14ac:dyDescent="0.35">
      <c r="A1042" s="73">
        <v>32349</v>
      </c>
      <c r="D1042">
        <v>782.2</v>
      </c>
    </row>
    <row r="1043" spans="1:6" x14ac:dyDescent="0.35">
      <c r="A1043" s="73">
        <v>32356</v>
      </c>
      <c r="B1043">
        <v>658.2</v>
      </c>
      <c r="C1043">
        <v>2480.6999999999998</v>
      </c>
      <c r="D1043">
        <v>784.3</v>
      </c>
      <c r="E1043">
        <v>2952</v>
      </c>
    </row>
    <row r="1044" spans="1:6" x14ac:dyDescent="0.35">
      <c r="A1044" s="73">
        <v>32363</v>
      </c>
      <c r="D1044">
        <v>782.2</v>
      </c>
    </row>
    <row r="1045" spans="1:6" x14ac:dyDescent="0.35">
      <c r="A1045" s="73">
        <v>32370</v>
      </c>
      <c r="D1045">
        <v>783.4</v>
      </c>
    </row>
    <row r="1046" spans="1:6" x14ac:dyDescent="0.35">
      <c r="A1046" s="73">
        <v>32377</v>
      </c>
      <c r="D1046">
        <v>783.4</v>
      </c>
    </row>
    <row r="1047" spans="1:6" x14ac:dyDescent="0.35">
      <c r="A1047" s="73">
        <v>32384</v>
      </c>
      <c r="D1047">
        <v>784</v>
      </c>
    </row>
    <row r="1048" spans="1:6" x14ac:dyDescent="0.35">
      <c r="A1048" s="73">
        <v>32387</v>
      </c>
      <c r="B1048">
        <v>655.8</v>
      </c>
      <c r="C1048">
        <v>2474.4</v>
      </c>
      <c r="E1048">
        <v>2956.9</v>
      </c>
    </row>
    <row r="1049" spans="1:6" x14ac:dyDescent="0.35">
      <c r="A1049" s="73">
        <v>32391</v>
      </c>
      <c r="D1049">
        <v>783.8</v>
      </c>
    </row>
    <row r="1050" spans="1:6" x14ac:dyDescent="0.35">
      <c r="A1050" s="73">
        <v>32398</v>
      </c>
      <c r="D1050">
        <v>782.8</v>
      </c>
    </row>
    <row r="1051" spans="1:6" x14ac:dyDescent="0.35">
      <c r="A1051" s="73">
        <v>32405</v>
      </c>
      <c r="D1051">
        <v>784.6</v>
      </c>
    </row>
    <row r="1052" spans="1:6" x14ac:dyDescent="0.35">
      <c r="A1052" s="73">
        <v>32412</v>
      </c>
      <c r="D1052">
        <v>785.1</v>
      </c>
    </row>
    <row r="1053" spans="1:6" x14ac:dyDescent="0.35">
      <c r="A1053" s="73">
        <v>32417</v>
      </c>
      <c r="B1053">
        <v>653.29999999999995</v>
      </c>
      <c r="C1053">
        <v>2473.1</v>
      </c>
      <c r="E1053">
        <v>2965.3</v>
      </c>
      <c r="F1053">
        <v>1.8129999999999999</v>
      </c>
    </row>
    <row r="1054" spans="1:6" x14ac:dyDescent="0.35">
      <c r="A1054" s="73">
        <v>32419</v>
      </c>
      <c r="D1054">
        <v>781.1</v>
      </c>
    </row>
    <row r="1055" spans="1:6" x14ac:dyDescent="0.35">
      <c r="A1055" s="73">
        <v>32426</v>
      </c>
      <c r="D1055">
        <v>782.3</v>
      </c>
    </row>
    <row r="1056" spans="1:6" x14ac:dyDescent="0.35">
      <c r="A1056" s="73">
        <v>32433</v>
      </c>
      <c r="D1056">
        <v>784</v>
      </c>
    </row>
    <row r="1057" spans="1:6" x14ac:dyDescent="0.35">
      <c r="A1057" s="73">
        <v>32440</v>
      </c>
      <c r="D1057">
        <v>783.1</v>
      </c>
    </row>
    <row r="1058" spans="1:6" x14ac:dyDescent="0.35">
      <c r="A1058" s="73">
        <v>32447</v>
      </c>
      <c r="D1058">
        <v>784.1</v>
      </c>
    </row>
    <row r="1059" spans="1:6" x14ac:dyDescent="0.35">
      <c r="A1059" s="73">
        <v>32448</v>
      </c>
      <c r="B1059">
        <v>652.5</v>
      </c>
      <c r="C1059">
        <v>2477.3000000000002</v>
      </c>
      <c r="E1059">
        <v>2980.2</v>
      </c>
    </row>
    <row r="1060" spans="1:6" x14ac:dyDescent="0.35">
      <c r="A1060" s="73">
        <v>32454</v>
      </c>
      <c r="D1060">
        <v>783.2</v>
      </c>
    </row>
    <row r="1061" spans="1:6" x14ac:dyDescent="0.35">
      <c r="A1061" s="73">
        <v>32461</v>
      </c>
      <c r="D1061">
        <v>784.2</v>
      </c>
    </row>
    <row r="1062" spans="1:6" x14ac:dyDescent="0.35">
      <c r="A1062" s="73">
        <v>32468</v>
      </c>
      <c r="D1062">
        <v>784.5</v>
      </c>
    </row>
    <row r="1063" spans="1:6" x14ac:dyDescent="0.35">
      <c r="A1063" s="73">
        <v>32475</v>
      </c>
      <c r="D1063">
        <v>786.9</v>
      </c>
    </row>
    <row r="1064" spans="1:6" x14ac:dyDescent="0.35">
      <c r="A1064" s="73">
        <v>32478</v>
      </c>
      <c r="B1064">
        <v>651.79999999999995</v>
      </c>
      <c r="C1064">
        <v>2475.6999999999998</v>
      </c>
      <c r="E1064">
        <v>2988.2</v>
      </c>
    </row>
    <row r="1065" spans="1:6" x14ac:dyDescent="0.35">
      <c r="A1065" s="73">
        <v>32482</v>
      </c>
      <c r="D1065">
        <v>787.5</v>
      </c>
    </row>
    <row r="1066" spans="1:6" x14ac:dyDescent="0.35">
      <c r="A1066" s="73">
        <v>32489</v>
      </c>
      <c r="D1066">
        <v>788.2</v>
      </c>
    </row>
    <row r="1067" spans="1:6" x14ac:dyDescent="0.35">
      <c r="A1067" s="73">
        <v>32496</v>
      </c>
      <c r="D1067">
        <v>786.5</v>
      </c>
    </row>
    <row r="1068" spans="1:6" x14ac:dyDescent="0.35">
      <c r="A1068" s="73">
        <v>32503</v>
      </c>
      <c r="D1068">
        <v>784.6</v>
      </c>
    </row>
    <row r="1069" spans="1:6" x14ac:dyDescent="0.35">
      <c r="A1069" s="73">
        <v>32509</v>
      </c>
      <c r="B1069">
        <v>648.29999999999995</v>
      </c>
      <c r="C1069">
        <v>2468.4</v>
      </c>
      <c r="E1069">
        <v>2991.7</v>
      </c>
      <c r="F1069">
        <v>1.84</v>
      </c>
    </row>
    <row r="1070" spans="1:6" x14ac:dyDescent="0.35">
      <c r="A1070" s="73">
        <v>32510</v>
      </c>
      <c r="D1070">
        <v>787.4</v>
      </c>
    </row>
    <row r="1071" spans="1:6" x14ac:dyDescent="0.35">
      <c r="A1071" s="73">
        <v>32517</v>
      </c>
      <c r="D1071">
        <v>786.7</v>
      </c>
    </row>
    <row r="1072" spans="1:6" x14ac:dyDescent="0.35">
      <c r="A1072" s="73">
        <v>32524</v>
      </c>
      <c r="D1072">
        <v>786.2</v>
      </c>
    </row>
    <row r="1073" spans="1:6" x14ac:dyDescent="0.35">
      <c r="A1073" s="73">
        <v>32531</v>
      </c>
      <c r="D1073">
        <v>786.5</v>
      </c>
    </row>
    <row r="1074" spans="1:6" x14ac:dyDescent="0.35">
      <c r="A1074" s="73">
        <v>32538</v>
      </c>
      <c r="D1074">
        <v>783.2</v>
      </c>
    </row>
    <row r="1075" spans="1:6" x14ac:dyDescent="0.35">
      <c r="A1075" s="73">
        <v>32540</v>
      </c>
      <c r="B1075">
        <v>644.6</v>
      </c>
      <c r="C1075">
        <v>2460.6999999999998</v>
      </c>
      <c r="E1075">
        <v>2992.2</v>
      </c>
    </row>
    <row r="1076" spans="1:6" x14ac:dyDescent="0.35">
      <c r="A1076" s="73">
        <v>32545</v>
      </c>
      <c r="D1076">
        <v>784.4</v>
      </c>
    </row>
    <row r="1077" spans="1:6" x14ac:dyDescent="0.35">
      <c r="A1077" s="73">
        <v>32552</v>
      </c>
      <c r="D1077">
        <v>783.5</v>
      </c>
    </row>
    <row r="1078" spans="1:6" x14ac:dyDescent="0.35">
      <c r="A1078" s="73">
        <v>32559</v>
      </c>
      <c r="D1078">
        <v>783.5</v>
      </c>
    </row>
    <row r="1079" spans="1:6" x14ac:dyDescent="0.35">
      <c r="A1079" s="73">
        <v>32566</v>
      </c>
      <c r="D1079">
        <v>783.4</v>
      </c>
    </row>
    <row r="1080" spans="1:6" x14ac:dyDescent="0.35">
      <c r="A1080" s="73">
        <v>32568</v>
      </c>
      <c r="B1080">
        <v>640.79999999999995</v>
      </c>
      <c r="C1080">
        <v>2454.6999999999998</v>
      </c>
      <c r="E1080">
        <v>2999.7</v>
      </c>
    </row>
    <row r="1081" spans="1:6" x14ac:dyDescent="0.35">
      <c r="A1081" s="73">
        <v>32573</v>
      </c>
      <c r="D1081">
        <v>787.1</v>
      </c>
    </row>
    <row r="1082" spans="1:6" x14ac:dyDescent="0.35">
      <c r="A1082" s="73">
        <v>32580</v>
      </c>
      <c r="D1082">
        <v>782.6</v>
      </c>
    </row>
    <row r="1083" spans="1:6" x14ac:dyDescent="0.35">
      <c r="A1083" s="73">
        <v>32587</v>
      </c>
      <c r="D1083">
        <v>783.2</v>
      </c>
    </row>
    <row r="1084" spans="1:6" x14ac:dyDescent="0.35">
      <c r="A1084" s="73">
        <v>32594</v>
      </c>
      <c r="D1084">
        <v>783</v>
      </c>
    </row>
    <row r="1085" spans="1:6" x14ac:dyDescent="0.35">
      <c r="A1085" s="73">
        <v>32599</v>
      </c>
      <c r="B1085">
        <v>633</v>
      </c>
      <c r="C1085">
        <v>2441.9</v>
      </c>
      <c r="E1085">
        <v>3006</v>
      </c>
      <c r="F1085">
        <v>1.861</v>
      </c>
    </row>
    <row r="1086" spans="1:6" x14ac:dyDescent="0.35">
      <c r="A1086" s="73">
        <v>32601</v>
      </c>
      <c r="D1086">
        <v>777.4</v>
      </c>
    </row>
    <row r="1087" spans="1:6" x14ac:dyDescent="0.35">
      <c r="A1087" s="73">
        <v>32608</v>
      </c>
      <c r="D1087">
        <v>776.5</v>
      </c>
    </row>
    <row r="1088" spans="1:6" x14ac:dyDescent="0.35">
      <c r="A1088" s="73">
        <v>32615</v>
      </c>
      <c r="D1088">
        <v>776.9</v>
      </c>
    </row>
    <row r="1089" spans="1:6" x14ac:dyDescent="0.35">
      <c r="A1089" s="73">
        <v>32622</v>
      </c>
      <c r="D1089">
        <v>782.3</v>
      </c>
    </row>
    <row r="1090" spans="1:6" x14ac:dyDescent="0.35">
      <c r="A1090" s="73">
        <v>32629</v>
      </c>
      <c r="B1090">
        <v>626.5</v>
      </c>
      <c r="C1090">
        <v>2434.6</v>
      </c>
      <c r="D1090">
        <v>782.3</v>
      </c>
      <c r="E1090">
        <v>3011.6</v>
      </c>
    </row>
    <row r="1091" spans="1:6" x14ac:dyDescent="0.35">
      <c r="A1091" s="73">
        <v>32636</v>
      </c>
      <c r="D1091">
        <v>775.1</v>
      </c>
    </row>
    <row r="1092" spans="1:6" x14ac:dyDescent="0.35">
      <c r="A1092" s="73">
        <v>32643</v>
      </c>
      <c r="D1092">
        <v>775.7</v>
      </c>
    </row>
    <row r="1093" spans="1:6" x14ac:dyDescent="0.35">
      <c r="A1093" s="73">
        <v>32650</v>
      </c>
      <c r="D1093">
        <v>773.4</v>
      </c>
    </row>
    <row r="1094" spans="1:6" x14ac:dyDescent="0.35">
      <c r="A1094" s="73">
        <v>32657</v>
      </c>
      <c r="D1094">
        <v>774.6</v>
      </c>
    </row>
    <row r="1095" spans="1:6" x14ac:dyDescent="0.35">
      <c r="A1095" s="73">
        <v>32660</v>
      </c>
      <c r="B1095">
        <v>623.29999999999995</v>
      </c>
      <c r="C1095">
        <v>2439.9</v>
      </c>
      <c r="E1095">
        <v>3027.9</v>
      </c>
    </row>
    <row r="1096" spans="1:6" x14ac:dyDescent="0.35">
      <c r="A1096" s="73">
        <v>32664</v>
      </c>
      <c r="D1096">
        <v>775.3</v>
      </c>
    </row>
    <row r="1097" spans="1:6" x14ac:dyDescent="0.35">
      <c r="A1097" s="73">
        <v>32671</v>
      </c>
      <c r="D1097">
        <v>772.5</v>
      </c>
    </row>
    <row r="1098" spans="1:6" x14ac:dyDescent="0.35">
      <c r="A1098" s="73">
        <v>32678</v>
      </c>
      <c r="D1098">
        <v>772.7</v>
      </c>
    </row>
    <row r="1099" spans="1:6" x14ac:dyDescent="0.35">
      <c r="A1099" s="73">
        <v>32685</v>
      </c>
      <c r="D1099">
        <v>773.6</v>
      </c>
    </row>
    <row r="1100" spans="1:6" x14ac:dyDescent="0.35">
      <c r="A1100" s="73">
        <v>32690</v>
      </c>
      <c r="B1100">
        <v>624.70000000000005</v>
      </c>
      <c r="C1100">
        <v>2451.6999999999998</v>
      </c>
      <c r="E1100">
        <v>3052.4</v>
      </c>
      <c r="F1100">
        <v>1.853</v>
      </c>
    </row>
    <row r="1101" spans="1:6" x14ac:dyDescent="0.35">
      <c r="A1101" s="73">
        <v>32692</v>
      </c>
      <c r="D1101">
        <v>774.3</v>
      </c>
    </row>
    <row r="1102" spans="1:6" x14ac:dyDescent="0.35">
      <c r="A1102" s="73">
        <v>32699</v>
      </c>
      <c r="D1102">
        <v>779.1</v>
      </c>
    </row>
    <row r="1103" spans="1:6" x14ac:dyDescent="0.35">
      <c r="A1103" s="73">
        <v>32706</v>
      </c>
      <c r="D1103">
        <v>777.9</v>
      </c>
    </row>
    <row r="1104" spans="1:6" x14ac:dyDescent="0.35">
      <c r="A1104" s="73">
        <v>32713</v>
      </c>
      <c r="D1104">
        <v>778.1</v>
      </c>
    </row>
    <row r="1105" spans="1:6" x14ac:dyDescent="0.35">
      <c r="A1105" s="73">
        <v>32720</v>
      </c>
      <c r="D1105">
        <v>777.3</v>
      </c>
    </row>
    <row r="1106" spans="1:6" x14ac:dyDescent="0.35">
      <c r="A1106" s="73">
        <v>32721</v>
      </c>
      <c r="B1106">
        <v>626</v>
      </c>
      <c r="C1106">
        <v>2469.4</v>
      </c>
      <c r="E1106">
        <v>3074.4</v>
      </c>
    </row>
    <row r="1107" spans="1:6" x14ac:dyDescent="0.35">
      <c r="A1107" s="73">
        <v>32727</v>
      </c>
      <c r="D1107">
        <v>778.4</v>
      </c>
    </row>
    <row r="1108" spans="1:6" x14ac:dyDescent="0.35">
      <c r="A1108" s="73">
        <v>32734</v>
      </c>
      <c r="D1108">
        <v>779</v>
      </c>
    </row>
    <row r="1109" spans="1:6" x14ac:dyDescent="0.35">
      <c r="A1109" s="73">
        <v>32741</v>
      </c>
      <c r="D1109">
        <v>780.9</v>
      </c>
    </row>
    <row r="1110" spans="1:6" x14ac:dyDescent="0.35">
      <c r="A1110" s="73">
        <v>32748</v>
      </c>
      <c r="D1110">
        <v>779.9</v>
      </c>
    </row>
    <row r="1111" spans="1:6" x14ac:dyDescent="0.35">
      <c r="A1111" s="73">
        <v>32752</v>
      </c>
      <c r="B1111">
        <v>625.79999999999995</v>
      </c>
      <c r="C1111">
        <v>2478</v>
      </c>
      <c r="E1111">
        <v>3092.5</v>
      </c>
    </row>
    <row r="1112" spans="1:6" x14ac:dyDescent="0.35">
      <c r="A1112" s="73">
        <v>32755</v>
      </c>
      <c r="D1112">
        <v>777.8</v>
      </c>
    </row>
    <row r="1113" spans="1:6" x14ac:dyDescent="0.35">
      <c r="A1113" s="73">
        <v>32762</v>
      </c>
      <c r="D1113">
        <v>781.9</v>
      </c>
    </row>
    <row r="1114" spans="1:6" x14ac:dyDescent="0.35">
      <c r="A1114" s="73">
        <v>32769</v>
      </c>
      <c r="D1114">
        <v>780.2</v>
      </c>
    </row>
    <row r="1115" spans="1:6" x14ac:dyDescent="0.35">
      <c r="A1115" s="73">
        <v>32776</v>
      </c>
      <c r="D1115">
        <v>781.2</v>
      </c>
    </row>
    <row r="1116" spans="1:6" x14ac:dyDescent="0.35">
      <c r="A1116" s="73">
        <v>32782</v>
      </c>
      <c r="B1116">
        <v>627.29999999999995</v>
      </c>
      <c r="C1116">
        <v>2483.3000000000002</v>
      </c>
      <c r="E1116">
        <v>3114.1</v>
      </c>
      <c r="F1116">
        <v>1.8340000000000001</v>
      </c>
    </row>
    <row r="1117" spans="1:6" x14ac:dyDescent="0.35">
      <c r="A1117" s="73">
        <v>32783</v>
      </c>
      <c r="D1117">
        <v>783.5</v>
      </c>
    </row>
    <row r="1118" spans="1:6" x14ac:dyDescent="0.35">
      <c r="A1118" s="73">
        <v>32790</v>
      </c>
      <c r="D1118">
        <v>785.2</v>
      </c>
    </row>
    <row r="1119" spans="1:6" x14ac:dyDescent="0.35">
      <c r="A1119" s="73">
        <v>32797</v>
      </c>
      <c r="D1119">
        <v>788.7</v>
      </c>
    </row>
    <row r="1120" spans="1:6" x14ac:dyDescent="0.35">
      <c r="A1120" s="73">
        <v>32804</v>
      </c>
      <c r="D1120">
        <v>787.4</v>
      </c>
    </row>
    <row r="1121" spans="1:6" x14ac:dyDescent="0.35">
      <c r="A1121" s="73">
        <v>32811</v>
      </c>
      <c r="D1121">
        <v>785.8</v>
      </c>
    </row>
    <row r="1122" spans="1:6" x14ac:dyDescent="0.35">
      <c r="A1122" s="73">
        <v>32813</v>
      </c>
      <c r="B1122">
        <v>625.79999999999995</v>
      </c>
      <c r="C1122">
        <v>2488.6999999999998</v>
      </c>
      <c r="E1122">
        <v>3133.3</v>
      </c>
    </row>
    <row r="1123" spans="1:6" x14ac:dyDescent="0.35">
      <c r="A1123" s="73">
        <v>32818</v>
      </c>
      <c r="D1123">
        <v>787</v>
      </c>
    </row>
    <row r="1124" spans="1:6" x14ac:dyDescent="0.35">
      <c r="A1124" s="73">
        <v>32825</v>
      </c>
      <c r="D1124">
        <v>785.9</v>
      </c>
    </row>
    <row r="1125" spans="1:6" x14ac:dyDescent="0.35">
      <c r="A1125" s="73">
        <v>32832</v>
      </c>
      <c r="D1125">
        <v>787.6</v>
      </c>
    </row>
    <row r="1126" spans="1:6" x14ac:dyDescent="0.35">
      <c r="A1126" s="73">
        <v>32839</v>
      </c>
      <c r="D1126">
        <v>790.7</v>
      </c>
    </row>
    <row r="1127" spans="1:6" x14ac:dyDescent="0.35">
      <c r="A1127" s="73">
        <v>32843</v>
      </c>
      <c r="B1127">
        <v>627.79999999999995</v>
      </c>
      <c r="C1127">
        <v>2496</v>
      </c>
      <c r="E1127">
        <v>3152.5</v>
      </c>
    </row>
    <row r="1128" spans="1:6" x14ac:dyDescent="0.35">
      <c r="A1128" s="73">
        <v>32846</v>
      </c>
      <c r="D1128">
        <v>789</v>
      </c>
    </row>
    <row r="1129" spans="1:6" x14ac:dyDescent="0.35">
      <c r="A1129" s="73">
        <v>32853</v>
      </c>
      <c r="D1129">
        <v>789.8</v>
      </c>
    </row>
    <row r="1130" spans="1:6" x14ac:dyDescent="0.35">
      <c r="A1130" s="73">
        <v>32860</v>
      </c>
      <c r="D1130">
        <v>790.7</v>
      </c>
    </row>
    <row r="1131" spans="1:6" x14ac:dyDescent="0.35">
      <c r="A1131" s="73">
        <v>32867</v>
      </c>
      <c r="D1131">
        <v>794.9</v>
      </c>
    </row>
    <row r="1132" spans="1:6" x14ac:dyDescent="0.35">
      <c r="A1132" s="73">
        <v>32874</v>
      </c>
      <c r="B1132">
        <v>623.79999999999995</v>
      </c>
      <c r="C1132">
        <v>2483.8000000000002</v>
      </c>
      <c r="D1132">
        <v>798.3</v>
      </c>
      <c r="E1132">
        <v>3166.8</v>
      </c>
      <c r="F1132">
        <v>1.8480000000000001</v>
      </c>
    </row>
    <row r="1133" spans="1:6" x14ac:dyDescent="0.35">
      <c r="A1133" s="73">
        <v>32881</v>
      </c>
      <c r="D1133">
        <v>793.6</v>
      </c>
    </row>
    <row r="1134" spans="1:6" x14ac:dyDescent="0.35">
      <c r="A1134" s="73">
        <v>32888</v>
      </c>
      <c r="D1134">
        <v>796.5</v>
      </c>
    </row>
    <row r="1135" spans="1:6" x14ac:dyDescent="0.35">
      <c r="A1135" s="73">
        <v>32895</v>
      </c>
      <c r="D1135">
        <v>795.1</v>
      </c>
    </row>
    <row r="1136" spans="1:6" x14ac:dyDescent="0.35">
      <c r="A1136" s="73">
        <v>32902</v>
      </c>
      <c r="D1136">
        <v>793.8</v>
      </c>
    </row>
    <row r="1137" spans="1:6" x14ac:dyDescent="0.35">
      <c r="A1137" s="73">
        <v>32905</v>
      </c>
      <c r="B1137">
        <v>623.5</v>
      </c>
      <c r="C1137">
        <v>2483.8000000000002</v>
      </c>
      <c r="E1137">
        <v>3179.2</v>
      </c>
    </row>
    <row r="1138" spans="1:6" x14ac:dyDescent="0.35">
      <c r="A1138" s="73">
        <v>32909</v>
      </c>
      <c r="D1138">
        <v>797.1</v>
      </c>
    </row>
    <row r="1139" spans="1:6" x14ac:dyDescent="0.35">
      <c r="A1139" s="73">
        <v>32916</v>
      </c>
      <c r="D1139">
        <v>796.3</v>
      </c>
    </row>
    <row r="1140" spans="1:6" x14ac:dyDescent="0.35">
      <c r="A1140" s="73">
        <v>32923</v>
      </c>
      <c r="D1140">
        <v>796.3</v>
      </c>
    </row>
    <row r="1141" spans="1:6" x14ac:dyDescent="0.35">
      <c r="A1141" s="73">
        <v>32930</v>
      </c>
      <c r="D1141">
        <v>799.8</v>
      </c>
    </row>
    <row r="1142" spans="1:6" x14ac:dyDescent="0.35">
      <c r="A1142" s="73">
        <v>32933</v>
      </c>
      <c r="B1142">
        <v>623.29999999999995</v>
      </c>
      <c r="C1142">
        <v>2480.6</v>
      </c>
      <c r="E1142">
        <v>3190.1</v>
      </c>
    </row>
    <row r="1143" spans="1:6" x14ac:dyDescent="0.35">
      <c r="A1143" s="73">
        <v>32937</v>
      </c>
      <c r="D1143">
        <v>801.6</v>
      </c>
    </row>
    <row r="1144" spans="1:6" x14ac:dyDescent="0.35">
      <c r="A1144" s="73">
        <v>32944</v>
      </c>
      <c r="D1144">
        <v>799.7</v>
      </c>
    </row>
    <row r="1145" spans="1:6" x14ac:dyDescent="0.35">
      <c r="A1145" s="73">
        <v>32951</v>
      </c>
      <c r="D1145">
        <v>799.6</v>
      </c>
    </row>
    <row r="1146" spans="1:6" x14ac:dyDescent="0.35">
      <c r="A1146" s="73">
        <v>32958</v>
      </c>
      <c r="D1146">
        <v>802.5</v>
      </c>
    </row>
    <row r="1147" spans="1:6" x14ac:dyDescent="0.35">
      <c r="A1147" s="73">
        <v>32964</v>
      </c>
      <c r="B1147">
        <v>625.4</v>
      </c>
      <c r="C1147">
        <v>2483.8000000000002</v>
      </c>
      <c r="E1147">
        <v>3201.6</v>
      </c>
      <c r="F1147">
        <v>1.859</v>
      </c>
    </row>
    <row r="1148" spans="1:6" x14ac:dyDescent="0.35">
      <c r="A1148" s="73">
        <v>32965</v>
      </c>
      <c r="D1148">
        <v>802.4</v>
      </c>
    </row>
    <row r="1149" spans="1:6" x14ac:dyDescent="0.35">
      <c r="A1149" s="73">
        <v>32972</v>
      </c>
      <c r="D1149">
        <v>804.3</v>
      </c>
    </row>
    <row r="1150" spans="1:6" x14ac:dyDescent="0.35">
      <c r="A1150" s="73">
        <v>32979</v>
      </c>
      <c r="D1150">
        <v>807</v>
      </c>
    </row>
    <row r="1151" spans="1:6" x14ac:dyDescent="0.35">
      <c r="A1151" s="73">
        <v>32986</v>
      </c>
      <c r="D1151">
        <v>807.2</v>
      </c>
    </row>
    <row r="1152" spans="1:6" x14ac:dyDescent="0.35">
      <c r="A1152" s="73">
        <v>32993</v>
      </c>
      <c r="D1152">
        <v>806.5</v>
      </c>
    </row>
    <row r="1153" spans="1:6" x14ac:dyDescent="0.35">
      <c r="A1153" s="73">
        <v>32994</v>
      </c>
      <c r="B1153">
        <v>622.9</v>
      </c>
      <c r="C1153">
        <v>2479.1999999999998</v>
      </c>
      <c r="E1153">
        <v>3200.6</v>
      </c>
    </row>
    <row r="1154" spans="1:6" x14ac:dyDescent="0.35">
      <c r="A1154" s="73">
        <v>33000</v>
      </c>
      <c r="D1154">
        <v>803</v>
      </c>
    </row>
    <row r="1155" spans="1:6" x14ac:dyDescent="0.35">
      <c r="A1155" s="73">
        <v>33007</v>
      </c>
      <c r="D1155">
        <v>802.9</v>
      </c>
    </row>
    <row r="1156" spans="1:6" x14ac:dyDescent="0.35">
      <c r="A1156" s="73">
        <v>33014</v>
      </c>
      <c r="D1156">
        <v>806.2</v>
      </c>
    </row>
    <row r="1157" spans="1:6" x14ac:dyDescent="0.35">
      <c r="A1157" s="73">
        <v>33021</v>
      </c>
      <c r="D1157">
        <v>804.9</v>
      </c>
    </row>
    <row r="1158" spans="1:6" x14ac:dyDescent="0.35">
      <c r="A1158" s="73">
        <v>33025</v>
      </c>
      <c r="B1158">
        <v>622.6</v>
      </c>
      <c r="C1158">
        <v>2474</v>
      </c>
      <c r="E1158">
        <v>3213.7</v>
      </c>
    </row>
    <row r="1159" spans="1:6" x14ac:dyDescent="0.35">
      <c r="A1159" s="73">
        <v>33028</v>
      </c>
      <c r="D1159">
        <v>807.1</v>
      </c>
    </row>
    <row r="1160" spans="1:6" x14ac:dyDescent="0.35">
      <c r="A1160" s="73">
        <v>33035</v>
      </c>
      <c r="D1160">
        <v>807.7</v>
      </c>
    </row>
    <row r="1161" spans="1:6" x14ac:dyDescent="0.35">
      <c r="A1161" s="73">
        <v>33042</v>
      </c>
      <c r="D1161">
        <v>807.3</v>
      </c>
    </row>
    <row r="1162" spans="1:6" x14ac:dyDescent="0.35">
      <c r="A1162" s="73">
        <v>33049</v>
      </c>
      <c r="D1162">
        <v>810.3</v>
      </c>
    </row>
    <row r="1163" spans="1:6" x14ac:dyDescent="0.35">
      <c r="A1163" s="73">
        <v>33055</v>
      </c>
      <c r="B1163">
        <v>620.79999999999995</v>
      </c>
      <c r="C1163">
        <v>2470.9</v>
      </c>
      <c r="E1163">
        <v>3224.5</v>
      </c>
      <c r="F1163">
        <v>1.8560000000000001</v>
      </c>
    </row>
    <row r="1164" spans="1:6" x14ac:dyDescent="0.35">
      <c r="A1164" s="73">
        <v>33056</v>
      </c>
      <c r="D1164">
        <v>813.2</v>
      </c>
    </row>
    <row r="1165" spans="1:6" x14ac:dyDescent="0.35">
      <c r="A1165" s="73">
        <v>33063</v>
      </c>
      <c r="D1165">
        <v>808.1</v>
      </c>
    </row>
    <row r="1166" spans="1:6" x14ac:dyDescent="0.35">
      <c r="A1166" s="73">
        <v>33070</v>
      </c>
      <c r="D1166">
        <v>811.3</v>
      </c>
    </row>
    <row r="1167" spans="1:6" x14ac:dyDescent="0.35">
      <c r="A1167" s="73">
        <v>33077</v>
      </c>
      <c r="D1167">
        <v>809.3</v>
      </c>
    </row>
    <row r="1168" spans="1:6" x14ac:dyDescent="0.35">
      <c r="A1168" s="73">
        <v>33084</v>
      </c>
      <c r="D1168">
        <v>810.8</v>
      </c>
    </row>
    <row r="1169" spans="1:6" x14ac:dyDescent="0.35">
      <c r="A1169" s="73">
        <v>33086</v>
      </c>
      <c r="B1169">
        <v>619.79999999999995</v>
      </c>
      <c r="C1169">
        <v>2463.5</v>
      </c>
      <c r="E1169">
        <v>3242</v>
      </c>
    </row>
    <row r="1170" spans="1:6" x14ac:dyDescent="0.35">
      <c r="A1170" s="73">
        <v>33091</v>
      </c>
      <c r="D1170">
        <v>811.9</v>
      </c>
    </row>
    <row r="1171" spans="1:6" x14ac:dyDescent="0.35">
      <c r="A1171" s="73">
        <v>33098</v>
      </c>
      <c r="D1171">
        <v>816.1</v>
      </c>
    </row>
    <row r="1172" spans="1:6" x14ac:dyDescent="0.35">
      <c r="A1172" s="73">
        <v>33105</v>
      </c>
      <c r="D1172">
        <v>817.2</v>
      </c>
    </row>
    <row r="1173" spans="1:6" x14ac:dyDescent="0.35">
      <c r="A1173" s="73">
        <v>33112</v>
      </c>
      <c r="D1173">
        <v>816.2</v>
      </c>
    </row>
    <row r="1174" spans="1:6" x14ac:dyDescent="0.35">
      <c r="A1174" s="73">
        <v>33117</v>
      </c>
      <c r="B1174">
        <v>619</v>
      </c>
      <c r="C1174">
        <v>2456.3000000000002</v>
      </c>
      <c r="E1174">
        <v>3254.6</v>
      </c>
    </row>
    <row r="1175" spans="1:6" x14ac:dyDescent="0.35">
      <c r="A1175" s="73">
        <v>33119</v>
      </c>
      <c r="D1175">
        <v>819</v>
      </c>
    </row>
    <row r="1176" spans="1:6" x14ac:dyDescent="0.35">
      <c r="A1176" s="73">
        <v>33126</v>
      </c>
      <c r="D1176">
        <v>819.8</v>
      </c>
    </row>
    <row r="1177" spans="1:6" x14ac:dyDescent="0.35">
      <c r="A1177" s="73">
        <v>33133</v>
      </c>
      <c r="D1177">
        <v>819.2</v>
      </c>
    </row>
    <row r="1178" spans="1:6" x14ac:dyDescent="0.35">
      <c r="A1178" s="73">
        <v>33140</v>
      </c>
      <c r="D1178">
        <v>820.5</v>
      </c>
    </row>
    <row r="1179" spans="1:6" x14ac:dyDescent="0.35">
      <c r="A1179" s="73">
        <v>33147</v>
      </c>
      <c r="B1179">
        <v>614.6</v>
      </c>
      <c r="C1179">
        <v>2443.3000000000002</v>
      </c>
      <c r="D1179">
        <v>823.3</v>
      </c>
      <c r="E1179">
        <v>3259.3</v>
      </c>
      <c r="F1179">
        <v>1.839</v>
      </c>
    </row>
    <row r="1180" spans="1:6" x14ac:dyDescent="0.35">
      <c r="A1180" s="73">
        <v>33154</v>
      </c>
      <c r="D1180">
        <v>820.5</v>
      </c>
    </row>
    <row r="1181" spans="1:6" x14ac:dyDescent="0.35">
      <c r="A1181" s="73">
        <v>33161</v>
      </c>
      <c r="D1181">
        <v>820.7</v>
      </c>
    </row>
    <row r="1182" spans="1:6" x14ac:dyDescent="0.35">
      <c r="A1182" s="73">
        <v>33168</v>
      </c>
      <c r="D1182">
        <v>817.2</v>
      </c>
    </row>
    <row r="1183" spans="1:6" x14ac:dyDescent="0.35">
      <c r="A1183" s="73">
        <v>33175</v>
      </c>
      <c r="D1183">
        <v>820</v>
      </c>
    </row>
    <row r="1184" spans="1:6" x14ac:dyDescent="0.35">
      <c r="A1184" s="73">
        <v>33178</v>
      </c>
      <c r="B1184">
        <v>614.9</v>
      </c>
      <c r="C1184">
        <v>2440.1999999999998</v>
      </c>
      <c r="E1184">
        <v>3262.6</v>
      </c>
    </row>
    <row r="1185" spans="1:6" x14ac:dyDescent="0.35">
      <c r="A1185" s="73">
        <v>33182</v>
      </c>
      <c r="D1185">
        <v>822</v>
      </c>
    </row>
    <row r="1186" spans="1:6" x14ac:dyDescent="0.35">
      <c r="A1186" s="73">
        <v>33189</v>
      </c>
      <c r="D1186">
        <v>822</v>
      </c>
    </row>
    <row r="1187" spans="1:6" x14ac:dyDescent="0.35">
      <c r="A1187" s="73">
        <v>33196</v>
      </c>
      <c r="D1187">
        <v>823.4</v>
      </c>
    </row>
    <row r="1188" spans="1:6" x14ac:dyDescent="0.35">
      <c r="A1188" s="73">
        <v>33203</v>
      </c>
      <c r="D1188">
        <v>824.5</v>
      </c>
    </row>
    <row r="1189" spans="1:6" x14ac:dyDescent="0.35">
      <c r="A1189" s="73">
        <v>33208</v>
      </c>
      <c r="B1189">
        <v>614.5</v>
      </c>
      <c r="C1189">
        <v>2438</v>
      </c>
      <c r="E1189">
        <v>3271.8</v>
      </c>
    </row>
    <row r="1190" spans="1:6" x14ac:dyDescent="0.35">
      <c r="A1190" s="73">
        <v>33210</v>
      </c>
      <c r="D1190">
        <v>815.3</v>
      </c>
    </row>
    <row r="1191" spans="1:6" x14ac:dyDescent="0.35">
      <c r="A1191" s="73">
        <v>33217</v>
      </c>
      <c r="D1191">
        <v>821.8</v>
      </c>
    </row>
    <row r="1192" spans="1:6" x14ac:dyDescent="0.35">
      <c r="A1192" s="73">
        <v>33224</v>
      </c>
      <c r="D1192">
        <v>824.2</v>
      </c>
    </row>
    <row r="1193" spans="1:6" x14ac:dyDescent="0.35">
      <c r="A1193" s="73">
        <v>33231</v>
      </c>
      <c r="D1193">
        <v>828.1</v>
      </c>
    </row>
    <row r="1194" spans="1:6" x14ac:dyDescent="0.35">
      <c r="A1194" s="73">
        <v>33238</v>
      </c>
      <c r="D1194">
        <v>828.9</v>
      </c>
    </row>
    <row r="1195" spans="1:6" x14ac:dyDescent="0.35">
      <c r="A1195" s="73">
        <v>33239</v>
      </c>
      <c r="B1195">
        <v>614.1</v>
      </c>
      <c r="C1195">
        <v>2440.8000000000002</v>
      </c>
      <c r="E1195">
        <v>3287.7</v>
      </c>
      <c r="F1195">
        <v>1.8260000000000001</v>
      </c>
    </row>
    <row r="1196" spans="1:6" x14ac:dyDescent="0.35">
      <c r="A1196" s="73">
        <v>33245</v>
      </c>
      <c r="D1196">
        <v>826.6</v>
      </c>
    </row>
    <row r="1197" spans="1:6" x14ac:dyDescent="0.35">
      <c r="A1197" s="73">
        <v>33252</v>
      </c>
      <c r="D1197">
        <v>825.7</v>
      </c>
    </row>
    <row r="1198" spans="1:6" x14ac:dyDescent="0.35">
      <c r="A1198" s="73">
        <v>33259</v>
      </c>
      <c r="D1198">
        <v>826.2</v>
      </c>
    </row>
    <row r="1199" spans="1:6" x14ac:dyDescent="0.35">
      <c r="A1199" s="73">
        <v>33266</v>
      </c>
      <c r="D1199">
        <v>828.4</v>
      </c>
    </row>
    <row r="1200" spans="1:6" x14ac:dyDescent="0.35">
      <c r="A1200" s="73">
        <v>33270</v>
      </c>
      <c r="B1200">
        <v>617.70000000000005</v>
      </c>
      <c r="C1200">
        <v>2451.4</v>
      </c>
      <c r="E1200">
        <v>3304.5</v>
      </c>
    </row>
    <row r="1201" spans="1:6" x14ac:dyDescent="0.35">
      <c r="A1201" s="73">
        <v>33273</v>
      </c>
      <c r="D1201">
        <v>830.9</v>
      </c>
    </row>
    <row r="1202" spans="1:6" x14ac:dyDescent="0.35">
      <c r="A1202" s="73">
        <v>33280</v>
      </c>
      <c r="D1202">
        <v>833.5</v>
      </c>
    </row>
    <row r="1203" spans="1:6" x14ac:dyDescent="0.35">
      <c r="A1203" s="73">
        <v>33287</v>
      </c>
      <c r="D1203">
        <v>832.4</v>
      </c>
    </row>
    <row r="1204" spans="1:6" x14ac:dyDescent="0.35">
      <c r="A1204" s="73">
        <v>33294</v>
      </c>
      <c r="D1204">
        <v>832</v>
      </c>
    </row>
    <row r="1205" spans="1:6" x14ac:dyDescent="0.35">
      <c r="A1205" s="73">
        <v>33298</v>
      </c>
      <c r="B1205">
        <v>622.20000000000005</v>
      </c>
      <c r="C1205">
        <v>2464.3000000000002</v>
      </c>
      <c r="E1205">
        <v>3321.9</v>
      </c>
    </row>
    <row r="1206" spans="1:6" x14ac:dyDescent="0.35">
      <c r="A1206" s="73">
        <v>33301</v>
      </c>
      <c r="D1206">
        <v>834.6</v>
      </c>
    </row>
    <row r="1207" spans="1:6" x14ac:dyDescent="0.35">
      <c r="A1207" s="73">
        <v>33308</v>
      </c>
      <c r="D1207">
        <v>836.5</v>
      </c>
    </row>
    <row r="1208" spans="1:6" x14ac:dyDescent="0.35">
      <c r="A1208" s="73">
        <v>33315</v>
      </c>
      <c r="D1208">
        <v>836</v>
      </c>
    </row>
    <row r="1209" spans="1:6" x14ac:dyDescent="0.35">
      <c r="A1209" s="73">
        <v>33322</v>
      </c>
      <c r="D1209">
        <v>840.2</v>
      </c>
    </row>
    <row r="1210" spans="1:6" x14ac:dyDescent="0.35">
      <c r="A1210" s="73">
        <v>33329</v>
      </c>
      <c r="B1210">
        <v>624.1</v>
      </c>
      <c r="C1210">
        <v>2466.6</v>
      </c>
      <c r="D1210">
        <v>845.5</v>
      </c>
      <c r="E1210">
        <v>3332.4</v>
      </c>
      <c r="F1210">
        <v>1.833</v>
      </c>
    </row>
    <row r="1211" spans="1:6" x14ac:dyDescent="0.35">
      <c r="A1211" s="73">
        <v>33336</v>
      </c>
      <c r="D1211">
        <v>842.7</v>
      </c>
    </row>
    <row r="1212" spans="1:6" x14ac:dyDescent="0.35">
      <c r="A1212" s="73">
        <v>33343</v>
      </c>
      <c r="D1212">
        <v>845</v>
      </c>
    </row>
    <row r="1213" spans="1:6" x14ac:dyDescent="0.35">
      <c r="A1213" s="73">
        <v>33350</v>
      </c>
      <c r="D1213">
        <v>842.6</v>
      </c>
    </row>
    <row r="1214" spans="1:6" x14ac:dyDescent="0.35">
      <c r="A1214" s="73">
        <v>33357</v>
      </c>
      <c r="D1214">
        <v>841.2</v>
      </c>
    </row>
    <row r="1215" spans="1:6" x14ac:dyDescent="0.35">
      <c r="A1215" s="73">
        <v>33359</v>
      </c>
      <c r="B1215">
        <v>626</v>
      </c>
      <c r="C1215">
        <v>2465.3000000000002</v>
      </c>
      <c r="E1215">
        <v>3343</v>
      </c>
    </row>
    <row r="1216" spans="1:6" x14ac:dyDescent="0.35">
      <c r="A1216" s="73">
        <v>33364</v>
      </c>
      <c r="D1216">
        <v>846.4</v>
      </c>
    </row>
    <row r="1217" spans="1:6" x14ac:dyDescent="0.35">
      <c r="A1217" s="73">
        <v>33371</v>
      </c>
      <c r="D1217">
        <v>848.3</v>
      </c>
    </row>
    <row r="1218" spans="1:6" x14ac:dyDescent="0.35">
      <c r="A1218" s="73">
        <v>33378</v>
      </c>
      <c r="D1218">
        <v>850.8</v>
      </c>
    </row>
    <row r="1219" spans="1:6" x14ac:dyDescent="0.35">
      <c r="A1219" s="73">
        <v>33385</v>
      </c>
      <c r="D1219">
        <v>849.7</v>
      </c>
    </row>
    <row r="1220" spans="1:6" x14ac:dyDescent="0.35">
      <c r="A1220" s="73">
        <v>33390</v>
      </c>
      <c r="B1220">
        <v>629.9</v>
      </c>
      <c r="C1220">
        <v>2464.6</v>
      </c>
      <c r="E1220">
        <v>3351.9</v>
      </c>
    </row>
    <row r="1221" spans="1:6" x14ac:dyDescent="0.35">
      <c r="A1221" s="73">
        <v>33392</v>
      </c>
      <c r="D1221">
        <v>848.1</v>
      </c>
    </row>
    <row r="1222" spans="1:6" x14ac:dyDescent="0.35">
      <c r="A1222" s="73">
        <v>33399</v>
      </c>
      <c r="D1222">
        <v>855.6</v>
      </c>
    </row>
    <row r="1223" spans="1:6" x14ac:dyDescent="0.35">
      <c r="A1223" s="73">
        <v>33406</v>
      </c>
      <c r="D1223">
        <v>856.5</v>
      </c>
    </row>
    <row r="1224" spans="1:6" x14ac:dyDescent="0.35">
      <c r="A1224" s="73">
        <v>33413</v>
      </c>
      <c r="D1224">
        <v>856.1</v>
      </c>
    </row>
    <row r="1225" spans="1:6" x14ac:dyDescent="0.35">
      <c r="A1225" s="73">
        <v>33420</v>
      </c>
      <c r="B1225">
        <v>632.6</v>
      </c>
      <c r="C1225">
        <v>2464.1</v>
      </c>
      <c r="D1225">
        <v>863.2</v>
      </c>
      <c r="E1225">
        <v>3356.1</v>
      </c>
      <c r="F1225">
        <v>1.85</v>
      </c>
    </row>
    <row r="1226" spans="1:6" x14ac:dyDescent="0.35">
      <c r="A1226" s="73">
        <v>33427</v>
      </c>
      <c r="D1226">
        <v>859.5</v>
      </c>
    </row>
    <row r="1227" spans="1:6" x14ac:dyDescent="0.35">
      <c r="A1227" s="73">
        <v>33434</v>
      </c>
      <c r="D1227">
        <v>861.4</v>
      </c>
    </row>
    <row r="1228" spans="1:6" x14ac:dyDescent="0.35">
      <c r="A1228" s="73">
        <v>33441</v>
      </c>
      <c r="D1228">
        <v>861.1</v>
      </c>
    </row>
    <row r="1229" spans="1:6" x14ac:dyDescent="0.35">
      <c r="A1229" s="73">
        <v>33448</v>
      </c>
      <c r="D1229">
        <v>862.7</v>
      </c>
    </row>
    <row r="1230" spans="1:6" x14ac:dyDescent="0.35">
      <c r="A1230" s="73">
        <v>33451</v>
      </c>
      <c r="B1230">
        <v>634.6</v>
      </c>
      <c r="C1230">
        <v>2456.1</v>
      </c>
      <c r="E1230">
        <v>3355</v>
      </c>
    </row>
    <row r="1231" spans="1:6" x14ac:dyDescent="0.35">
      <c r="A1231" s="73">
        <v>33455</v>
      </c>
      <c r="D1231">
        <v>866.3</v>
      </c>
    </row>
    <row r="1232" spans="1:6" x14ac:dyDescent="0.35">
      <c r="A1232" s="73">
        <v>33462</v>
      </c>
      <c r="D1232">
        <v>865.3</v>
      </c>
    </row>
    <row r="1233" spans="1:6" x14ac:dyDescent="0.35">
      <c r="A1233" s="73">
        <v>33469</v>
      </c>
      <c r="D1233">
        <v>865</v>
      </c>
    </row>
    <row r="1234" spans="1:6" x14ac:dyDescent="0.35">
      <c r="A1234" s="73">
        <v>33476</v>
      </c>
      <c r="D1234">
        <v>869.1</v>
      </c>
    </row>
    <row r="1235" spans="1:6" x14ac:dyDescent="0.35">
      <c r="A1235" s="73">
        <v>33482</v>
      </c>
      <c r="B1235">
        <v>634.79999999999995</v>
      </c>
      <c r="C1235">
        <v>2448.8000000000002</v>
      </c>
      <c r="E1235">
        <v>3354.9</v>
      </c>
    </row>
    <row r="1236" spans="1:6" x14ac:dyDescent="0.35">
      <c r="A1236" s="73">
        <v>33483</v>
      </c>
      <c r="D1236">
        <v>868.3</v>
      </c>
    </row>
    <row r="1237" spans="1:6" x14ac:dyDescent="0.35">
      <c r="A1237" s="73">
        <v>33490</v>
      </c>
      <c r="D1237">
        <v>870.5</v>
      </c>
    </row>
    <row r="1238" spans="1:6" x14ac:dyDescent="0.35">
      <c r="A1238" s="73">
        <v>33497</v>
      </c>
      <c r="D1238">
        <v>869.8</v>
      </c>
    </row>
    <row r="1239" spans="1:6" x14ac:dyDescent="0.35">
      <c r="A1239" s="73">
        <v>33504</v>
      </c>
      <c r="D1239">
        <v>869.5</v>
      </c>
    </row>
    <row r="1240" spans="1:6" x14ac:dyDescent="0.35">
      <c r="A1240" s="73">
        <v>33511</v>
      </c>
      <c r="D1240">
        <v>871.8</v>
      </c>
    </row>
    <row r="1241" spans="1:6" x14ac:dyDescent="0.35">
      <c r="A1241" s="73">
        <v>33512</v>
      </c>
      <c r="B1241">
        <v>639.9</v>
      </c>
      <c r="C1241">
        <v>2449.1</v>
      </c>
      <c r="E1241">
        <v>3360.1</v>
      </c>
      <c r="F1241">
        <v>1.861</v>
      </c>
    </row>
    <row r="1242" spans="1:6" x14ac:dyDescent="0.35">
      <c r="A1242" s="73">
        <v>33518</v>
      </c>
      <c r="D1242">
        <v>874.6</v>
      </c>
    </row>
    <row r="1243" spans="1:6" x14ac:dyDescent="0.35">
      <c r="A1243" s="73">
        <v>33525</v>
      </c>
      <c r="D1243">
        <v>875.4</v>
      </c>
    </row>
    <row r="1244" spans="1:6" x14ac:dyDescent="0.35">
      <c r="A1244" s="73">
        <v>33532</v>
      </c>
      <c r="D1244">
        <v>879.5</v>
      </c>
    </row>
    <row r="1245" spans="1:6" x14ac:dyDescent="0.35">
      <c r="A1245" s="73">
        <v>33539</v>
      </c>
      <c r="D1245">
        <v>880.8</v>
      </c>
    </row>
    <row r="1246" spans="1:6" x14ac:dyDescent="0.35">
      <c r="A1246" s="73">
        <v>33543</v>
      </c>
      <c r="B1246">
        <v>644.1</v>
      </c>
      <c r="C1246">
        <v>2442.3000000000002</v>
      </c>
      <c r="E1246">
        <v>3365.5</v>
      </c>
    </row>
    <row r="1247" spans="1:6" x14ac:dyDescent="0.35">
      <c r="A1247" s="73">
        <v>33546</v>
      </c>
      <c r="D1247">
        <v>882.4</v>
      </c>
    </row>
    <row r="1248" spans="1:6" x14ac:dyDescent="0.35">
      <c r="A1248" s="73">
        <v>33553</v>
      </c>
      <c r="D1248">
        <v>885.8</v>
      </c>
    </row>
    <row r="1249" spans="1:6" x14ac:dyDescent="0.35">
      <c r="A1249" s="73">
        <v>33560</v>
      </c>
      <c r="D1249">
        <v>886.6</v>
      </c>
    </row>
    <row r="1250" spans="1:6" x14ac:dyDescent="0.35">
      <c r="A1250" s="73">
        <v>33567</v>
      </c>
      <c r="D1250">
        <v>887.4</v>
      </c>
    </row>
    <row r="1251" spans="1:6" x14ac:dyDescent="0.35">
      <c r="A1251" s="73">
        <v>33573</v>
      </c>
      <c r="B1251">
        <v>649.1</v>
      </c>
      <c r="C1251">
        <v>2440.1</v>
      </c>
      <c r="E1251">
        <v>3372.2</v>
      </c>
    </row>
    <row r="1252" spans="1:6" x14ac:dyDescent="0.35">
      <c r="A1252" s="73">
        <v>33574</v>
      </c>
      <c r="D1252">
        <v>896.1</v>
      </c>
    </row>
    <row r="1253" spans="1:6" x14ac:dyDescent="0.35">
      <c r="A1253" s="73">
        <v>33581</v>
      </c>
      <c r="D1253">
        <v>894.6</v>
      </c>
    </row>
    <row r="1254" spans="1:6" x14ac:dyDescent="0.35">
      <c r="A1254" s="73">
        <v>33588</v>
      </c>
      <c r="D1254">
        <v>897.6</v>
      </c>
    </row>
    <row r="1255" spans="1:6" x14ac:dyDescent="0.35">
      <c r="A1255" s="73">
        <v>33595</v>
      </c>
      <c r="D1255">
        <v>897.6</v>
      </c>
    </row>
    <row r="1256" spans="1:6" x14ac:dyDescent="0.35">
      <c r="A1256" s="73">
        <v>33602</v>
      </c>
      <c r="D1256">
        <v>897.5</v>
      </c>
    </row>
    <row r="1257" spans="1:6" x14ac:dyDescent="0.35">
      <c r="A1257" s="73">
        <v>33604</v>
      </c>
      <c r="B1257">
        <v>658.3</v>
      </c>
      <c r="C1257">
        <v>2444.8000000000002</v>
      </c>
      <c r="E1257">
        <v>3381.2</v>
      </c>
      <c r="F1257">
        <v>1.8740000000000001</v>
      </c>
    </row>
    <row r="1258" spans="1:6" x14ac:dyDescent="0.35">
      <c r="A1258" s="73">
        <v>33609</v>
      </c>
      <c r="D1258">
        <v>901.9</v>
      </c>
    </row>
    <row r="1259" spans="1:6" x14ac:dyDescent="0.35">
      <c r="A1259" s="73">
        <v>33616</v>
      </c>
      <c r="D1259">
        <v>906.8</v>
      </c>
    </row>
    <row r="1260" spans="1:6" x14ac:dyDescent="0.35">
      <c r="A1260" s="73">
        <v>33623</v>
      </c>
      <c r="D1260">
        <v>909.3</v>
      </c>
    </row>
    <row r="1261" spans="1:6" x14ac:dyDescent="0.35">
      <c r="A1261" s="73">
        <v>33630</v>
      </c>
      <c r="D1261">
        <v>918.2</v>
      </c>
    </row>
    <row r="1262" spans="1:6" x14ac:dyDescent="0.35">
      <c r="A1262" s="73">
        <v>33635</v>
      </c>
      <c r="B1262">
        <v>667.5</v>
      </c>
      <c r="C1262">
        <v>2453.1</v>
      </c>
      <c r="E1262">
        <v>3400</v>
      </c>
    </row>
    <row r="1263" spans="1:6" x14ac:dyDescent="0.35">
      <c r="A1263" s="73">
        <v>33637</v>
      </c>
      <c r="D1263">
        <v>917.7</v>
      </c>
    </row>
    <row r="1264" spans="1:6" x14ac:dyDescent="0.35">
      <c r="A1264" s="73">
        <v>33644</v>
      </c>
      <c r="D1264">
        <v>923.6</v>
      </c>
    </row>
    <row r="1265" spans="1:6" x14ac:dyDescent="0.35">
      <c r="A1265" s="73">
        <v>33651</v>
      </c>
      <c r="D1265">
        <v>925.4</v>
      </c>
    </row>
    <row r="1266" spans="1:6" x14ac:dyDescent="0.35">
      <c r="A1266" s="73">
        <v>33658</v>
      </c>
      <c r="D1266">
        <v>928.6</v>
      </c>
    </row>
    <row r="1267" spans="1:6" x14ac:dyDescent="0.35">
      <c r="A1267" s="73">
        <v>33664</v>
      </c>
      <c r="B1267">
        <v>673.4</v>
      </c>
      <c r="C1267">
        <v>2447.1</v>
      </c>
      <c r="E1267">
        <v>3403.9</v>
      </c>
    </row>
    <row r="1268" spans="1:6" x14ac:dyDescent="0.35">
      <c r="A1268" s="73">
        <v>33665</v>
      </c>
      <c r="D1268">
        <v>926.9</v>
      </c>
    </row>
    <row r="1269" spans="1:6" x14ac:dyDescent="0.35">
      <c r="A1269" s="73">
        <v>33672</v>
      </c>
      <c r="D1269">
        <v>933.1</v>
      </c>
    </row>
    <row r="1270" spans="1:6" x14ac:dyDescent="0.35">
      <c r="A1270" s="73">
        <v>33679</v>
      </c>
      <c r="D1270">
        <v>938.2</v>
      </c>
    </row>
    <row r="1271" spans="1:6" x14ac:dyDescent="0.35">
      <c r="A1271" s="73">
        <v>33686</v>
      </c>
      <c r="D1271">
        <v>937.9</v>
      </c>
    </row>
    <row r="1272" spans="1:6" x14ac:dyDescent="0.35">
      <c r="A1272" s="73">
        <v>33693</v>
      </c>
      <c r="D1272">
        <v>939.7</v>
      </c>
    </row>
    <row r="1273" spans="1:6" x14ac:dyDescent="0.35">
      <c r="A1273" s="73">
        <v>33695</v>
      </c>
      <c r="B1273">
        <v>677</v>
      </c>
      <c r="C1273">
        <v>2438.8000000000002</v>
      </c>
      <c r="E1273">
        <v>3399.7</v>
      </c>
      <c r="F1273">
        <v>1.905</v>
      </c>
    </row>
    <row r="1274" spans="1:6" x14ac:dyDescent="0.35">
      <c r="A1274" s="73">
        <v>33700</v>
      </c>
      <c r="D1274">
        <v>941</v>
      </c>
    </row>
    <row r="1275" spans="1:6" x14ac:dyDescent="0.35">
      <c r="A1275" s="73">
        <v>33707</v>
      </c>
      <c r="D1275">
        <v>941.3</v>
      </c>
    </row>
    <row r="1276" spans="1:6" x14ac:dyDescent="0.35">
      <c r="A1276" s="73">
        <v>33714</v>
      </c>
      <c r="D1276">
        <v>945.7</v>
      </c>
    </row>
    <row r="1277" spans="1:6" x14ac:dyDescent="0.35">
      <c r="A1277" s="73">
        <v>33721</v>
      </c>
      <c r="D1277">
        <v>945.6</v>
      </c>
    </row>
    <row r="1278" spans="1:6" x14ac:dyDescent="0.35">
      <c r="A1278" s="73">
        <v>33725</v>
      </c>
      <c r="B1278">
        <v>680.5</v>
      </c>
      <c r="C1278">
        <v>2432.8000000000002</v>
      </c>
      <c r="E1278">
        <v>3398.6</v>
      </c>
    </row>
    <row r="1279" spans="1:6" x14ac:dyDescent="0.35">
      <c r="A1279" s="73">
        <v>33728</v>
      </c>
      <c r="D1279">
        <v>946.5</v>
      </c>
    </row>
    <row r="1280" spans="1:6" x14ac:dyDescent="0.35">
      <c r="A1280" s="73">
        <v>33735</v>
      </c>
      <c r="D1280">
        <v>949.4</v>
      </c>
    </row>
    <row r="1281" spans="1:6" x14ac:dyDescent="0.35">
      <c r="A1281" s="73">
        <v>33742</v>
      </c>
      <c r="D1281">
        <v>949.8</v>
      </c>
    </row>
    <row r="1282" spans="1:6" x14ac:dyDescent="0.35">
      <c r="A1282" s="73">
        <v>33749</v>
      </c>
      <c r="D1282">
        <v>952.3</v>
      </c>
    </row>
    <row r="1283" spans="1:6" x14ac:dyDescent="0.35">
      <c r="A1283" s="73">
        <v>33756</v>
      </c>
      <c r="B1283">
        <v>681.2</v>
      </c>
      <c r="C1283">
        <v>2422.1</v>
      </c>
      <c r="D1283">
        <v>953.5</v>
      </c>
      <c r="E1283">
        <v>3393.4</v>
      </c>
    </row>
    <row r="1284" spans="1:6" x14ac:dyDescent="0.35">
      <c r="A1284" s="73">
        <v>33763</v>
      </c>
      <c r="D1284">
        <v>951.1</v>
      </c>
    </row>
    <row r="1285" spans="1:6" x14ac:dyDescent="0.35">
      <c r="A1285" s="73">
        <v>33770</v>
      </c>
      <c r="D1285">
        <v>955.6</v>
      </c>
    </row>
    <row r="1286" spans="1:6" x14ac:dyDescent="0.35">
      <c r="A1286" s="73">
        <v>33777</v>
      </c>
      <c r="D1286">
        <v>954.8</v>
      </c>
    </row>
    <row r="1287" spans="1:6" x14ac:dyDescent="0.35">
      <c r="A1287" s="73">
        <v>33784</v>
      </c>
      <c r="D1287">
        <v>955.2</v>
      </c>
    </row>
    <row r="1288" spans="1:6" x14ac:dyDescent="0.35">
      <c r="A1288" s="73">
        <v>33786</v>
      </c>
      <c r="B1288">
        <v>685.6</v>
      </c>
      <c r="C1288">
        <v>2415.6</v>
      </c>
      <c r="E1288">
        <v>3393.9</v>
      </c>
      <c r="F1288">
        <v>1.931</v>
      </c>
    </row>
    <row r="1289" spans="1:6" x14ac:dyDescent="0.35">
      <c r="A1289" s="73">
        <v>33791</v>
      </c>
      <c r="D1289">
        <v>959.3</v>
      </c>
    </row>
    <row r="1290" spans="1:6" x14ac:dyDescent="0.35">
      <c r="A1290" s="73">
        <v>33798</v>
      </c>
      <c r="D1290">
        <v>960.4</v>
      </c>
    </row>
    <row r="1291" spans="1:6" x14ac:dyDescent="0.35">
      <c r="A1291" s="73">
        <v>33805</v>
      </c>
      <c r="D1291">
        <v>964.8</v>
      </c>
    </row>
    <row r="1292" spans="1:6" x14ac:dyDescent="0.35">
      <c r="A1292" s="73">
        <v>33812</v>
      </c>
      <c r="D1292">
        <v>966.8</v>
      </c>
    </row>
    <row r="1293" spans="1:6" x14ac:dyDescent="0.35">
      <c r="A1293" s="73">
        <v>33817</v>
      </c>
      <c r="B1293">
        <v>691.5</v>
      </c>
      <c r="C1293">
        <v>2413.9</v>
      </c>
      <c r="E1293">
        <v>3398.8</v>
      </c>
    </row>
    <row r="1294" spans="1:6" x14ac:dyDescent="0.35">
      <c r="A1294" s="73">
        <v>33819</v>
      </c>
      <c r="D1294">
        <v>965.8</v>
      </c>
    </row>
    <row r="1295" spans="1:6" x14ac:dyDescent="0.35">
      <c r="A1295" s="73">
        <v>33826</v>
      </c>
      <c r="D1295">
        <v>972.7</v>
      </c>
    </row>
    <row r="1296" spans="1:6" x14ac:dyDescent="0.35">
      <c r="A1296" s="73">
        <v>33833</v>
      </c>
      <c r="D1296">
        <v>972.9</v>
      </c>
    </row>
    <row r="1297" spans="1:6" x14ac:dyDescent="0.35">
      <c r="A1297" s="73">
        <v>33840</v>
      </c>
      <c r="D1297">
        <v>974.2</v>
      </c>
    </row>
    <row r="1298" spans="1:6" x14ac:dyDescent="0.35">
      <c r="A1298" s="73">
        <v>33847</v>
      </c>
      <c r="D1298">
        <v>978.5</v>
      </c>
    </row>
    <row r="1299" spans="1:6" x14ac:dyDescent="0.35">
      <c r="A1299" s="73">
        <v>33848</v>
      </c>
      <c r="B1299">
        <v>700.2</v>
      </c>
      <c r="C1299">
        <v>2416.9</v>
      </c>
      <c r="E1299">
        <v>3410.3</v>
      </c>
    </row>
    <row r="1300" spans="1:6" x14ac:dyDescent="0.35">
      <c r="A1300" s="73">
        <v>33854</v>
      </c>
      <c r="D1300">
        <v>979.3</v>
      </c>
    </row>
    <row r="1301" spans="1:6" x14ac:dyDescent="0.35">
      <c r="A1301" s="73">
        <v>33861</v>
      </c>
      <c r="D1301">
        <v>985.6</v>
      </c>
    </row>
    <row r="1302" spans="1:6" x14ac:dyDescent="0.35">
      <c r="A1302" s="73">
        <v>33868</v>
      </c>
      <c r="D1302">
        <v>990.1</v>
      </c>
    </row>
    <row r="1303" spans="1:6" x14ac:dyDescent="0.35">
      <c r="A1303" s="73">
        <v>33875</v>
      </c>
      <c r="D1303">
        <v>994.2</v>
      </c>
    </row>
    <row r="1304" spans="1:6" x14ac:dyDescent="0.35">
      <c r="A1304" s="73">
        <v>33878</v>
      </c>
      <c r="B1304">
        <v>708.3</v>
      </c>
      <c r="C1304">
        <v>2416.1999999999998</v>
      </c>
      <c r="E1304">
        <v>3423.8</v>
      </c>
      <c r="F1304">
        <v>1.9510000000000001</v>
      </c>
    </row>
    <row r="1305" spans="1:6" x14ac:dyDescent="0.35">
      <c r="A1305" s="73">
        <v>33882</v>
      </c>
      <c r="D1305">
        <v>997.6</v>
      </c>
    </row>
    <row r="1306" spans="1:6" x14ac:dyDescent="0.35">
      <c r="A1306" s="73">
        <v>33889</v>
      </c>
      <c r="D1306">
        <v>999.5</v>
      </c>
    </row>
    <row r="1307" spans="1:6" x14ac:dyDescent="0.35">
      <c r="A1307" s="73">
        <v>33896</v>
      </c>
      <c r="D1307">
        <v>1001</v>
      </c>
    </row>
    <row r="1308" spans="1:6" x14ac:dyDescent="0.35">
      <c r="A1308" s="73">
        <v>33903</v>
      </c>
      <c r="D1308">
        <v>1009.2</v>
      </c>
    </row>
    <row r="1309" spans="1:6" x14ac:dyDescent="0.35">
      <c r="A1309" s="73">
        <v>33909</v>
      </c>
      <c r="B1309">
        <v>714.8</v>
      </c>
      <c r="C1309">
        <v>2411.3000000000002</v>
      </c>
      <c r="E1309">
        <v>3426.5</v>
      </c>
    </row>
    <row r="1310" spans="1:6" x14ac:dyDescent="0.35">
      <c r="A1310" s="73">
        <v>33910</v>
      </c>
      <c r="D1310">
        <v>1011.7</v>
      </c>
    </row>
    <row r="1311" spans="1:6" x14ac:dyDescent="0.35">
      <c r="A1311" s="73">
        <v>33917</v>
      </c>
      <c r="D1311">
        <v>1014.8</v>
      </c>
    </row>
    <row r="1312" spans="1:6" x14ac:dyDescent="0.35">
      <c r="A1312" s="73">
        <v>33924</v>
      </c>
      <c r="D1312">
        <v>1017</v>
      </c>
    </row>
    <row r="1313" spans="1:6" x14ac:dyDescent="0.35">
      <c r="A1313" s="73">
        <v>33931</v>
      </c>
      <c r="D1313">
        <v>1014.4</v>
      </c>
    </row>
    <row r="1314" spans="1:6" x14ac:dyDescent="0.35">
      <c r="A1314" s="73">
        <v>33938</v>
      </c>
      <c r="D1314">
        <v>1017.9</v>
      </c>
    </row>
    <row r="1315" spans="1:6" x14ac:dyDescent="0.35">
      <c r="A1315" s="73">
        <v>33939</v>
      </c>
      <c r="B1315">
        <v>720.2</v>
      </c>
      <c r="C1315">
        <v>2406.6999999999998</v>
      </c>
      <c r="E1315">
        <v>3424.7</v>
      </c>
    </row>
    <row r="1316" spans="1:6" x14ac:dyDescent="0.35">
      <c r="A1316" s="73">
        <v>33945</v>
      </c>
      <c r="D1316">
        <v>1021.4</v>
      </c>
    </row>
    <row r="1317" spans="1:6" x14ac:dyDescent="0.35">
      <c r="A1317" s="73">
        <v>33952</v>
      </c>
      <c r="D1317">
        <v>1025.9000000000001</v>
      </c>
    </row>
    <row r="1318" spans="1:6" x14ac:dyDescent="0.35">
      <c r="A1318" s="73">
        <v>33959</v>
      </c>
      <c r="D1318">
        <v>1022.8</v>
      </c>
    </row>
    <row r="1319" spans="1:6" x14ac:dyDescent="0.35">
      <c r="A1319" s="73">
        <v>33966</v>
      </c>
      <c r="D1319">
        <v>1028.4000000000001</v>
      </c>
    </row>
    <row r="1320" spans="1:6" x14ac:dyDescent="0.35">
      <c r="A1320" s="73">
        <v>33970</v>
      </c>
      <c r="B1320">
        <v>721.6</v>
      </c>
      <c r="C1320">
        <v>2394.3000000000002</v>
      </c>
      <c r="E1320">
        <v>3419.1</v>
      </c>
      <c r="F1320">
        <v>1.9710000000000001</v>
      </c>
    </row>
    <row r="1321" spans="1:6" x14ac:dyDescent="0.35">
      <c r="A1321" s="73">
        <v>33973</v>
      </c>
      <c r="D1321">
        <v>1027.8</v>
      </c>
    </row>
    <row r="1322" spans="1:6" x14ac:dyDescent="0.35">
      <c r="A1322" s="73">
        <v>33980</v>
      </c>
      <c r="D1322">
        <v>1031.0999999999999</v>
      </c>
    </row>
    <row r="1323" spans="1:6" x14ac:dyDescent="0.35">
      <c r="A1323" s="73">
        <v>33987</v>
      </c>
      <c r="D1323">
        <v>1029.5999999999999</v>
      </c>
    </row>
    <row r="1324" spans="1:6" x14ac:dyDescent="0.35">
      <c r="A1324" s="73">
        <v>33994</v>
      </c>
      <c r="D1324">
        <v>1030.9000000000001</v>
      </c>
    </row>
    <row r="1325" spans="1:6" x14ac:dyDescent="0.35">
      <c r="A1325" s="73">
        <v>34001</v>
      </c>
      <c r="B1325">
        <v>722.2</v>
      </c>
      <c r="C1325">
        <v>2386.1</v>
      </c>
      <c r="D1325">
        <v>1031.4000000000001</v>
      </c>
      <c r="E1325">
        <v>3414.5</v>
      </c>
    </row>
    <row r="1326" spans="1:6" x14ac:dyDescent="0.35">
      <c r="A1326" s="73">
        <v>34008</v>
      </c>
      <c r="D1326">
        <v>1030</v>
      </c>
    </row>
    <row r="1327" spans="1:6" x14ac:dyDescent="0.35">
      <c r="A1327" s="73">
        <v>34015</v>
      </c>
      <c r="D1327">
        <v>1034.0999999999999</v>
      </c>
    </row>
    <row r="1328" spans="1:6" x14ac:dyDescent="0.35">
      <c r="A1328" s="73">
        <v>34022</v>
      </c>
      <c r="D1328">
        <v>1034.7</v>
      </c>
    </row>
    <row r="1329" spans="1:6" x14ac:dyDescent="0.35">
      <c r="A1329" s="73">
        <v>34029</v>
      </c>
      <c r="B1329">
        <v>724.6</v>
      </c>
      <c r="C1329">
        <v>2380.8000000000002</v>
      </c>
      <c r="D1329">
        <v>1035.9000000000001</v>
      </c>
      <c r="E1329">
        <v>3411.7</v>
      </c>
    </row>
    <row r="1330" spans="1:6" x14ac:dyDescent="0.35">
      <c r="A1330" s="73">
        <v>34036</v>
      </c>
      <c r="D1330">
        <v>1035.3</v>
      </c>
    </row>
    <row r="1331" spans="1:6" x14ac:dyDescent="0.35">
      <c r="A1331" s="73">
        <v>34043</v>
      </c>
      <c r="D1331">
        <v>1036.8</v>
      </c>
    </row>
    <row r="1332" spans="1:6" x14ac:dyDescent="0.35">
      <c r="A1332" s="73">
        <v>34050</v>
      </c>
      <c r="D1332">
        <v>1038.5999999999999</v>
      </c>
    </row>
    <row r="1333" spans="1:6" x14ac:dyDescent="0.35">
      <c r="A1333" s="73">
        <v>34057</v>
      </c>
      <c r="D1333">
        <v>1040.4000000000001</v>
      </c>
    </row>
    <row r="1334" spans="1:6" x14ac:dyDescent="0.35">
      <c r="A1334" s="73">
        <v>34060</v>
      </c>
      <c r="B1334">
        <v>728.5</v>
      </c>
      <c r="C1334">
        <v>2372.3000000000002</v>
      </c>
      <c r="E1334">
        <v>3411.3</v>
      </c>
      <c r="F1334">
        <v>1.9850000000000001</v>
      </c>
    </row>
    <row r="1335" spans="1:6" x14ac:dyDescent="0.35">
      <c r="A1335" s="73">
        <v>34064</v>
      </c>
      <c r="D1335">
        <v>1045.4000000000001</v>
      </c>
    </row>
    <row r="1336" spans="1:6" x14ac:dyDescent="0.35">
      <c r="A1336" s="73">
        <v>34071</v>
      </c>
      <c r="D1336">
        <v>1045.9000000000001</v>
      </c>
    </row>
    <row r="1337" spans="1:6" x14ac:dyDescent="0.35">
      <c r="A1337" s="73">
        <v>34078</v>
      </c>
      <c r="D1337">
        <v>1045.5</v>
      </c>
    </row>
    <row r="1338" spans="1:6" x14ac:dyDescent="0.35">
      <c r="A1338" s="73">
        <v>34085</v>
      </c>
      <c r="D1338">
        <v>1047.2</v>
      </c>
    </row>
    <row r="1339" spans="1:6" x14ac:dyDescent="0.35">
      <c r="A1339" s="73">
        <v>34090</v>
      </c>
      <c r="B1339">
        <v>739.2</v>
      </c>
      <c r="C1339">
        <v>2383.4</v>
      </c>
      <c r="E1339">
        <v>3436.9</v>
      </c>
    </row>
    <row r="1340" spans="1:6" x14ac:dyDescent="0.35">
      <c r="A1340" s="73">
        <v>34092</v>
      </c>
      <c r="D1340">
        <v>1056.3</v>
      </c>
    </row>
    <row r="1341" spans="1:6" x14ac:dyDescent="0.35">
      <c r="A1341" s="73">
        <v>34099</v>
      </c>
      <c r="D1341">
        <v>1064.0999999999999</v>
      </c>
    </row>
    <row r="1342" spans="1:6" x14ac:dyDescent="0.35">
      <c r="A1342" s="73">
        <v>34106</v>
      </c>
      <c r="D1342">
        <v>1066</v>
      </c>
    </row>
    <row r="1343" spans="1:6" x14ac:dyDescent="0.35">
      <c r="A1343" s="73">
        <v>34113</v>
      </c>
      <c r="D1343">
        <v>1063.5999999999999</v>
      </c>
    </row>
    <row r="1344" spans="1:6" x14ac:dyDescent="0.35">
      <c r="A1344" s="73">
        <v>34120</v>
      </c>
      <c r="D1344">
        <v>1073</v>
      </c>
    </row>
    <row r="1345" spans="1:6" x14ac:dyDescent="0.35">
      <c r="A1345" s="73">
        <v>34121</v>
      </c>
      <c r="B1345">
        <v>745</v>
      </c>
      <c r="C1345">
        <v>2385.6</v>
      </c>
      <c r="E1345">
        <v>3442.4</v>
      </c>
    </row>
    <row r="1346" spans="1:6" x14ac:dyDescent="0.35">
      <c r="A1346" s="73">
        <v>34127</v>
      </c>
      <c r="D1346">
        <v>1071.3</v>
      </c>
    </row>
    <row r="1347" spans="1:6" x14ac:dyDescent="0.35">
      <c r="A1347" s="73">
        <v>34134</v>
      </c>
      <c r="D1347">
        <v>1074.0999999999999</v>
      </c>
    </row>
    <row r="1348" spans="1:6" x14ac:dyDescent="0.35">
      <c r="A1348" s="73">
        <v>34141</v>
      </c>
      <c r="D1348">
        <v>1076.4000000000001</v>
      </c>
    </row>
    <row r="1349" spans="1:6" x14ac:dyDescent="0.35">
      <c r="A1349" s="73">
        <v>34148</v>
      </c>
      <c r="D1349">
        <v>1077.5999999999999</v>
      </c>
    </row>
    <row r="1350" spans="1:6" x14ac:dyDescent="0.35">
      <c r="A1350" s="73">
        <v>34151</v>
      </c>
      <c r="B1350">
        <v>750.6</v>
      </c>
      <c r="C1350">
        <v>2382</v>
      </c>
      <c r="E1350">
        <v>3442</v>
      </c>
      <c r="F1350">
        <v>1.9970000000000001</v>
      </c>
    </row>
    <row r="1351" spans="1:6" x14ac:dyDescent="0.35">
      <c r="A1351" s="73">
        <v>34155</v>
      </c>
      <c r="D1351">
        <v>1079.3</v>
      </c>
    </row>
    <row r="1352" spans="1:6" x14ac:dyDescent="0.35">
      <c r="A1352" s="73">
        <v>34162</v>
      </c>
      <c r="D1352">
        <v>1083.3</v>
      </c>
    </row>
    <row r="1353" spans="1:6" x14ac:dyDescent="0.35">
      <c r="A1353" s="73">
        <v>34169</v>
      </c>
      <c r="D1353">
        <v>1085.3</v>
      </c>
    </row>
    <row r="1354" spans="1:6" x14ac:dyDescent="0.35">
      <c r="A1354" s="73">
        <v>34176</v>
      </c>
      <c r="D1354">
        <v>1086.5</v>
      </c>
    </row>
    <row r="1355" spans="1:6" x14ac:dyDescent="0.35">
      <c r="A1355" s="73">
        <v>34182</v>
      </c>
      <c r="B1355">
        <v>755.7</v>
      </c>
      <c r="C1355">
        <v>2379.6</v>
      </c>
      <c r="E1355">
        <v>3445.7</v>
      </c>
    </row>
    <row r="1356" spans="1:6" x14ac:dyDescent="0.35">
      <c r="A1356" s="73">
        <v>34183</v>
      </c>
      <c r="D1356">
        <v>1088.3</v>
      </c>
    </row>
    <row r="1357" spans="1:6" x14ac:dyDescent="0.35">
      <c r="A1357" s="73">
        <v>34190</v>
      </c>
      <c r="D1357">
        <v>1092.4000000000001</v>
      </c>
    </row>
    <row r="1358" spans="1:6" x14ac:dyDescent="0.35">
      <c r="A1358" s="73">
        <v>34197</v>
      </c>
      <c r="D1358">
        <v>1095.4000000000001</v>
      </c>
    </row>
    <row r="1359" spans="1:6" x14ac:dyDescent="0.35">
      <c r="A1359" s="73">
        <v>34204</v>
      </c>
      <c r="D1359">
        <v>1093.0999999999999</v>
      </c>
    </row>
    <row r="1360" spans="1:6" x14ac:dyDescent="0.35">
      <c r="A1360" s="73">
        <v>34211</v>
      </c>
      <c r="D1360">
        <v>1096.8</v>
      </c>
    </row>
    <row r="1361" spans="1:6" x14ac:dyDescent="0.35">
      <c r="A1361" s="73">
        <v>34213</v>
      </c>
      <c r="B1361">
        <v>761.5</v>
      </c>
      <c r="C1361">
        <v>2380.8000000000002</v>
      </c>
      <c r="E1361">
        <v>3452.2</v>
      </c>
    </row>
    <row r="1362" spans="1:6" x14ac:dyDescent="0.35">
      <c r="A1362" s="73">
        <v>34218</v>
      </c>
      <c r="D1362">
        <v>1100.5999999999999</v>
      </c>
    </row>
    <row r="1363" spans="1:6" x14ac:dyDescent="0.35">
      <c r="A1363" s="73">
        <v>34225</v>
      </c>
      <c r="D1363">
        <v>1103</v>
      </c>
    </row>
    <row r="1364" spans="1:6" x14ac:dyDescent="0.35">
      <c r="A1364" s="73">
        <v>34232</v>
      </c>
      <c r="D1364">
        <v>1106.9000000000001</v>
      </c>
    </row>
    <row r="1365" spans="1:6" x14ac:dyDescent="0.35">
      <c r="A1365" s="73">
        <v>34239</v>
      </c>
      <c r="D1365">
        <v>1103.9000000000001</v>
      </c>
    </row>
    <row r="1366" spans="1:6" x14ac:dyDescent="0.35">
      <c r="A1366" s="73">
        <v>34243</v>
      </c>
      <c r="B1366">
        <v>764.5</v>
      </c>
      <c r="C1366">
        <v>2374.1</v>
      </c>
      <c r="E1366">
        <v>3456.7</v>
      </c>
      <c r="F1366">
        <v>2.0230000000000001</v>
      </c>
    </row>
    <row r="1367" spans="1:6" x14ac:dyDescent="0.35">
      <c r="A1367" s="73">
        <v>34246</v>
      </c>
      <c r="D1367">
        <v>1108.3</v>
      </c>
    </row>
    <row r="1368" spans="1:6" x14ac:dyDescent="0.35">
      <c r="A1368" s="73">
        <v>34253</v>
      </c>
      <c r="D1368">
        <v>1110.0999999999999</v>
      </c>
    </row>
    <row r="1369" spans="1:6" x14ac:dyDescent="0.35">
      <c r="A1369" s="73">
        <v>34260</v>
      </c>
      <c r="D1369">
        <v>1112.8</v>
      </c>
    </row>
    <row r="1370" spans="1:6" x14ac:dyDescent="0.35">
      <c r="A1370" s="73">
        <v>34267</v>
      </c>
      <c r="D1370">
        <v>1113</v>
      </c>
    </row>
    <row r="1371" spans="1:6" x14ac:dyDescent="0.35">
      <c r="A1371" s="73">
        <v>34274</v>
      </c>
      <c r="B1371">
        <v>769.9</v>
      </c>
      <c r="C1371">
        <v>2376.8000000000002</v>
      </c>
      <c r="D1371">
        <v>1120.0999999999999</v>
      </c>
      <c r="E1371">
        <v>3470.1</v>
      </c>
    </row>
    <row r="1372" spans="1:6" x14ac:dyDescent="0.35">
      <c r="A1372" s="73">
        <v>34281</v>
      </c>
      <c r="D1372">
        <v>1121.7</v>
      </c>
    </row>
    <row r="1373" spans="1:6" x14ac:dyDescent="0.35">
      <c r="A1373" s="73">
        <v>34288</v>
      </c>
      <c r="D1373">
        <v>1126.8</v>
      </c>
    </row>
    <row r="1374" spans="1:6" x14ac:dyDescent="0.35">
      <c r="A1374" s="73">
        <v>34295</v>
      </c>
      <c r="D1374">
        <v>1123.2</v>
      </c>
    </row>
    <row r="1375" spans="1:6" x14ac:dyDescent="0.35">
      <c r="A1375" s="73">
        <v>34302</v>
      </c>
      <c r="D1375">
        <v>1124.7</v>
      </c>
    </row>
    <row r="1376" spans="1:6" x14ac:dyDescent="0.35">
      <c r="A1376" s="73">
        <v>34304</v>
      </c>
      <c r="B1376">
        <v>772.1</v>
      </c>
      <c r="C1376">
        <v>2374.9</v>
      </c>
      <c r="E1376">
        <v>3474.5</v>
      </c>
    </row>
    <row r="1377" spans="1:6" x14ac:dyDescent="0.35">
      <c r="A1377" s="73">
        <v>34309</v>
      </c>
      <c r="D1377">
        <v>1128.0999999999999</v>
      </c>
    </row>
    <row r="1378" spans="1:6" x14ac:dyDescent="0.35">
      <c r="A1378" s="73">
        <v>34316</v>
      </c>
      <c r="D1378">
        <v>1129.5</v>
      </c>
    </row>
    <row r="1379" spans="1:6" x14ac:dyDescent="0.35">
      <c r="A1379" s="73">
        <v>34323</v>
      </c>
      <c r="D1379">
        <v>1129.5</v>
      </c>
    </row>
    <row r="1380" spans="1:6" x14ac:dyDescent="0.35">
      <c r="A1380" s="73">
        <v>34330</v>
      </c>
      <c r="D1380">
        <v>1131.9000000000001</v>
      </c>
    </row>
    <row r="1381" spans="1:6" x14ac:dyDescent="0.35">
      <c r="A1381" s="73">
        <v>34335</v>
      </c>
      <c r="B1381">
        <v>773.5</v>
      </c>
      <c r="C1381">
        <v>2375.1999999999998</v>
      </c>
      <c r="E1381">
        <v>3474.9</v>
      </c>
      <c r="F1381">
        <v>2.0470000000000002</v>
      </c>
    </row>
    <row r="1382" spans="1:6" x14ac:dyDescent="0.35">
      <c r="A1382" s="73">
        <v>34337</v>
      </c>
      <c r="D1382">
        <v>1128.4000000000001</v>
      </c>
    </row>
    <row r="1383" spans="1:6" x14ac:dyDescent="0.35">
      <c r="A1383" s="73">
        <v>34344</v>
      </c>
      <c r="D1383">
        <v>1131</v>
      </c>
    </row>
    <row r="1384" spans="1:6" x14ac:dyDescent="0.35">
      <c r="A1384" s="73">
        <v>34351</v>
      </c>
      <c r="D1384">
        <v>1131.3</v>
      </c>
    </row>
    <row r="1385" spans="1:6" x14ac:dyDescent="0.35">
      <c r="A1385" s="73">
        <v>34358</v>
      </c>
      <c r="D1385">
        <v>1132.4000000000001</v>
      </c>
    </row>
    <row r="1386" spans="1:6" x14ac:dyDescent="0.35">
      <c r="A1386" s="73">
        <v>34365</v>
      </c>
      <c r="D1386">
        <v>1132.7</v>
      </c>
    </row>
    <row r="1387" spans="1:6" x14ac:dyDescent="0.35">
      <c r="A1387" s="73">
        <v>34366</v>
      </c>
      <c r="B1387">
        <v>774.6</v>
      </c>
      <c r="C1387">
        <v>2369.3000000000002</v>
      </c>
      <c r="E1387">
        <v>3475.7</v>
      </c>
    </row>
    <row r="1388" spans="1:6" x14ac:dyDescent="0.35">
      <c r="A1388" s="73">
        <v>34372</v>
      </c>
      <c r="D1388">
        <v>1134.5</v>
      </c>
    </row>
    <row r="1389" spans="1:6" x14ac:dyDescent="0.35">
      <c r="A1389" s="73">
        <v>34379</v>
      </c>
      <c r="D1389">
        <v>1136.7</v>
      </c>
    </row>
    <row r="1390" spans="1:6" x14ac:dyDescent="0.35">
      <c r="A1390" s="73">
        <v>34386</v>
      </c>
      <c r="D1390">
        <v>1137.4000000000001</v>
      </c>
    </row>
    <row r="1391" spans="1:6" x14ac:dyDescent="0.35">
      <c r="A1391" s="73">
        <v>34393</v>
      </c>
      <c r="D1391">
        <v>1136.5</v>
      </c>
    </row>
    <row r="1392" spans="1:6" x14ac:dyDescent="0.35">
      <c r="A1392" s="73">
        <v>34394</v>
      </c>
      <c r="B1392">
        <v>775.1</v>
      </c>
      <c r="C1392">
        <v>2365.8000000000002</v>
      </c>
      <c r="E1392">
        <v>3480.1</v>
      </c>
    </row>
    <row r="1393" spans="1:6" x14ac:dyDescent="0.35">
      <c r="A1393" s="73">
        <v>34400</v>
      </c>
      <c r="D1393">
        <v>1138.3</v>
      </c>
    </row>
    <row r="1394" spans="1:6" x14ac:dyDescent="0.35">
      <c r="A1394" s="73">
        <v>34407</v>
      </c>
      <c r="D1394">
        <v>1139.5999999999999</v>
      </c>
    </row>
    <row r="1395" spans="1:6" x14ac:dyDescent="0.35">
      <c r="A1395" s="73">
        <v>34414</v>
      </c>
      <c r="D1395">
        <v>1139.2</v>
      </c>
    </row>
    <row r="1396" spans="1:6" x14ac:dyDescent="0.35">
      <c r="A1396" s="73">
        <v>34421</v>
      </c>
      <c r="D1396">
        <v>1141.5</v>
      </c>
    </row>
    <row r="1397" spans="1:6" x14ac:dyDescent="0.35">
      <c r="A1397" s="73">
        <v>34425</v>
      </c>
      <c r="B1397">
        <v>775.2</v>
      </c>
      <c r="C1397">
        <v>2365</v>
      </c>
      <c r="E1397">
        <v>3481.3</v>
      </c>
      <c r="F1397">
        <v>2.08</v>
      </c>
    </row>
    <row r="1398" spans="1:6" x14ac:dyDescent="0.35">
      <c r="A1398" s="73">
        <v>34428</v>
      </c>
      <c r="D1398">
        <v>1144.7</v>
      </c>
    </row>
    <row r="1399" spans="1:6" x14ac:dyDescent="0.35">
      <c r="A1399" s="73">
        <v>34435</v>
      </c>
      <c r="D1399">
        <v>1143.8</v>
      </c>
    </row>
    <row r="1400" spans="1:6" x14ac:dyDescent="0.35">
      <c r="A1400" s="73">
        <v>34442</v>
      </c>
      <c r="D1400">
        <v>1139</v>
      </c>
    </row>
    <row r="1401" spans="1:6" x14ac:dyDescent="0.35">
      <c r="A1401" s="73">
        <v>34449</v>
      </c>
      <c r="D1401">
        <v>1137.9000000000001</v>
      </c>
    </row>
    <row r="1402" spans="1:6" x14ac:dyDescent="0.35">
      <c r="A1402" s="73">
        <v>34455</v>
      </c>
      <c r="B1402">
        <v>775.1</v>
      </c>
      <c r="C1402">
        <v>2366.6</v>
      </c>
      <c r="E1402">
        <v>3490.8</v>
      </c>
    </row>
    <row r="1403" spans="1:6" x14ac:dyDescent="0.35">
      <c r="A1403" s="73">
        <v>34456</v>
      </c>
      <c r="D1403">
        <v>1141.8</v>
      </c>
    </row>
    <row r="1404" spans="1:6" x14ac:dyDescent="0.35">
      <c r="A1404" s="73">
        <v>34463</v>
      </c>
      <c r="D1404">
        <v>1144.9000000000001</v>
      </c>
    </row>
    <row r="1405" spans="1:6" x14ac:dyDescent="0.35">
      <c r="A1405" s="73">
        <v>34470</v>
      </c>
      <c r="D1405">
        <v>1145.0999999999999</v>
      </c>
    </row>
    <row r="1406" spans="1:6" x14ac:dyDescent="0.35">
      <c r="A1406" s="73">
        <v>34477</v>
      </c>
      <c r="D1406">
        <v>1141.2</v>
      </c>
    </row>
    <row r="1407" spans="1:6" x14ac:dyDescent="0.35">
      <c r="A1407" s="73">
        <v>34484</v>
      </c>
      <c r="D1407">
        <v>1142.3</v>
      </c>
    </row>
    <row r="1408" spans="1:6" x14ac:dyDescent="0.35">
      <c r="A1408" s="73">
        <v>34486</v>
      </c>
      <c r="B1408">
        <v>774.3</v>
      </c>
      <c r="C1408">
        <v>2352.6</v>
      </c>
      <c r="E1408">
        <v>3479.5</v>
      </c>
    </row>
    <row r="1409" spans="1:6" x14ac:dyDescent="0.35">
      <c r="A1409" s="73">
        <v>34491</v>
      </c>
      <c r="D1409">
        <v>1144.3</v>
      </c>
    </row>
    <row r="1410" spans="1:6" x14ac:dyDescent="0.35">
      <c r="A1410" s="73">
        <v>34498</v>
      </c>
      <c r="D1410">
        <v>1145.4000000000001</v>
      </c>
    </row>
    <row r="1411" spans="1:6" x14ac:dyDescent="0.35">
      <c r="A1411" s="73">
        <v>34505</v>
      </c>
      <c r="D1411">
        <v>1146.4000000000001</v>
      </c>
    </row>
    <row r="1412" spans="1:6" x14ac:dyDescent="0.35">
      <c r="A1412" s="73">
        <v>34512</v>
      </c>
      <c r="D1412">
        <v>1145.3</v>
      </c>
    </row>
    <row r="1413" spans="1:6" x14ac:dyDescent="0.35">
      <c r="A1413" s="73">
        <v>34516</v>
      </c>
      <c r="B1413">
        <v>775.4</v>
      </c>
      <c r="C1413">
        <v>2350.5</v>
      </c>
      <c r="E1413">
        <v>3488.2</v>
      </c>
      <c r="F1413">
        <v>2.1030000000000002</v>
      </c>
    </row>
    <row r="1414" spans="1:6" x14ac:dyDescent="0.35">
      <c r="A1414" s="73">
        <v>34519</v>
      </c>
      <c r="D1414">
        <v>1143.5</v>
      </c>
    </row>
    <row r="1415" spans="1:6" x14ac:dyDescent="0.35">
      <c r="A1415" s="73">
        <v>34526</v>
      </c>
      <c r="D1415">
        <v>1151.5</v>
      </c>
    </row>
    <row r="1416" spans="1:6" x14ac:dyDescent="0.35">
      <c r="A1416" s="73">
        <v>34533</v>
      </c>
      <c r="D1416">
        <v>1151.2</v>
      </c>
    </row>
    <row r="1417" spans="1:6" x14ac:dyDescent="0.35">
      <c r="A1417" s="73">
        <v>34540</v>
      </c>
      <c r="D1417">
        <v>1151.4000000000001</v>
      </c>
    </row>
    <row r="1418" spans="1:6" x14ac:dyDescent="0.35">
      <c r="A1418" s="73">
        <v>34547</v>
      </c>
      <c r="B1418">
        <v>772.2</v>
      </c>
      <c r="C1418">
        <v>2339.4</v>
      </c>
      <c r="D1418">
        <v>1152.9000000000001</v>
      </c>
      <c r="E1418">
        <v>3485.7</v>
      </c>
    </row>
    <row r="1419" spans="1:6" x14ac:dyDescent="0.35">
      <c r="A1419" s="73">
        <v>34554</v>
      </c>
      <c r="D1419">
        <v>1148</v>
      </c>
    </row>
    <row r="1420" spans="1:6" x14ac:dyDescent="0.35">
      <c r="A1420" s="73">
        <v>34561</v>
      </c>
      <c r="D1420">
        <v>1151.5999999999999</v>
      </c>
    </row>
    <row r="1421" spans="1:6" x14ac:dyDescent="0.35">
      <c r="A1421" s="73">
        <v>34568</v>
      </c>
      <c r="D1421">
        <v>1150.2</v>
      </c>
    </row>
    <row r="1422" spans="1:6" x14ac:dyDescent="0.35">
      <c r="A1422" s="73">
        <v>34575</v>
      </c>
      <c r="D1422">
        <v>1151.5999999999999</v>
      </c>
    </row>
    <row r="1423" spans="1:6" x14ac:dyDescent="0.35">
      <c r="A1423" s="73">
        <v>34578</v>
      </c>
      <c r="B1423">
        <v>771.5</v>
      </c>
      <c r="C1423">
        <v>2335</v>
      </c>
      <c r="E1423">
        <v>3486.1</v>
      </c>
    </row>
    <row r="1424" spans="1:6" x14ac:dyDescent="0.35">
      <c r="A1424" s="73">
        <v>34582</v>
      </c>
      <c r="D1424">
        <v>1153</v>
      </c>
    </row>
    <row r="1425" spans="1:6" x14ac:dyDescent="0.35">
      <c r="A1425" s="73">
        <v>34589</v>
      </c>
      <c r="D1425">
        <v>1152.7</v>
      </c>
    </row>
    <row r="1426" spans="1:6" x14ac:dyDescent="0.35">
      <c r="A1426" s="73">
        <v>34596</v>
      </c>
      <c r="D1426">
        <v>1152.2</v>
      </c>
    </row>
    <row r="1427" spans="1:6" x14ac:dyDescent="0.35">
      <c r="A1427" s="73">
        <v>34603</v>
      </c>
      <c r="D1427">
        <v>1152.3</v>
      </c>
    </row>
    <row r="1428" spans="1:6" x14ac:dyDescent="0.35">
      <c r="A1428" s="73">
        <v>34608</v>
      </c>
      <c r="B1428">
        <v>769.9</v>
      </c>
      <c r="C1428">
        <v>2332.1999999999998</v>
      </c>
      <c r="E1428">
        <v>3484.3</v>
      </c>
      <c r="F1428">
        <v>2.1389999999999998</v>
      </c>
    </row>
    <row r="1429" spans="1:6" x14ac:dyDescent="0.35">
      <c r="A1429" s="73">
        <v>34610</v>
      </c>
      <c r="D1429">
        <v>1147.7</v>
      </c>
    </row>
    <row r="1430" spans="1:6" x14ac:dyDescent="0.35">
      <c r="A1430" s="73">
        <v>34617</v>
      </c>
      <c r="D1430">
        <v>1152.5999999999999</v>
      </c>
    </row>
    <row r="1431" spans="1:6" x14ac:dyDescent="0.35">
      <c r="A1431" s="73">
        <v>34624</v>
      </c>
      <c r="D1431">
        <v>1152.7</v>
      </c>
    </row>
    <row r="1432" spans="1:6" x14ac:dyDescent="0.35">
      <c r="A1432" s="73">
        <v>34631</v>
      </c>
      <c r="D1432">
        <v>1148.2</v>
      </c>
    </row>
    <row r="1433" spans="1:6" x14ac:dyDescent="0.35">
      <c r="A1433" s="73">
        <v>34638</v>
      </c>
      <c r="D1433">
        <v>1148.0999999999999</v>
      </c>
    </row>
    <row r="1434" spans="1:6" x14ac:dyDescent="0.35">
      <c r="A1434" s="73">
        <v>34639</v>
      </c>
      <c r="B1434">
        <v>768.3</v>
      </c>
      <c r="C1434">
        <v>2327.9</v>
      </c>
      <c r="E1434">
        <v>3487.2</v>
      </c>
    </row>
    <row r="1435" spans="1:6" x14ac:dyDescent="0.35">
      <c r="A1435" s="73">
        <v>34645</v>
      </c>
      <c r="D1435">
        <v>1148.2</v>
      </c>
    </row>
    <row r="1436" spans="1:6" x14ac:dyDescent="0.35">
      <c r="A1436" s="73">
        <v>34652</v>
      </c>
      <c r="D1436">
        <v>1151.8</v>
      </c>
    </row>
    <row r="1437" spans="1:6" x14ac:dyDescent="0.35">
      <c r="A1437" s="73">
        <v>34659</v>
      </c>
      <c r="D1437">
        <v>1152.4000000000001</v>
      </c>
    </row>
    <row r="1438" spans="1:6" x14ac:dyDescent="0.35">
      <c r="A1438" s="73">
        <v>34666</v>
      </c>
      <c r="D1438">
        <v>1151.2</v>
      </c>
    </row>
    <row r="1439" spans="1:6" x14ac:dyDescent="0.35">
      <c r="A1439" s="73">
        <v>34669</v>
      </c>
      <c r="B1439">
        <v>766.6</v>
      </c>
      <c r="C1439">
        <v>2322.6999999999998</v>
      </c>
      <c r="E1439">
        <v>3486.4</v>
      </c>
    </row>
    <row r="1440" spans="1:6" x14ac:dyDescent="0.35">
      <c r="A1440" s="73">
        <v>34673</v>
      </c>
      <c r="D1440">
        <v>1152.2</v>
      </c>
    </row>
    <row r="1441" spans="1:6" x14ac:dyDescent="0.35">
      <c r="A1441" s="73">
        <v>34680</v>
      </c>
      <c r="D1441">
        <v>1154.5</v>
      </c>
    </row>
    <row r="1442" spans="1:6" x14ac:dyDescent="0.35">
      <c r="A1442" s="73">
        <v>34687</v>
      </c>
      <c r="D1442">
        <v>1150.4000000000001</v>
      </c>
    </row>
    <row r="1443" spans="1:6" x14ac:dyDescent="0.35">
      <c r="A1443" s="73">
        <v>34694</v>
      </c>
      <c r="D1443">
        <v>1149.3</v>
      </c>
    </row>
    <row r="1444" spans="1:6" x14ac:dyDescent="0.35">
      <c r="A1444" s="73">
        <v>34700</v>
      </c>
      <c r="B1444">
        <v>765</v>
      </c>
      <c r="C1444">
        <v>2320.5</v>
      </c>
      <c r="E1444">
        <v>3492.4</v>
      </c>
      <c r="F1444">
        <v>2.1549999999999998</v>
      </c>
    </row>
    <row r="1445" spans="1:6" x14ac:dyDescent="0.35">
      <c r="A1445" s="73">
        <v>34701</v>
      </c>
      <c r="D1445">
        <v>1145.9000000000001</v>
      </c>
    </row>
    <row r="1446" spans="1:6" x14ac:dyDescent="0.35">
      <c r="A1446" s="73">
        <v>34708</v>
      </c>
      <c r="D1446">
        <v>1154.4000000000001</v>
      </c>
    </row>
    <row r="1447" spans="1:6" x14ac:dyDescent="0.35">
      <c r="A1447" s="73">
        <v>34715</v>
      </c>
      <c r="D1447">
        <v>1154.4000000000001</v>
      </c>
    </row>
    <row r="1448" spans="1:6" x14ac:dyDescent="0.35">
      <c r="A1448" s="73">
        <v>34722</v>
      </c>
      <c r="D1448">
        <v>1150.4000000000001</v>
      </c>
    </row>
    <row r="1449" spans="1:6" x14ac:dyDescent="0.35">
      <c r="A1449" s="73">
        <v>34729</v>
      </c>
      <c r="D1449">
        <v>1148</v>
      </c>
    </row>
    <row r="1450" spans="1:6" x14ac:dyDescent="0.35">
      <c r="A1450" s="73">
        <v>34731</v>
      </c>
      <c r="B1450">
        <v>760.4</v>
      </c>
      <c r="C1450">
        <v>2312.6999999999998</v>
      </c>
      <c r="E1450">
        <v>3489.9</v>
      </c>
    </row>
    <row r="1451" spans="1:6" x14ac:dyDescent="0.35">
      <c r="A1451" s="73">
        <v>34736</v>
      </c>
      <c r="D1451">
        <v>1150.5</v>
      </c>
    </row>
    <row r="1452" spans="1:6" x14ac:dyDescent="0.35">
      <c r="A1452" s="73">
        <v>34743</v>
      </c>
      <c r="D1452">
        <v>1148</v>
      </c>
    </row>
    <row r="1453" spans="1:6" x14ac:dyDescent="0.35">
      <c r="A1453" s="73">
        <v>34750</v>
      </c>
      <c r="D1453">
        <v>1145.3</v>
      </c>
    </row>
    <row r="1454" spans="1:6" x14ac:dyDescent="0.35">
      <c r="A1454" s="73">
        <v>34757</v>
      </c>
      <c r="D1454">
        <v>1146.2</v>
      </c>
    </row>
    <row r="1455" spans="1:6" x14ac:dyDescent="0.35">
      <c r="A1455" s="73">
        <v>34759</v>
      </c>
      <c r="B1455">
        <v>758.4</v>
      </c>
      <c r="C1455">
        <v>2308.9</v>
      </c>
      <c r="E1455">
        <v>3491.1</v>
      </c>
    </row>
    <row r="1456" spans="1:6" x14ac:dyDescent="0.35">
      <c r="A1456" s="73">
        <v>34764</v>
      </c>
      <c r="D1456">
        <v>1147.2</v>
      </c>
    </row>
    <row r="1457" spans="1:6" x14ac:dyDescent="0.35">
      <c r="A1457" s="73">
        <v>34771</v>
      </c>
      <c r="D1457">
        <v>1148.3</v>
      </c>
    </row>
    <row r="1458" spans="1:6" x14ac:dyDescent="0.35">
      <c r="A1458" s="73">
        <v>34778</v>
      </c>
      <c r="D1458">
        <v>1147.2</v>
      </c>
    </row>
    <row r="1459" spans="1:6" x14ac:dyDescent="0.35">
      <c r="A1459" s="73">
        <v>34785</v>
      </c>
      <c r="D1459">
        <v>1147.2</v>
      </c>
    </row>
    <row r="1460" spans="1:6" x14ac:dyDescent="0.35">
      <c r="A1460" s="73">
        <v>34790</v>
      </c>
      <c r="B1460">
        <v>757.1</v>
      </c>
      <c r="C1460">
        <v>2305.1</v>
      </c>
      <c r="E1460">
        <v>3499.2</v>
      </c>
      <c r="F1460">
        <v>2.1509999999999998</v>
      </c>
    </row>
    <row r="1461" spans="1:6" x14ac:dyDescent="0.35">
      <c r="A1461" s="73">
        <v>34792</v>
      </c>
      <c r="D1461">
        <v>1141.5</v>
      </c>
    </row>
    <row r="1462" spans="1:6" x14ac:dyDescent="0.35">
      <c r="A1462" s="73">
        <v>34799</v>
      </c>
      <c r="D1462">
        <v>1151.4000000000001</v>
      </c>
    </row>
    <row r="1463" spans="1:6" x14ac:dyDescent="0.35">
      <c r="A1463" s="73">
        <v>34806</v>
      </c>
      <c r="D1463">
        <v>1149.0999999999999</v>
      </c>
    </row>
    <row r="1464" spans="1:6" x14ac:dyDescent="0.35">
      <c r="A1464" s="73">
        <v>34813</v>
      </c>
      <c r="D1464">
        <v>1149.8</v>
      </c>
    </row>
    <row r="1465" spans="1:6" x14ac:dyDescent="0.35">
      <c r="A1465" s="73">
        <v>34820</v>
      </c>
      <c r="B1465">
        <v>753</v>
      </c>
      <c r="C1465">
        <v>2317</v>
      </c>
      <c r="D1465">
        <v>1150.4000000000001</v>
      </c>
      <c r="E1465">
        <v>3524.2</v>
      </c>
    </row>
    <row r="1466" spans="1:6" x14ac:dyDescent="0.35">
      <c r="A1466" s="73">
        <v>34827</v>
      </c>
      <c r="D1466">
        <v>1144.8</v>
      </c>
    </row>
    <row r="1467" spans="1:6" x14ac:dyDescent="0.35">
      <c r="A1467" s="73">
        <v>34834</v>
      </c>
      <c r="D1467">
        <v>1146.7</v>
      </c>
    </row>
    <row r="1468" spans="1:6" x14ac:dyDescent="0.35">
      <c r="A1468" s="73">
        <v>34841</v>
      </c>
      <c r="D1468">
        <v>1146</v>
      </c>
    </row>
    <row r="1469" spans="1:6" x14ac:dyDescent="0.35">
      <c r="A1469" s="73">
        <v>34848</v>
      </c>
      <c r="D1469">
        <v>1142.8</v>
      </c>
    </row>
    <row r="1470" spans="1:6" x14ac:dyDescent="0.35">
      <c r="A1470" s="73">
        <v>34851</v>
      </c>
      <c r="B1470">
        <v>750.8</v>
      </c>
      <c r="C1470">
        <v>2328.6999999999998</v>
      </c>
      <c r="E1470">
        <v>3548.9</v>
      </c>
    </row>
    <row r="1471" spans="1:6" x14ac:dyDescent="0.35">
      <c r="A1471" s="73">
        <v>34855</v>
      </c>
      <c r="D1471">
        <v>1145.5</v>
      </c>
    </row>
    <row r="1472" spans="1:6" x14ac:dyDescent="0.35">
      <c r="A1472" s="73">
        <v>34862</v>
      </c>
      <c r="D1472">
        <v>1146.3</v>
      </c>
    </row>
    <row r="1473" spans="1:6" x14ac:dyDescent="0.35">
      <c r="A1473" s="73">
        <v>34869</v>
      </c>
      <c r="D1473">
        <v>1143.4000000000001</v>
      </c>
    </row>
    <row r="1474" spans="1:6" x14ac:dyDescent="0.35">
      <c r="A1474" s="73">
        <v>34876</v>
      </c>
      <c r="D1474">
        <v>1143.8</v>
      </c>
    </row>
    <row r="1475" spans="1:6" x14ac:dyDescent="0.35">
      <c r="A1475" s="73">
        <v>34881</v>
      </c>
      <c r="B1475">
        <v>750.7</v>
      </c>
      <c r="C1475">
        <v>2337.6999999999998</v>
      </c>
      <c r="E1475">
        <v>3567.4</v>
      </c>
      <c r="F1475">
        <v>2.1419999999999999</v>
      </c>
    </row>
    <row r="1476" spans="1:6" x14ac:dyDescent="0.35">
      <c r="A1476" s="73">
        <v>34883</v>
      </c>
      <c r="D1476">
        <v>1141</v>
      </c>
    </row>
    <row r="1477" spans="1:6" x14ac:dyDescent="0.35">
      <c r="A1477" s="73">
        <v>34890</v>
      </c>
      <c r="D1477">
        <v>1149</v>
      </c>
    </row>
    <row r="1478" spans="1:6" x14ac:dyDescent="0.35">
      <c r="A1478" s="73">
        <v>34897</v>
      </c>
      <c r="D1478">
        <v>1145.5</v>
      </c>
    </row>
    <row r="1479" spans="1:6" x14ac:dyDescent="0.35">
      <c r="A1479" s="73">
        <v>34904</v>
      </c>
      <c r="D1479">
        <v>1143</v>
      </c>
    </row>
    <row r="1480" spans="1:6" x14ac:dyDescent="0.35">
      <c r="A1480" s="73">
        <v>34911</v>
      </c>
      <c r="D1480">
        <v>1146.2</v>
      </c>
    </row>
    <row r="1481" spans="1:6" x14ac:dyDescent="0.35">
      <c r="A1481" s="73">
        <v>34912</v>
      </c>
      <c r="B1481">
        <v>749.1</v>
      </c>
      <c r="C1481">
        <v>2347.3000000000002</v>
      </c>
      <c r="E1481">
        <v>3589</v>
      </c>
    </row>
    <row r="1482" spans="1:6" x14ac:dyDescent="0.35">
      <c r="A1482" s="73">
        <v>34918</v>
      </c>
      <c r="D1482">
        <v>1146</v>
      </c>
    </row>
    <row r="1483" spans="1:6" x14ac:dyDescent="0.35">
      <c r="A1483" s="73">
        <v>34925</v>
      </c>
      <c r="D1483">
        <v>1147.4000000000001</v>
      </c>
    </row>
    <row r="1484" spans="1:6" x14ac:dyDescent="0.35">
      <c r="A1484" s="73">
        <v>34932</v>
      </c>
      <c r="D1484">
        <v>1146.3</v>
      </c>
    </row>
    <row r="1485" spans="1:6" x14ac:dyDescent="0.35">
      <c r="A1485" s="73">
        <v>34939</v>
      </c>
      <c r="D1485">
        <v>1143.4000000000001</v>
      </c>
    </row>
    <row r="1486" spans="1:6" x14ac:dyDescent="0.35">
      <c r="A1486" s="73">
        <v>34943</v>
      </c>
      <c r="B1486">
        <v>745.9</v>
      </c>
      <c r="C1486">
        <v>2352.8000000000002</v>
      </c>
      <c r="E1486">
        <v>3602.1</v>
      </c>
    </row>
    <row r="1487" spans="1:6" x14ac:dyDescent="0.35">
      <c r="A1487" s="73">
        <v>34946</v>
      </c>
      <c r="D1487">
        <v>1142.7</v>
      </c>
    </row>
    <row r="1488" spans="1:6" x14ac:dyDescent="0.35">
      <c r="A1488" s="73">
        <v>34953</v>
      </c>
      <c r="D1488">
        <v>1148.5999999999999</v>
      </c>
    </row>
    <row r="1489" spans="1:6" x14ac:dyDescent="0.35">
      <c r="A1489" s="73">
        <v>34960</v>
      </c>
      <c r="D1489">
        <v>1142.0999999999999</v>
      </c>
    </row>
    <row r="1490" spans="1:6" x14ac:dyDescent="0.35">
      <c r="A1490" s="73">
        <v>34967</v>
      </c>
      <c r="D1490">
        <v>1140</v>
      </c>
    </row>
    <row r="1491" spans="1:6" x14ac:dyDescent="0.35">
      <c r="A1491" s="73">
        <v>34973</v>
      </c>
      <c r="B1491">
        <v>740.9</v>
      </c>
      <c r="C1491">
        <v>2354</v>
      </c>
      <c r="E1491">
        <v>3613.4</v>
      </c>
      <c r="F1491">
        <v>2.1469999999999998</v>
      </c>
    </row>
    <row r="1492" spans="1:6" x14ac:dyDescent="0.35">
      <c r="A1492" s="73">
        <v>34974</v>
      </c>
      <c r="D1492">
        <v>1133.8</v>
      </c>
    </row>
    <row r="1493" spans="1:6" x14ac:dyDescent="0.35">
      <c r="A1493" s="73">
        <v>34981</v>
      </c>
      <c r="D1493">
        <v>1137.3</v>
      </c>
    </row>
    <row r="1494" spans="1:6" x14ac:dyDescent="0.35">
      <c r="A1494" s="73">
        <v>34988</v>
      </c>
      <c r="D1494">
        <v>1141.2</v>
      </c>
    </row>
    <row r="1495" spans="1:6" x14ac:dyDescent="0.35">
      <c r="A1495" s="73">
        <v>34995</v>
      </c>
      <c r="D1495">
        <v>1136.0999999999999</v>
      </c>
    </row>
    <row r="1496" spans="1:6" x14ac:dyDescent="0.35">
      <c r="A1496" s="73">
        <v>35002</v>
      </c>
      <c r="D1496">
        <v>1135.2</v>
      </c>
    </row>
    <row r="1497" spans="1:6" x14ac:dyDescent="0.35">
      <c r="A1497" s="73">
        <v>35004</v>
      </c>
      <c r="B1497">
        <v>737.9</v>
      </c>
      <c r="C1497">
        <v>2355.1999999999998</v>
      </c>
      <c r="E1497">
        <v>3619.9</v>
      </c>
    </row>
    <row r="1498" spans="1:6" x14ac:dyDescent="0.35">
      <c r="A1498" s="73">
        <v>35009</v>
      </c>
      <c r="D1498">
        <v>1137.9000000000001</v>
      </c>
    </row>
    <row r="1499" spans="1:6" x14ac:dyDescent="0.35">
      <c r="A1499" s="73">
        <v>35016</v>
      </c>
      <c r="D1499">
        <v>1134.3</v>
      </c>
    </row>
    <row r="1500" spans="1:6" x14ac:dyDescent="0.35">
      <c r="A1500" s="73">
        <v>35023</v>
      </c>
      <c r="D1500">
        <v>1134.5999999999999</v>
      </c>
    </row>
    <row r="1501" spans="1:6" x14ac:dyDescent="0.35">
      <c r="A1501" s="73">
        <v>35030</v>
      </c>
      <c r="D1501">
        <v>1133.8</v>
      </c>
    </row>
    <row r="1502" spans="1:6" x14ac:dyDescent="0.35">
      <c r="A1502" s="73">
        <v>35034</v>
      </c>
      <c r="B1502">
        <v>732.6</v>
      </c>
      <c r="C1502">
        <v>2358.3000000000002</v>
      </c>
      <c r="E1502">
        <v>3629.5</v>
      </c>
    </row>
    <row r="1503" spans="1:6" x14ac:dyDescent="0.35">
      <c r="A1503" s="73">
        <v>35037</v>
      </c>
      <c r="D1503">
        <v>1125.5</v>
      </c>
    </row>
    <row r="1504" spans="1:6" x14ac:dyDescent="0.35">
      <c r="A1504" s="73">
        <v>35044</v>
      </c>
      <c r="D1504">
        <v>1131</v>
      </c>
    </row>
    <row r="1505" spans="1:6" x14ac:dyDescent="0.35">
      <c r="A1505" s="73">
        <v>35051</v>
      </c>
      <c r="D1505">
        <v>1122.7</v>
      </c>
    </row>
    <row r="1506" spans="1:6" x14ac:dyDescent="0.35">
      <c r="A1506" s="73">
        <v>35058</v>
      </c>
      <c r="D1506">
        <v>1127</v>
      </c>
    </row>
    <row r="1507" spans="1:6" x14ac:dyDescent="0.35">
      <c r="A1507" s="73">
        <v>35065</v>
      </c>
      <c r="B1507">
        <v>726.2</v>
      </c>
      <c r="C1507">
        <v>2358</v>
      </c>
      <c r="D1507">
        <v>1130.5</v>
      </c>
      <c r="E1507">
        <v>3647.9</v>
      </c>
      <c r="F1507">
        <v>2.1469999999999998</v>
      </c>
    </row>
    <row r="1508" spans="1:6" x14ac:dyDescent="0.35">
      <c r="A1508" s="73">
        <v>35072</v>
      </c>
      <c r="D1508">
        <v>1124.9000000000001</v>
      </c>
    </row>
    <row r="1509" spans="1:6" x14ac:dyDescent="0.35">
      <c r="A1509" s="73">
        <v>35079</v>
      </c>
      <c r="D1509">
        <v>1129.4000000000001</v>
      </c>
    </row>
    <row r="1510" spans="1:6" x14ac:dyDescent="0.35">
      <c r="A1510" s="73">
        <v>35086</v>
      </c>
      <c r="D1510">
        <v>1120.8</v>
      </c>
    </row>
    <row r="1511" spans="1:6" x14ac:dyDescent="0.35">
      <c r="A1511" s="73">
        <v>35093</v>
      </c>
      <c r="D1511">
        <v>1117.9000000000001</v>
      </c>
    </row>
    <row r="1512" spans="1:6" x14ac:dyDescent="0.35">
      <c r="A1512" s="73">
        <v>35096</v>
      </c>
      <c r="B1512">
        <v>721.6</v>
      </c>
      <c r="C1512">
        <v>2362.5</v>
      </c>
      <c r="E1512">
        <v>3661.8</v>
      </c>
    </row>
    <row r="1513" spans="1:6" x14ac:dyDescent="0.35">
      <c r="A1513" s="73">
        <v>35100</v>
      </c>
      <c r="D1513">
        <v>1121.5</v>
      </c>
    </row>
    <row r="1514" spans="1:6" x14ac:dyDescent="0.35">
      <c r="A1514" s="73">
        <v>35107</v>
      </c>
      <c r="D1514">
        <v>1118.5999999999999</v>
      </c>
    </row>
    <row r="1515" spans="1:6" x14ac:dyDescent="0.35">
      <c r="A1515" s="73">
        <v>35114</v>
      </c>
      <c r="D1515">
        <v>1115.7</v>
      </c>
    </row>
    <row r="1516" spans="1:6" x14ac:dyDescent="0.35">
      <c r="A1516" s="73">
        <v>35121</v>
      </c>
      <c r="D1516">
        <v>1116.9000000000001</v>
      </c>
    </row>
    <row r="1517" spans="1:6" x14ac:dyDescent="0.35">
      <c r="A1517" s="73">
        <v>35125</v>
      </c>
      <c r="B1517">
        <v>721.9</v>
      </c>
      <c r="C1517">
        <v>2371</v>
      </c>
      <c r="E1517">
        <v>3686.9</v>
      </c>
    </row>
    <row r="1518" spans="1:6" x14ac:dyDescent="0.35">
      <c r="A1518" s="73">
        <v>35128</v>
      </c>
      <c r="D1518">
        <v>1123</v>
      </c>
    </row>
    <row r="1519" spans="1:6" x14ac:dyDescent="0.35">
      <c r="A1519" s="73">
        <v>35135</v>
      </c>
      <c r="D1519">
        <v>1118.7</v>
      </c>
    </row>
    <row r="1520" spans="1:6" x14ac:dyDescent="0.35">
      <c r="A1520" s="73">
        <v>35142</v>
      </c>
      <c r="D1520">
        <v>1120.8</v>
      </c>
    </row>
    <row r="1521" spans="1:6" x14ac:dyDescent="0.35">
      <c r="A1521" s="73">
        <v>35149</v>
      </c>
      <c r="D1521">
        <v>1123.2</v>
      </c>
    </row>
    <row r="1522" spans="1:6" x14ac:dyDescent="0.35">
      <c r="A1522" s="73">
        <v>35156</v>
      </c>
      <c r="B1522">
        <v>720.6</v>
      </c>
      <c r="C1522">
        <v>2368.8000000000002</v>
      </c>
      <c r="D1522">
        <v>1128.8</v>
      </c>
      <c r="E1522">
        <v>3697.7</v>
      </c>
      <c r="F1522">
        <v>2.165</v>
      </c>
    </row>
    <row r="1523" spans="1:6" x14ac:dyDescent="0.35">
      <c r="A1523" s="73">
        <v>35163</v>
      </c>
      <c r="D1523">
        <v>1124.0999999999999</v>
      </c>
    </row>
    <row r="1524" spans="1:6" x14ac:dyDescent="0.35">
      <c r="A1524" s="73">
        <v>35170</v>
      </c>
      <c r="D1524">
        <v>1130.4000000000001</v>
      </c>
    </row>
    <row r="1525" spans="1:6" x14ac:dyDescent="0.35">
      <c r="A1525" s="73">
        <v>35177</v>
      </c>
      <c r="D1525">
        <v>1125</v>
      </c>
    </row>
    <row r="1526" spans="1:6" x14ac:dyDescent="0.35">
      <c r="A1526" s="73">
        <v>35184</v>
      </c>
      <c r="D1526">
        <v>1118.5999999999999</v>
      </c>
    </row>
    <row r="1527" spans="1:6" x14ac:dyDescent="0.35">
      <c r="A1527" s="73">
        <v>35186</v>
      </c>
      <c r="B1527">
        <v>713.9</v>
      </c>
      <c r="C1527">
        <v>2371.9</v>
      </c>
      <c r="E1527">
        <v>3709.6</v>
      </c>
    </row>
    <row r="1528" spans="1:6" x14ac:dyDescent="0.35">
      <c r="A1528" s="73">
        <v>35191</v>
      </c>
      <c r="D1528">
        <v>1123</v>
      </c>
    </row>
    <row r="1529" spans="1:6" x14ac:dyDescent="0.35">
      <c r="A1529" s="73">
        <v>35198</v>
      </c>
      <c r="D1529">
        <v>1117.5999999999999</v>
      </c>
    </row>
    <row r="1530" spans="1:6" x14ac:dyDescent="0.35">
      <c r="A1530" s="73">
        <v>35205</v>
      </c>
      <c r="D1530">
        <v>1117.3</v>
      </c>
    </row>
    <row r="1531" spans="1:6" x14ac:dyDescent="0.35">
      <c r="A1531" s="73">
        <v>35212</v>
      </c>
      <c r="D1531">
        <v>1110.8</v>
      </c>
    </row>
    <row r="1532" spans="1:6" x14ac:dyDescent="0.35">
      <c r="A1532" s="73">
        <v>35217</v>
      </c>
      <c r="B1532">
        <v>711.7</v>
      </c>
      <c r="C1532">
        <v>2375.6</v>
      </c>
      <c r="E1532">
        <v>3722.5</v>
      </c>
    </row>
    <row r="1533" spans="1:6" x14ac:dyDescent="0.35">
      <c r="A1533" s="73">
        <v>35219</v>
      </c>
      <c r="D1533">
        <v>1114.2</v>
      </c>
    </row>
    <row r="1534" spans="1:6" x14ac:dyDescent="0.35">
      <c r="A1534" s="73">
        <v>35226</v>
      </c>
      <c r="D1534">
        <v>1114.9000000000001</v>
      </c>
    </row>
    <row r="1535" spans="1:6" x14ac:dyDescent="0.35">
      <c r="A1535" s="73">
        <v>35233</v>
      </c>
      <c r="D1535">
        <v>1114.5</v>
      </c>
    </row>
    <row r="1536" spans="1:6" x14ac:dyDescent="0.35">
      <c r="A1536" s="73">
        <v>35240</v>
      </c>
      <c r="D1536">
        <v>1113</v>
      </c>
    </row>
    <row r="1537" spans="1:6" x14ac:dyDescent="0.35">
      <c r="A1537" s="73">
        <v>35247</v>
      </c>
      <c r="B1537">
        <v>708.5</v>
      </c>
      <c r="C1537">
        <v>2380.3000000000002</v>
      </c>
      <c r="D1537">
        <v>1119.2</v>
      </c>
      <c r="E1537">
        <v>3737.1</v>
      </c>
      <c r="F1537">
        <v>2.1709999999999998</v>
      </c>
    </row>
    <row r="1538" spans="1:6" x14ac:dyDescent="0.35">
      <c r="A1538" s="73">
        <v>35254</v>
      </c>
      <c r="D1538">
        <v>1109</v>
      </c>
    </row>
    <row r="1539" spans="1:6" x14ac:dyDescent="0.35">
      <c r="A1539" s="73">
        <v>35261</v>
      </c>
      <c r="D1539">
        <v>1115.0999999999999</v>
      </c>
    </row>
    <row r="1540" spans="1:6" x14ac:dyDescent="0.35">
      <c r="A1540" s="73">
        <v>35268</v>
      </c>
      <c r="D1540">
        <v>1113.0999999999999</v>
      </c>
    </row>
    <row r="1541" spans="1:6" x14ac:dyDescent="0.35">
      <c r="A1541" s="73">
        <v>35275</v>
      </c>
      <c r="D1541">
        <v>1112.0999999999999</v>
      </c>
    </row>
    <row r="1542" spans="1:6" x14ac:dyDescent="0.35">
      <c r="A1542" s="73">
        <v>35278</v>
      </c>
      <c r="B1542">
        <v>700.8</v>
      </c>
      <c r="C1542">
        <v>2381.6999999999998</v>
      </c>
      <c r="E1542">
        <v>3744</v>
      </c>
    </row>
    <row r="1543" spans="1:6" x14ac:dyDescent="0.35">
      <c r="A1543" s="73">
        <v>35282</v>
      </c>
      <c r="D1543">
        <v>1108.5</v>
      </c>
    </row>
    <row r="1544" spans="1:6" x14ac:dyDescent="0.35">
      <c r="A1544" s="73">
        <v>35289</v>
      </c>
      <c r="D1544">
        <v>1106.0999999999999</v>
      </c>
    </row>
    <row r="1545" spans="1:6" x14ac:dyDescent="0.35">
      <c r="A1545" s="73">
        <v>35296</v>
      </c>
      <c r="D1545">
        <v>1098.0999999999999</v>
      </c>
    </row>
    <row r="1546" spans="1:6" x14ac:dyDescent="0.35">
      <c r="A1546" s="73">
        <v>35303</v>
      </c>
      <c r="D1546">
        <v>1098.5999999999999</v>
      </c>
    </row>
    <row r="1547" spans="1:6" x14ac:dyDescent="0.35">
      <c r="A1547" s="73">
        <v>35309</v>
      </c>
      <c r="B1547">
        <v>695.1</v>
      </c>
      <c r="C1547">
        <v>2380.1</v>
      </c>
      <c r="E1547">
        <v>3753.4</v>
      </c>
    </row>
    <row r="1548" spans="1:6" x14ac:dyDescent="0.35">
      <c r="A1548" s="73">
        <v>35310</v>
      </c>
      <c r="D1548">
        <v>1097.9000000000001</v>
      </c>
    </row>
    <row r="1549" spans="1:6" x14ac:dyDescent="0.35">
      <c r="A1549" s="73">
        <v>35317</v>
      </c>
      <c r="D1549">
        <v>1103.8</v>
      </c>
    </row>
    <row r="1550" spans="1:6" x14ac:dyDescent="0.35">
      <c r="A1550" s="73">
        <v>35324</v>
      </c>
      <c r="D1550">
        <v>1096.7</v>
      </c>
    </row>
    <row r="1551" spans="1:6" x14ac:dyDescent="0.35">
      <c r="A1551" s="73">
        <v>35331</v>
      </c>
      <c r="D1551">
        <v>1091.7</v>
      </c>
    </row>
    <row r="1552" spans="1:6" x14ac:dyDescent="0.35">
      <c r="A1552" s="73">
        <v>35338</v>
      </c>
      <c r="D1552">
        <v>1091.8</v>
      </c>
    </row>
    <row r="1553" spans="1:6" x14ac:dyDescent="0.35">
      <c r="A1553" s="73">
        <v>35339</v>
      </c>
      <c r="B1553">
        <v>686.3</v>
      </c>
      <c r="C1553">
        <v>2384.8000000000002</v>
      </c>
      <c r="E1553">
        <v>3772.8</v>
      </c>
      <c r="F1553">
        <v>2.1760000000000002</v>
      </c>
    </row>
    <row r="1554" spans="1:6" x14ac:dyDescent="0.35">
      <c r="A1554" s="73">
        <v>35345</v>
      </c>
      <c r="D1554">
        <v>1088.5</v>
      </c>
    </row>
    <row r="1555" spans="1:6" x14ac:dyDescent="0.35">
      <c r="A1555" s="73">
        <v>35352</v>
      </c>
      <c r="D1555">
        <v>1091.5999999999999</v>
      </c>
    </row>
    <row r="1556" spans="1:6" x14ac:dyDescent="0.35">
      <c r="A1556" s="73">
        <v>35359</v>
      </c>
      <c r="D1556">
        <v>1086.7</v>
      </c>
    </row>
    <row r="1557" spans="1:6" x14ac:dyDescent="0.35">
      <c r="A1557" s="73">
        <v>35366</v>
      </c>
      <c r="D1557">
        <v>1077.8</v>
      </c>
    </row>
    <row r="1558" spans="1:6" x14ac:dyDescent="0.35">
      <c r="A1558" s="73">
        <v>35370</v>
      </c>
      <c r="B1558">
        <v>682.7</v>
      </c>
      <c r="C1558">
        <v>2391.4</v>
      </c>
      <c r="E1558">
        <v>3795.1</v>
      </c>
    </row>
    <row r="1559" spans="1:6" x14ac:dyDescent="0.35">
      <c r="A1559" s="73">
        <v>35373</v>
      </c>
      <c r="D1559">
        <v>1081.2</v>
      </c>
    </row>
    <row r="1560" spans="1:6" x14ac:dyDescent="0.35">
      <c r="A1560" s="73">
        <v>35380</v>
      </c>
      <c r="D1560">
        <v>1088.0999999999999</v>
      </c>
    </row>
    <row r="1561" spans="1:6" x14ac:dyDescent="0.35">
      <c r="A1561" s="73">
        <v>35387</v>
      </c>
      <c r="D1561">
        <v>1087.7</v>
      </c>
    </row>
    <row r="1562" spans="1:6" x14ac:dyDescent="0.35">
      <c r="A1562" s="73">
        <v>35394</v>
      </c>
      <c r="D1562">
        <v>1078.0999999999999</v>
      </c>
    </row>
    <row r="1563" spans="1:6" x14ac:dyDescent="0.35">
      <c r="A1563" s="73">
        <v>35400</v>
      </c>
      <c r="B1563">
        <v>679.6</v>
      </c>
      <c r="C1563">
        <v>2400.1</v>
      </c>
      <c r="E1563">
        <v>3818.6</v>
      </c>
    </row>
    <row r="1564" spans="1:6" x14ac:dyDescent="0.35">
      <c r="A1564" s="73">
        <v>35401</v>
      </c>
      <c r="D1564">
        <v>1081</v>
      </c>
    </row>
    <row r="1565" spans="1:6" x14ac:dyDescent="0.35">
      <c r="A1565" s="73">
        <v>35408</v>
      </c>
      <c r="D1565">
        <v>1091.0999999999999</v>
      </c>
    </row>
    <row r="1566" spans="1:6" x14ac:dyDescent="0.35">
      <c r="A1566" s="73">
        <v>35415</v>
      </c>
      <c r="D1566">
        <v>1083.9000000000001</v>
      </c>
    </row>
    <row r="1567" spans="1:6" x14ac:dyDescent="0.35">
      <c r="A1567" s="73">
        <v>35422</v>
      </c>
      <c r="D1567">
        <v>1080.2</v>
      </c>
    </row>
    <row r="1568" spans="1:6" x14ac:dyDescent="0.35">
      <c r="A1568" s="73">
        <v>35429</v>
      </c>
      <c r="D1568">
        <v>1070.7</v>
      </c>
    </row>
    <row r="1569" spans="1:6" x14ac:dyDescent="0.35">
      <c r="A1569" s="73">
        <v>35431</v>
      </c>
      <c r="B1569">
        <v>678.3</v>
      </c>
      <c r="C1569">
        <v>2405.6</v>
      </c>
      <c r="E1569">
        <v>3834.6</v>
      </c>
      <c r="F1569">
        <v>2.1739999999999999</v>
      </c>
    </row>
    <row r="1570" spans="1:6" x14ac:dyDescent="0.35">
      <c r="A1570" s="73">
        <v>35436</v>
      </c>
      <c r="D1570">
        <v>1079.5999999999999</v>
      </c>
    </row>
    <row r="1571" spans="1:6" x14ac:dyDescent="0.35">
      <c r="A1571" s="73">
        <v>35443</v>
      </c>
      <c r="D1571">
        <v>1089.9000000000001</v>
      </c>
    </row>
    <row r="1572" spans="1:6" x14ac:dyDescent="0.35">
      <c r="A1572" s="73">
        <v>35450</v>
      </c>
      <c r="D1572">
        <v>1081.7</v>
      </c>
    </row>
    <row r="1573" spans="1:6" x14ac:dyDescent="0.35">
      <c r="A1573" s="73">
        <v>35457</v>
      </c>
      <c r="D1573">
        <v>1075.8</v>
      </c>
    </row>
    <row r="1574" spans="1:6" x14ac:dyDescent="0.35">
      <c r="A1574" s="73">
        <v>35462</v>
      </c>
      <c r="B1574">
        <v>675.5</v>
      </c>
      <c r="C1574">
        <v>2408.5</v>
      </c>
      <c r="E1574">
        <v>3846.3</v>
      </c>
    </row>
    <row r="1575" spans="1:6" x14ac:dyDescent="0.35">
      <c r="A1575" s="73">
        <v>35464</v>
      </c>
      <c r="D1575">
        <v>1077.2</v>
      </c>
    </row>
    <row r="1576" spans="1:6" x14ac:dyDescent="0.35">
      <c r="A1576" s="73">
        <v>35471</v>
      </c>
      <c r="D1576">
        <v>1086.5</v>
      </c>
    </row>
    <row r="1577" spans="1:6" x14ac:dyDescent="0.35">
      <c r="A1577" s="73">
        <v>35478</v>
      </c>
      <c r="D1577">
        <v>1078.2</v>
      </c>
    </row>
    <row r="1578" spans="1:6" x14ac:dyDescent="0.35">
      <c r="A1578" s="73">
        <v>35485</v>
      </c>
      <c r="D1578">
        <v>1075.3</v>
      </c>
    </row>
    <row r="1579" spans="1:6" x14ac:dyDescent="0.35">
      <c r="A1579" s="73">
        <v>35490</v>
      </c>
      <c r="B1579">
        <v>671.2</v>
      </c>
      <c r="C1579">
        <v>2416.3000000000002</v>
      </c>
      <c r="E1579">
        <v>3861.2</v>
      </c>
    </row>
    <row r="1580" spans="1:6" x14ac:dyDescent="0.35">
      <c r="A1580" s="73">
        <v>35492</v>
      </c>
      <c r="D1580">
        <v>1073.5999999999999</v>
      </c>
    </row>
    <row r="1581" spans="1:6" x14ac:dyDescent="0.35">
      <c r="A1581" s="73">
        <v>35499</v>
      </c>
      <c r="D1581">
        <v>1081.3</v>
      </c>
    </row>
    <row r="1582" spans="1:6" x14ac:dyDescent="0.35">
      <c r="A1582" s="73">
        <v>35506</v>
      </c>
      <c r="D1582">
        <v>1075.2</v>
      </c>
    </row>
    <row r="1583" spans="1:6" x14ac:dyDescent="0.35">
      <c r="A1583" s="73">
        <v>35513</v>
      </c>
      <c r="D1583">
        <v>1069.4000000000001</v>
      </c>
    </row>
    <row r="1584" spans="1:6" x14ac:dyDescent="0.35">
      <c r="A1584" s="73">
        <v>35520</v>
      </c>
      <c r="D1584">
        <v>1063.5999999999999</v>
      </c>
    </row>
    <row r="1585" spans="1:6" x14ac:dyDescent="0.35">
      <c r="A1585" s="73">
        <v>35521</v>
      </c>
      <c r="B1585">
        <v>665.4</v>
      </c>
      <c r="C1585">
        <v>2424.6</v>
      </c>
      <c r="E1585">
        <v>3877</v>
      </c>
      <c r="F1585">
        <v>2.19</v>
      </c>
    </row>
    <row r="1586" spans="1:6" x14ac:dyDescent="0.35">
      <c r="A1586" s="73">
        <v>35527</v>
      </c>
      <c r="D1586">
        <v>1069.7</v>
      </c>
    </row>
    <row r="1587" spans="1:6" x14ac:dyDescent="0.35">
      <c r="A1587" s="73">
        <v>35534</v>
      </c>
      <c r="D1587">
        <v>1066.5999999999999</v>
      </c>
    </row>
    <row r="1588" spans="1:6" x14ac:dyDescent="0.35">
      <c r="A1588" s="73">
        <v>35541</v>
      </c>
      <c r="D1588">
        <v>1064.0999999999999</v>
      </c>
    </row>
    <row r="1589" spans="1:6" x14ac:dyDescent="0.35">
      <c r="A1589" s="73">
        <v>35548</v>
      </c>
      <c r="D1589">
        <v>1055.5</v>
      </c>
    </row>
    <row r="1590" spans="1:6" x14ac:dyDescent="0.35">
      <c r="A1590" s="73">
        <v>35551</v>
      </c>
      <c r="B1590">
        <v>665.3</v>
      </c>
      <c r="C1590">
        <v>2432.3000000000002</v>
      </c>
      <c r="E1590">
        <v>3889.2</v>
      </c>
    </row>
    <row r="1591" spans="1:6" x14ac:dyDescent="0.35">
      <c r="A1591" s="73">
        <v>35555</v>
      </c>
      <c r="D1591">
        <v>1062.7</v>
      </c>
    </row>
    <row r="1592" spans="1:6" x14ac:dyDescent="0.35">
      <c r="A1592" s="73">
        <v>35562</v>
      </c>
      <c r="D1592">
        <v>1067.3</v>
      </c>
    </row>
    <row r="1593" spans="1:6" x14ac:dyDescent="0.35">
      <c r="A1593" s="73">
        <v>35569</v>
      </c>
      <c r="D1593">
        <v>1063.3</v>
      </c>
    </row>
    <row r="1594" spans="1:6" x14ac:dyDescent="0.35">
      <c r="A1594" s="73">
        <v>35576</v>
      </c>
      <c r="D1594">
        <v>1060.5999999999999</v>
      </c>
    </row>
    <row r="1595" spans="1:6" x14ac:dyDescent="0.35">
      <c r="A1595" s="73">
        <v>35582</v>
      </c>
      <c r="B1595">
        <v>665.5</v>
      </c>
      <c r="C1595">
        <v>2438.1999999999998</v>
      </c>
      <c r="E1595">
        <v>3906</v>
      </c>
    </row>
    <row r="1596" spans="1:6" x14ac:dyDescent="0.35">
      <c r="A1596" s="73">
        <v>35583</v>
      </c>
      <c r="D1596">
        <v>1065.0999999999999</v>
      </c>
    </row>
    <row r="1597" spans="1:6" x14ac:dyDescent="0.35">
      <c r="A1597" s="73">
        <v>35590</v>
      </c>
      <c r="D1597">
        <v>1072.3</v>
      </c>
    </row>
    <row r="1598" spans="1:6" x14ac:dyDescent="0.35">
      <c r="A1598" s="73">
        <v>35597</v>
      </c>
      <c r="D1598">
        <v>1068.5999999999999</v>
      </c>
    </row>
    <row r="1599" spans="1:6" x14ac:dyDescent="0.35">
      <c r="A1599" s="73">
        <v>35604</v>
      </c>
      <c r="D1599">
        <v>1061.7</v>
      </c>
    </row>
    <row r="1600" spans="1:6" x14ac:dyDescent="0.35">
      <c r="A1600" s="73">
        <v>35611</v>
      </c>
      <c r="D1600">
        <v>1062.0999999999999</v>
      </c>
    </row>
    <row r="1601" spans="1:6" x14ac:dyDescent="0.35">
      <c r="A1601" s="73">
        <v>35612</v>
      </c>
      <c r="B1601">
        <v>664.3</v>
      </c>
      <c r="C1601">
        <v>2446.3000000000002</v>
      </c>
      <c r="E1601">
        <v>3923.9</v>
      </c>
      <c r="F1601">
        <v>2.1920000000000002</v>
      </c>
    </row>
    <row r="1602" spans="1:6" x14ac:dyDescent="0.35">
      <c r="A1602" s="73">
        <v>35618</v>
      </c>
      <c r="D1602">
        <v>1065.5999999999999</v>
      </c>
    </row>
    <row r="1603" spans="1:6" x14ac:dyDescent="0.35">
      <c r="A1603" s="73">
        <v>35625</v>
      </c>
      <c r="D1603">
        <v>1069.3</v>
      </c>
    </row>
    <row r="1604" spans="1:6" x14ac:dyDescent="0.35">
      <c r="A1604" s="73">
        <v>35632</v>
      </c>
      <c r="D1604">
        <v>1064</v>
      </c>
    </row>
    <row r="1605" spans="1:6" x14ac:dyDescent="0.35">
      <c r="A1605" s="73">
        <v>35639</v>
      </c>
      <c r="D1605">
        <v>1060.5999999999999</v>
      </c>
    </row>
    <row r="1606" spans="1:6" x14ac:dyDescent="0.35">
      <c r="A1606" s="73">
        <v>35643</v>
      </c>
      <c r="B1606">
        <v>668.7</v>
      </c>
      <c r="C1606">
        <v>2461.1</v>
      </c>
      <c r="E1606">
        <v>3957.4</v>
      </c>
    </row>
    <row r="1607" spans="1:6" x14ac:dyDescent="0.35">
      <c r="A1607" s="73">
        <v>35646</v>
      </c>
      <c r="D1607">
        <v>1071</v>
      </c>
    </row>
    <row r="1608" spans="1:6" x14ac:dyDescent="0.35">
      <c r="A1608" s="73">
        <v>35653</v>
      </c>
      <c r="D1608">
        <v>1080.2</v>
      </c>
    </row>
    <row r="1609" spans="1:6" x14ac:dyDescent="0.35">
      <c r="A1609" s="73">
        <v>35660</v>
      </c>
      <c r="D1609">
        <v>1076.4000000000001</v>
      </c>
    </row>
    <row r="1610" spans="1:6" x14ac:dyDescent="0.35">
      <c r="A1610" s="73">
        <v>35667</v>
      </c>
      <c r="D1610">
        <v>1074.5</v>
      </c>
    </row>
    <row r="1611" spans="1:6" x14ac:dyDescent="0.35">
      <c r="A1611" s="73">
        <v>35674</v>
      </c>
      <c r="B1611">
        <v>661.8</v>
      </c>
      <c r="C1611">
        <v>2464.6999999999998</v>
      </c>
      <c r="D1611">
        <v>1071.9000000000001</v>
      </c>
      <c r="E1611">
        <v>3973.1</v>
      </c>
    </row>
    <row r="1612" spans="1:6" x14ac:dyDescent="0.35">
      <c r="A1612" s="73">
        <v>35681</v>
      </c>
      <c r="D1612">
        <v>1077.5999999999999</v>
      </c>
    </row>
    <row r="1613" spans="1:6" x14ac:dyDescent="0.35">
      <c r="A1613" s="73">
        <v>35688</v>
      </c>
      <c r="D1613">
        <v>1066.5</v>
      </c>
    </row>
    <row r="1614" spans="1:6" x14ac:dyDescent="0.35">
      <c r="A1614" s="73">
        <v>35695</v>
      </c>
      <c r="D1614">
        <v>1062.2</v>
      </c>
    </row>
    <row r="1615" spans="1:6" x14ac:dyDescent="0.35">
      <c r="A1615" s="73">
        <v>35702</v>
      </c>
      <c r="D1615">
        <v>1060.0999999999999</v>
      </c>
    </row>
    <row r="1616" spans="1:6" x14ac:dyDescent="0.35">
      <c r="A1616" s="73">
        <v>35704</v>
      </c>
      <c r="B1616">
        <v>659.8</v>
      </c>
      <c r="C1616">
        <v>2472</v>
      </c>
      <c r="E1616">
        <v>3992.3</v>
      </c>
      <c r="F1616">
        <v>2.1840000000000002</v>
      </c>
    </row>
    <row r="1617" spans="1:6" x14ac:dyDescent="0.35">
      <c r="A1617" s="73">
        <v>35709</v>
      </c>
      <c r="D1617">
        <v>1068.8</v>
      </c>
    </row>
    <row r="1618" spans="1:6" x14ac:dyDescent="0.35">
      <c r="A1618" s="73">
        <v>35716</v>
      </c>
      <c r="D1618">
        <v>1066.3</v>
      </c>
    </row>
    <row r="1619" spans="1:6" x14ac:dyDescent="0.35">
      <c r="A1619" s="73">
        <v>35723</v>
      </c>
      <c r="D1619">
        <v>1064.5</v>
      </c>
    </row>
    <row r="1620" spans="1:6" x14ac:dyDescent="0.35">
      <c r="A1620" s="73">
        <v>35730</v>
      </c>
      <c r="D1620">
        <v>1058.7</v>
      </c>
    </row>
    <row r="1621" spans="1:6" x14ac:dyDescent="0.35">
      <c r="A1621" s="73">
        <v>35735</v>
      </c>
      <c r="B1621">
        <v>662.3</v>
      </c>
      <c r="C1621">
        <v>2482.9</v>
      </c>
      <c r="E1621">
        <v>4014.8</v>
      </c>
    </row>
    <row r="1622" spans="1:6" x14ac:dyDescent="0.35">
      <c r="A1622" s="73">
        <v>35737</v>
      </c>
      <c r="D1622">
        <v>1073.0999999999999</v>
      </c>
    </row>
    <row r="1623" spans="1:6" x14ac:dyDescent="0.35">
      <c r="A1623" s="73">
        <v>35744</v>
      </c>
      <c r="D1623">
        <v>1075.4000000000001</v>
      </c>
    </row>
    <row r="1624" spans="1:6" x14ac:dyDescent="0.35">
      <c r="A1624" s="73">
        <v>35751</v>
      </c>
      <c r="D1624">
        <v>1070.4000000000001</v>
      </c>
    </row>
    <row r="1625" spans="1:6" x14ac:dyDescent="0.35">
      <c r="A1625" s="73">
        <v>35758</v>
      </c>
      <c r="D1625">
        <v>1066.4000000000001</v>
      </c>
    </row>
    <row r="1626" spans="1:6" x14ac:dyDescent="0.35">
      <c r="A1626" s="73">
        <v>35765</v>
      </c>
      <c r="B1626">
        <v>662.7</v>
      </c>
      <c r="C1626">
        <v>2492.5</v>
      </c>
      <c r="D1626">
        <v>1070.4000000000001</v>
      </c>
      <c r="E1626">
        <v>4032.9</v>
      </c>
    </row>
    <row r="1627" spans="1:6" x14ac:dyDescent="0.35">
      <c r="A1627" s="73">
        <v>35772</v>
      </c>
      <c r="D1627">
        <v>1072.2</v>
      </c>
    </row>
    <row r="1628" spans="1:6" x14ac:dyDescent="0.35">
      <c r="A1628" s="73">
        <v>35779</v>
      </c>
      <c r="D1628">
        <v>1072.9000000000001</v>
      </c>
    </row>
    <row r="1629" spans="1:6" x14ac:dyDescent="0.35">
      <c r="A1629" s="73">
        <v>35786</v>
      </c>
      <c r="D1629">
        <v>1070.5999999999999</v>
      </c>
    </row>
    <row r="1630" spans="1:6" x14ac:dyDescent="0.35">
      <c r="A1630" s="73">
        <v>35793</v>
      </c>
      <c r="D1630">
        <v>1071.4000000000001</v>
      </c>
    </row>
    <row r="1631" spans="1:6" x14ac:dyDescent="0.35">
      <c r="A1631" s="73">
        <v>35796</v>
      </c>
      <c r="B1631">
        <v>663</v>
      </c>
      <c r="C1631">
        <v>2503.8000000000002</v>
      </c>
      <c r="E1631">
        <v>4056.2</v>
      </c>
      <c r="F1631">
        <v>2.17</v>
      </c>
    </row>
    <row r="1632" spans="1:6" x14ac:dyDescent="0.35">
      <c r="A1632" s="73">
        <v>35800</v>
      </c>
      <c r="D1632">
        <v>1080.9000000000001</v>
      </c>
    </row>
    <row r="1633" spans="1:6" x14ac:dyDescent="0.35">
      <c r="A1633" s="73">
        <v>35807</v>
      </c>
      <c r="D1633">
        <v>1078</v>
      </c>
    </row>
    <row r="1634" spans="1:6" x14ac:dyDescent="0.35">
      <c r="A1634" s="73">
        <v>35814</v>
      </c>
      <c r="D1634">
        <v>1070.3</v>
      </c>
    </row>
    <row r="1635" spans="1:6" x14ac:dyDescent="0.35">
      <c r="A1635" s="73">
        <v>35821</v>
      </c>
      <c r="D1635">
        <v>1070.9000000000001</v>
      </c>
    </row>
    <row r="1636" spans="1:6" x14ac:dyDescent="0.35">
      <c r="A1636" s="73">
        <v>35827</v>
      </c>
      <c r="B1636">
        <v>665.3</v>
      </c>
      <c r="C1636">
        <v>2524</v>
      </c>
      <c r="E1636">
        <v>4088.9</v>
      </c>
    </row>
    <row r="1637" spans="1:6" x14ac:dyDescent="0.35">
      <c r="A1637" s="73">
        <v>35828</v>
      </c>
      <c r="D1637">
        <v>1072.2</v>
      </c>
    </row>
    <row r="1638" spans="1:6" x14ac:dyDescent="0.35">
      <c r="A1638" s="73">
        <v>35835</v>
      </c>
      <c r="D1638">
        <v>1080.0999999999999</v>
      </c>
    </row>
    <row r="1639" spans="1:6" x14ac:dyDescent="0.35">
      <c r="A1639" s="73">
        <v>35842</v>
      </c>
      <c r="D1639">
        <v>1077.4000000000001</v>
      </c>
    </row>
    <row r="1640" spans="1:6" x14ac:dyDescent="0.35">
      <c r="A1640" s="73">
        <v>35849</v>
      </c>
      <c r="D1640">
        <v>1076.8</v>
      </c>
    </row>
    <row r="1641" spans="1:6" x14ac:dyDescent="0.35">
      <c r="A1641" s="73">
        <v>35855</v>
      </c>
      <c r="B1641">
        <v>664.8</v>
      </c>
      <c r="C1641">
        <v>2539.6999999999998</v>
      </c>
      <c r="E1641">
        <v>4114.3</v>
      </c>
    </row>
    <row r="1642" spans="1:6" x14ac:dyDescent="0.35">
      <c r="A1642" s="73">
        <v>35856</v>
      </c>
      <c r="D1642">
        <v>1079.3</v>
      </c>
    </row>
    <row r="1643" spans="1:6" x14ac:dyDescent="0.35">
      <c r="A1643" s="73">
        <v>35863</v>
      </c>
      <c r="D1643">
        <v>1085.8</v>
      </c>
    </row>
    <row r="1644" spans="1:6" x14ac:dyDescent="0.35">
      <c r="A1644" s="73">
        <v>35870</v>
      </c>
      <c r="D1644">
        <v>1081.7</v>
      </c>
    </row>
    <row r="1645" spans="1:6" x14ac:dyDescent="0.35">
      <c r="A1645" s="73">
        <v>35877</v>
      </c>
      <c r="D1645">
        <v>1074.4000000000001</v>
      </c>
    </row>
    <row r="1646" spans="1:6" x14ac:dyDescent="0.35">
      <c r="A1646" s="73">
        <v>35884</v>
      </c>
      <c r="D1646">
        <v>1064.8</v>
      </c>
    </row>
    <row r="1647" spans="1:6" x14ac:dyDescent="0.35">
      <c r="A1647" s="73">
        <v>35886</v>
      </c>
      <c r="B1647">
        <v>663.7</v>
      </c>
      <c r="C1647">
        <v>2552.5</v>
      </c>
      <c r="E1647">
        <v>4140.2</v>
      </c>
      <c r="F1647">
        <v>2.1549999999999998</v>
      </c>
    </row>
    <row r="1648" spans="1:6" x14ac:dyDescent="0.35">
      <c r="A1648" s="73">
        <v>35891</v>
      </c>
      <c r="D1648">
        <v>1079.0999999999999</v>
      </c>
    </row>
    <row r="1649" spans="1:6" x14ac:dyDescent="0.35">
      <c r="A1649" s="73">
        <v>35898</v>
      </c>
      <c r="D1649">
        <v>1078.2</v>
      </c>
    </row>
    <row r="1650" spans="1:6" x14ac:dyDescent="0.35">
      <c r="A1650" s="73">
        <v>35905</v>
      </c>
      <c r="D1650">
        <v>1079.4000000000001</v>
      </c>
    </row>
    <row r="1651" spans="1:6" x14ac:dyDescent="0.35">
      <c r="A1651" s="73">
        <v>35912</v>
      </c>
      <c r="D1651">
        <v>1068.5</v>
      </c>
    </row>
    <row r="1652" spans="1:6" x14ac:dyDescent="0.35">
      <c r="A1652" s="73">
        <v>35916</v>
      </c>
      <c r="B1652">
        <v>663.7</v>
      </c>
      <c r="C1652">
        <v>2561.1</v>
      </c>
      <c r="E1652">
        <v>4164.3999999999996</v>
      </c>
    </row>
    <row r="1653" spans="1:6" x14ac:dyDescent="0.35">
      <c r="A1653" s="73">
        <v>35919</v>
      </c>
      <c r="D1653">
        <v>1078.9000000000001</v>
      </c>
    </row>
    <row r="1654" spans="1:6" x14ac:dyDescent="0.35">
      <c r="A1654" s="73">
        <v>35926</v>
      </c>
      <c r="D1654">
        <v>1084.4000000000001</v>
      </c>
    </row>
    <row r="1655" spans="1:6" x14ac:dyDescent="0.35">
      <c r="A1655" s="73">
        <v>35933</v>
      </c>
      <c r="D1655">
        <v>1081.2</v>
      </c>
    </row>
    <row r="1656" spans="1:6" x14ac:dyDescent="0.35">
      <c r="A1656" s="73">
        <v>35940</v>
      </c>
      <c r="D1656">
        <v>1072.9000000000001</v>
      </c>
    </row>
    <row r="1657" spans="1:6" x14ac:dyDescent="0.35">
      <c r="A1657" s="73">
        <v>35947</v>
      </c>
      <c r="B1657">
        <v>661.1</v>
      </c>
      <c r="C1657">
        <v>2570.1</v>
      </c>
      <c r="D1657">
        <v>1077.5999999999999</v>
      </c>
      <c r="E1657">
        <v>4184.1000000000004</v>
      </c>
    </row>
    <row r="1658" spans="1:6" x14ac:dyDescent="0.35">
      <c r="A1658" s="73">
        <v>35954</v>
      </c>
      <c r="D1658">
        <v>1081</v>
      </c>
    </row>
    <row r="1659" spans="1:6" x14ac:dyDescent="0.35">
      <c r="A1659" s="73">
        <v>35961</v>
      </c>
      <c r="D1659">
        <v>1083.8</v>
      </c>
    </row>
    <row r="1660" spans="1:6" x14ac:dyDescent="0.35">
      <c r="A1660" s="73">
        <v>35968</v>
      </c>
      <c r="D1660">
        <v>1071.8</v>
      </c>
    </row>
    <row r="1661" spans="1:6" x14ac:dyDescent="0.35">
      <c r="A1661" s="73">
        <v>35975</v>
      </c>
      <c r="D1661">
        <v>1066.9000000000001</v>
      </c>
    </row>
    <row r="1662" spans="1:6" x14ac:dyDescent="0.35">
      <c r="A1662" s="73">
        <v>35977</v>
      </c>
      <c r="B1662">
        <v>658.8</v>
      </c>
      <c r="C1662">
        <v>2575.9</v>
      </c>
      <c r="E1662">
        <v>4203.8</v>
      </c>
      <c r="F1662">
        <v>2.1549999999999998</v>
      </c>
    </row>
    <row r="1663" spans="1:6" x14ac:dyDescent="0.35">
      <c r="A1663" s="73">
        <v>35982</v>
      </c>
      <c r="D1663">
        <v>1083.2</v>
      </c>
    </row>
    <row r="1664" spans="1:6" x14ac:dyDescent="0.35">
      <c r="A1664" s="73">
        <v>35989</v>
      </c>
      <c r="D1664">
        <v>1075</v>
      </c>
    </row>
    <row r="1665" spans="1:6" x14ac:dyDescent="0.35">
      <c r="A1665" s="73">
        <v>35996</v>
      </c>
      <c r="D1665">
        <v>1072.7</v>
      </c>
    </row>
    <row r="1666" spans="1:6" x14ac:dyDescent="0.35">
      <c r="A1666" s="73">
        <v>36003</v>
      </c>
      <c r="D1666">
        <v>1067.7</v>
      </c>
    </row>
    <row r="1667" spans="1:6" x14ac:dyDescent="0.35">
      <c r="A1667" s="73">
        <v>36008</v>
      </c>
      <c r="B1667">
        <v>658.4</v>
      </c>
      <c r="C1667">
        <v>2587.9</v>
      </c>
      <c r="E1667">
        <v>4228.7</v>
      </c>
    </row>
    <row r="1668" spans="1:6" x14ac:dyDescent="0.35">
      <c r="A1668" s="73">
        <v>36010</v>
      </c>
      <c r="D1668">
        <v>1079.8</v>
      </c>
    </row>
    <row r="1669" spans="1:6" x14ac:dyDescent="0.35">
      <c r="A1669" s="73">
        <v>36017</v>
      </c>
      <c r="D1669">
        <v>1084.0999999999999</v>
      </c>
    </row>
    <row r="1670" spans="1:6" x14ac:dyDescent="0.35">
      <c r="A1670" s="73">
        <v>36024</v>
      </c>
      <c r="D1670">
        <v>1075.4000000000001</v>
      </c>
    </row>
    <row r="1671" spans="1:6" x14ac:dyDescent="0.35">
      <c r="A1671" s="73">
        <v>36031</v>
      </c>
      <c r="D1671">
        <v>1072.4000000000001</v>
      </c>
    </row>
    <row r="1672" spans="1:6" x14ac:dyDescent="0.35">
      <c r="A1672" s="73">
        <v>36038</v>
      </c>
      <c r="D1672">
        <v>1069.8</v>
      </c>
    </row>
    <row r="1673" spans="1:6" x14ac:dyDescent="0.35">
      <c r="A1673" s="73">
        <v>36039</v>
      </c>
      <c r="B1673">
        <v>660.5</v>
      </c>
      <c r="C1673">
        <v>2610.1999999999998</v>
      </c>
      <c r="E1673">
        <v>4267.6000000000004</v>
      </c>
    </row>
    <row r="1674" spans="1:6" x14ac:dyDescent="0.35">
      <c r="A1674" s="73">
        <v>36045</v>
      </c>
      <c r="D1674">
        <v>1076.2</v>
      </c>
    </row>
    <row r="1675" spans="1:6" x14ac:dyDescent="0.35">
      <c r="A1675" s="73">
        <v>36052</v>
      </c>
      <c r="D1675">
        <v>1083.9000000000001</v>
      </c>
    </row>
    <row r="1676" spans="1:6" x14ac:dyDescent="0.35">
      <c r="A1676" s="73">
        <v>36059</v>
      </c>
      <c r="D1676">
        <v>1083.4000000000001</v>
      </c>
    </row>
    <row r="1677" spans="1:6" x14ac:dyDescent="0.35">
      <c r="A1677" s="73">
        <v>36066</v>
      </c>
      <c r="D1677">
        <v>1074.5</v>
      </c>
    </row>
    <row r="1678" spans="1:6" x14ac:dyDescent="0.35">
      <c r="A1678" s="73">
        <v>36069</v>
      </c>
      <c r="B1678">
        <v>662.6</v>
      </c>
      <c r="C1678">
        <v>2628.2</v>
      </c>
      <c r="E1678">
        <v>4307.7</v>
      </c>
      <c r="F1678">
        <v>2.14</v>
      </c>
    </row>
    <row r="1679" spans="1:6" x14ac:dyDescent="0.35">
      <c r="A1679" s="73">
        <v>36073</v>
      </c>
      <c r="D1679">
        <v>1084.2</v>
      </c>
    </row>
    <row r="1680" spans="1:6" x14ac:dyDescent="0.35">
      <c r="A1680" s="73">
        <v>36080</v>
      </c>
      <c r="D1680">
        <v>1084</v>
      </c>
    </row>
    <row r="1681" spans="1:6" x14ac:dyDescent="0.35">
      <c r="A1681" s="73">
        <v>36087</v>
      </c>
      <c r="D1681">
        <v>1086.0999999999999</v>
      </c>
    </row>
    <row r="1682" spans="1:6" x14ac:dyDescent="0.35">
      <c r="A1682" s="73">
        <v>36094</v>
      </c>
      <c r="D1682">
        <v>1086.9000000000001</v>
      </c>
    </row>
    <row r="1683" spans="1:6" x14ac:dyDescent="0.35">
      <c r="A1683" s="73">
        <v>36100</v>
      </c>
      <c r="B1683">
        <v>667.2</v>
      </c>
      <c r="C1683">
        <v>2648.6</v>
      </c>
      <c r="E1683">
        <v>4346.3999999999996</v>
      </c>
    </row>
    <row r="1684" spans="1:6" x14ac:dyDescent="0.35">
      <c r="A1684" s="73">
        <v>36101</v>
      </c>
      <c r="D1684">
        <v>1088.9000000000001</v>
      </c>
    </row>
    <row r="1685" spans="1:6" x14ac:dyDescent="0.35">
      <c r="A1685" s="73">
        <v>36108</v>
      </c>
      <c r="D1685">
        <v>1096.0999999999999</v>
      </c>
    </row>
    <row r="1686" spans="1:6" x14ac:dyDescent="0.35">
      <c r="A1686" s="73">
        <v>36115</v>
      </c>
      <c r="D1686">
        <v>1097.2</v>
      </c>
    </row>
    <row r="1687" spans="1:6" x14ac:dyDescent="0.35">
      <c r="A1687" s="73">
        <v>36122</v>
      </c>
      <c r="D1687">
        <v>1092.4000000000001</v>
      </c>
    </row>
    <row r="1688" spans="1:6" x14ac:dyDescent="0.35">
      <c r="A1688" s="73">
        <v>36129</v>
      </c>
      <c r="D1688">
        <v>1096.0999999999999</v>
      </c>
    </row>
    <row r="1689" spans="1:6" x14ac:dyDescent="0.35">
      <c r="A1689" s="73">
        <v>36130</v>
      </c>
      <c r="B1689">
        <v>666.1</v>
      </c>
      <c r="C1689">
        <v>2661.3</v>
      </c>
      <c r="E1689">
        <v>4375.2</v>
      </c>
    </row>
    <row r="1690" spans="1:6" x14ac:dyDescent="0.35">
      <c r="A1690" s="73">
        <v>36136</v>
      </c>
      <c r="D1690">
        <v>1094.2</v>
      </c>
    </row>
    <row r="1691" spans="1:6" x14ac:dyDescent="0.35">
      <c r="A1691" s="73">
        <v>36143</v>
      </c>
      <c r="D1691">
        <v>1095.0999999999999</v>
      </c>
    </row>
    <row r="1692" spans="1:6" x14ac:dyDescent="0.35">
      <c r="A1692" s="73">
        <v>36150</v>
      </c>
      <c r="D1692">
        <v>1094.5</v>
      </c>
    </row>
    <row r="1693" spans="1:6" x14ac:dyDescent="0.35">
      <c r="A1693" s="73">
        <v>36157</v>
      </c>
      <c r="D1693">
        <v>1091.5999999999999</v>
      </c>
    </row>
    <row r="1694" spans="1:6" x14ac:dyDescent="0.35">
      <c r="A1694" s="73">
        <v>36161</v>
      </c>
      <c r="B1694">
        <v>666.7</v>
      </c>
      <c r="C1694">
        <v>2673.1</v>
      </c>
      <c r="E1694">
        <v>4402.6000000000004</v>
      </c>
      <c r="F1694">
        <v>2.129</v>
      </c>
    </row>
    <row r="1695" spans="1:6" x14ac:dyDescent="0.35">
      <c r="A1695" s="73">
        <v>36164</v>
      </c>
      <c r="D1695">
        <v>1107.0999999999999</v>
      </c>
    </row>
    <row r="1696" spans="1:6" x14ac:dyDescent="0.35">
      <c r="A1696" s="73">
        <v>36171</v>
      </c>
      <c r="D1696">
        <v>1102.7</v>
      </c>
    </row>
    <row r="1697" spans="1:6" x14ac:dyDescent="0.35">
      <c r="A1697" s="73">
        <v>36178</v>
      </c>
      <c r="D1697">
        <v>1095.3</v>
      </c>
    </row>
    <row r="1698" spans="1:6" x14ac:dyDescent="0.35">
      <c r="A1698" s="73">
        <v>36185</v>
      </c>
      <c r="D1698">
        <v>1093.9000000000001</v>
      </c>
    </row>
    <row r="1699" spans="1:6" x14ac:dyDescent="0.35">
      <c r="A1699" s="73">
        <v>36192</v>
      </c>
      <c r="B1699">
        <v>665.9</v>
      </c>
      <c r="C1699">
        <v>2686.9</v>
      </c>
      <c r="D1699">
        <v>1096.7</v>
      </c>
      <c r="E1699">
        <v>4425.3</v>
      </c>
    </row>
    <row r="1700" spans="1:6" x14ac:dyDescent="0.35">
      <c r="A1700" s="73">
        <v>36199</v>
      </c>
      <c r="D1700">
        <v>1095.4000000000001</v>
      </c>
    </row>
    <row r="1701" spans="1:6" x14ac:dyDescent="0.35">
      <c r="A1701" s="73">
        <v>36206</v>
      </c>
      <c r="D1701">
        <v>1097.4000000000001</v>
      </c>
    </row>
    <row r="1702" spans="1:6" x14ac:dyDescent="0.35">
      <c r="A1702" s="73">
        <v>36213</v>
      </c>
      <c r="D1702">
        <v>1099.8</v>
      </c>
    </row>
    <row r="1703" spans="1:6" x14ac:dyDescent="0.35">
      <c r="A1703" s="73">
        <v>36220</v>
      </c>
      <c r="B1703">
        <v>665.4</v>
      </c>
      <c r="C1703">
        <v>2689.4</v>
      </c>
      <c r="D1703">
        <v>1095.0999999999999</v>
      </c>
      <c r="E1703">
        <v>4432.1000000000004</v>
      </c>
    </row>
    <row r="1704" spans="1:6" x14ac:dyDescent="0.35">
      <c r="A1704" s="73">
        <v>36227</v>
      </c>
      <c r="D1704">
        <v>1098.5999999999999</v>
      </c>
    </row>
    <row r="1705" spans="1:6" x14ac:dyDescent="0.35">
      <c r="A1705" s="73">
        <v>36234</v>
      </c>
      <c r="D1705">
        <v>1097.5999999999999</v>
      </c>
    </row>
    <row r="1706" spans="1:6" x14ac:dyDescent="0.35">
      <c r="A1706" s="73">
        <v>36241</v>
      </c>
      <c r="D1706">
        <v>1097.3</v>
      </c>
    </row>
    <row r="1707" spans="1:6" x14ac:dyDescent="0.35">
      <c r="A1707" s="73">
        <v>36248</v>
      </c>
      <c r="D1707">
        <v>1093.8</v>
      </c>
    </row>
    <row r="1708" spans="1:6" x14ac:dyDescent="0.35">
      <c r="A1708" s="73">
        <v>36251</v>
      </c>
      <c r="B1708">
        <v>664</v>
      </c>
      <c r="C1708">
        <v>2688.8</v>
      </c>
      <c r="E1708">
        <v>4460.7</v>
      </c>
      <c r="F1708">
        <v>2.1240000000000001</v>
      </c>
    </row>
    <row r="1709" spans="1:6" x14ac:dyDescent="0.35">
      <c r="A1709" s="73">
        <v>36255</v>
      </c>
      <c r="D1709">
        <v>1101.5</v>
      </c>
    </row>
    <row r="1710" spans="1:6" x14ac:dyDescent="0.35">
      <c r="A1710" s="73">
        <v>36262</v>
      </c>
      <c r="D1710">
        <v>1104.2</v>
      </c>
    </row>
    <row r="1711" spans="1:6" x14ac:dyDescent="0.35">
      <c r="A1711" s="73">
        <v>36269</v>
      </c>
      <c r="D1711">
        <v>1099.5</v>
      </c>
    </row>
    <row r="1712" spans="1:6" x14ac:dyDescent="0.35">
      <c r="A1712" s="73">
        <v>36276</v>
      </c>
      <c r="D1712">
        <v>1095.0999999999999</v>
      </c>
    </row>
    <row r="1713" spans="1:6" x14ac:dyDescent="0.35">
      <c r="A1713" s="73">
        <v>36281</v>
      </c>
      <c r="B1713">
        <v>664.9</v>
      </c>
      <c r="C1713">
        <v>2702</v>
      </c>
      <c r="E1713">
        <v>4485.3</v>
      </c>
    </row>
    <row r="1714" spans="1:6" x14ac:dyDescent="0.35">
      <c r="A1714" s="73">
        <v>36283</v>
      </c>
      <c r="D1714">
        <v>1109.2</v>
      </c>
    </row>
    <row r="1715" spans="1:6" x14ac:dyDescent="0.35">
      <c r="A1715" s="73">
        <v>36290</v>
      </c>
      <c r="D1715">
        <v>1109.9000000000001</v>
      </c>
    </row>
    <row r="1716" spans="1:6" x14ac:dyDescent="0.35">
      <c r="A1716" s="73">
        <v>36297</v>
      </c>
      <c r="D1716">
        <v>1102.9000000000001</v>
      </c>
    </row>
    <row r="1717" spans="1:6" x14ac:dyDescent="0.35">
      <c r="A1717" s="73">
        <v>36304</v>
      </c>
      <c r="D1717">
        <v>1099.3</v>
      </c>
    </row>
    <row r="1718" spans="1:6" x14ac:dyDescent="0.35">
      <c r="A1718" s="73">
        <v>36311</v>
      </c>
      <c r="D1718">
        <v>1099.2</v>
      </c>
    </row>
    <row r="1719" spans="1:6" x14ac:dyDescent="0.35">
      <c r="A1719" s="73">
        <v>36312</v>
      </c>
      <c r="B1719">
        <v>662.5</v>
      </c>
      <c r="C1719">
        <v>2715.2</v>
      </c>
      <c r="E1719">
        <v>4507.2</v>
      </c>
    </row>
    <row r="1720" spans="1:6" x14ac:dyDescent="0.35">
      <c r="A1720" s="73">
        <v>36318</v>
      </c>
      <c r="D1720">
        <v>1100.5999999999999</v>
      </c>
    </row>
    <row r="1721" spans="1:6" x14ac:dyDescent="0.35">
      <c r="A1721" s="73">
        <v>36325</v>
      </c>
      <c r="D1721">
        <v>1103.0999999999999</v>
      </c>
    </row>
    <row r="1722" spans="1:6" x14ac:dyDescent="0.35">
      <c r="A1722" s="73">
        <v>36332</v>
      </c>
      <c r="D1722">
        <v>1101.5999999999999</v>
      </c>
    </row>
    <row r="1723" spans="1:6" x14ac:dyDescent="0.35">
      <c r="A1723" s="73">
        <v>36339</v>
      </c>
      <c r="D1723">
        <v>1095.0999999999999</v>
      </c>
    </row>
    <row r="1724" spans="1:6" x14ac:dyDescent="0.35">
      <c r="A1724" s="73">
        <v>36342</v>
      </c>
      <c r="B1724">
        <v>659.3</v>
      </c>
      <c r="C1724">
        <v>2720.2</v>
      </c>
      <c r="E1724">
        <v>4534.5</v>
      </c>
      <c r="F1724">
        <v>2.1280000000000001</v>
      </c>
    </row>
    <row r="1725" spans="1:6" x14ac:dyDescent="0.35">
      <c r="A1725" s="73">
        <v>36346</v>
      </c>
      <c r="D1725">
        <v>1091.5</v>
      </c>
    </row>
    <row r="1726" spans="1:6" x14ac:dyDescent="0.35">
      <c r="A1726" s="73">
        <v>36353</v>
      </c>
      <c r="D1726">
        <v>1107.5</v>
      </c>
    </row>
    <row r="1727" spans="1:6" x14ac:dyDescent="0.35">
      <c r="A1727" s="73">
        <v>36360</v>
      </c>
      <c r="D1727">
        <v>1097.2</v>
      </c>
    </row>
    <row r="1728" spans="1:6" x14ac:dyDescent="0.35">
      <c r="A1728" s="73">
        <v>36367</v>
      </c>
      <c r="D1728">
        <v>1096.5</v>
      </c>
    </row>
    <row r="1729" spans="1:6" x14ac:dyDescent="0.35">
      <c r="A1729" s="73">
        <v>36373</v>
      </c>
      <c r="B1729">
        <v>657.8</v>
      </c>
      <c r="C1729">
        <v>2723.9</v>
      </c>
      <c r="E1729">
        <v>4551.7</v>
      </c>
    </row>
    <row r="1730" spans="1:6" x14ac:dyDescent="0.35">
      <c r="A1730" s="73">
        <v>36374</v>
      </c>
      <c r="D1730">
        <v>1099.9000000000001</v>
      </c>
    </row>
    <row r="1731" spans="1:6" x14ac:dyDescent="0.35">
      <c r="A1731" s="73">
        <v>36381</v>
      </c>
      <c r="D1731">
        <v>1110.9000000000001</v>
      </c>
    </row>
    <row r="1732" spans="1:6" x14ac:dyDescent="0.35">
      <c r="A1732" s="73">
        <v>36388</v>
      </c>
      <c r="D1732">
        <v>1106.2</v>
      </c>
    </row>
    <row r="1733" spans="1:6" x14ac:dyDescent="0.35">
      <c r="A1733" s="73">
        <v>36395</v>
      </c>
      <c r="D1733">
        <v>1096.9000000000001</v>
      </c>
    </row>
    <row r="1734" spans="1:6" x14ac:dyDescent="0.35">
      <c r="A1734" s="73">
        <v>36402</v>
      </c>
      <c r="D1734">
        <v>1082.8</v>
      </c>
    </row>
    <row r="1735" spans="1:6" x14ac:dyDescent="0.35">
      <c r="A1735" s="73">
        <v>36404</v>
      </c>
      <c r="B1735">
        <v>653.5</v>
      </c>
      <c r="C1735">
        <v>2722.1</v>
      </c>
      <c r="E1735">
        <v>4567.7</v>
      </c>
    </row>
    <row r="1736" spans="1:6" x14ac:dyDescent="0.35">
      <c r="A1736" s="73">
        <v>36409</v>
      </c>
      <c r="D1736">
        <v>1092.3</v>
      </c>
    </row>
    <row r="1737" spans="1:6" x14ac:dyDescent="0.35">
      <c r="A1737" s="73">
        <v>36416</v>
      </c>
      <c r="D1737">
        <v>1100.4000000000001</v>
      </c>
    </row>
    <row r="1738" spans="1:6" x14ac:dyDescent="0.35">
      <c r="A1738" s="73">
        <v>36423</v>
      </c>
      <c r="D1738">
        <v>1100.9000000000001</v>
      </c>
    </row>
    <row r="1739" spans="1:6" x14ac:dyDescent="0.35">
      <c r="A1739" s="73">
        <v>36430</v>
      </c>
      <c r="D1739">
        <v>1089.5999999999999</v>
      </c>
    </row>
    <row r="1740" spans="1:6" x14ac:dyDescent="0.35">
      <c r="A1740" s="73">
        <v>36434</v>
      </c>
      <c r="B1740">
        <v>656.3</v>
      </c>
      <c r="C1740">
        <v>2731.4</v>
      </c>
      <c r="E1740">
        <v>4591.5</v>
      </c>
      <c r="F1740">
        <v>2.1459999999999999</v>
      </c>
    </row>
    <row r="1741" spans="1:6" x14ac:dyDescent="0.35">
      <c r="A1741" s="73">
        <v>36437</v>
      </c>
      <c r="D1741">
        <v>1101</v>
      </c>
    </row>
    <row r="1742" spans="1:6" x14ac:dyDescent="0.35">
      <c r="A1742" s="73">
        <v>36444</v>
      </c>
      <c r="D1742">
        <v>1106.8</v>
      </c>
    </row>
    <row r="1743" spans="1:6" x14ac:dyDescent="0.35">
      <c r="A1743" s="73">
        <v>36451</v>
      </c>
      <c r="D1743">
        <v>1103</v>
      </c>
    </row>
    <row r="1744" spans="1:6" x14ac:dyDescent="0.35">
      <c r="A1744" s="73">
        <v>36458</v>
      </c>
      <c r="D1744">
        <v>1101.5999999999999</v>
      </c>
    </row>
    <row r="1745" spans="1:6" x14ac:dyDescent="0.35">
      <c r="A1745" s="73">
        <v>36465</v>
      </c>
      <c r="B1745">
        <v>659.6</v>
      </c>
      <c r="C1745">
        <v>2737.8</v>
      </c>
      <c r="D1745">
        <v>1102.7</v>
      </c>
      <c r="E1745">
        <v>4610.5</v>
      </c>
    </row>
    <row r="1746" spans="1:6" x14ac:dyDescent="0.35">
      <c r="A1746" s="73">
        <v>36472</v>
      </c>
      <c r="D1746">
        <v>1110.4000000000001</v>
      </c>
    </row>
    <row r="1747" spans="1:6" x14ac:dyDescent="0.35">
      <c r="A1747" s="73">
        <v>36479</v>
      </c>
      <c r="D1747">
        <v>1116.5</v>
      </c>
    </row>
    <row r="1748" spans="1:6" x14ac:dyDescent="0.35">
      <c r="A1748" s="73">
        <v>36486</v>
      </c>
      <c r="D1748">
        <v>1113</v>
      </c>
    </row>
    <row r="1749" spans="1:6" x14ac:dyDescent="0.35">
      <c r="A1749" s="73">
        <v>36493</v>
      </c>
      <c r="D1749">
        <v>1104.8</v>
      </c>
    </row>
    <row r="1750" spans="1:6" x14ac:dyDescent="0.35">
      <c r="A1750" s="73">
        <v>36495</v>
      </c>
      <c r="B1750">
        <v>664.8</v>
      </c>
      <c r="C1750">
        <v>2747.6</v>
      </c>
      <c r="E1750">
        <v>4638</v>
      </c>
    </row>
    <row r="1751" spans="1:6" x14ac:dyDescent="0.35">
      <c r="A1751" s="73">
        <v>36500</v>
      </c>
      <c r="D1751">
        <v>1110.3</v>
      </c>
    </row>
    <row r="1752" spans="1:6" x14ac:dyDescent="0.35">
      <c r="A1752" s="73">
        <v>36507</v>
      </c>
      <c r="D1752">
        <v>1122</v>
      </c>
    </row>
    <row r="1753" spans="1:6" x14ac:dyDescent="0.35">
      <c r="A1753" s="73">
        <v>36514</v>
      </c>
      <c r="D1753">
        <v>1120.5</v>
      </c>
    </row>
    <row r="1754" spans="1:6" x14ac:dyDescent="0.35">
      <c r="A1754" s="73">
        <v>36521</v>
      </c>
      <c r="D1754">
        <v>1126.5</v>
      </c>
    </row>
    <row r="1755" spans="1:6" x14ac:dyDescent="0.35">
      <c r="A1755" s="73">
        <v>36526</v>
      </c>
      <c r="B1755">
        <v>662.8</v>
      </c>
      <c r="C1755">
        <v>2756.2</v>
      </c>
      <c r="E1755">
        <v>4666.2</v>
      </c>
      <c r="F1755">
        <v>2.1349999999999998</v>
      </c>
    </row>
    <row r="1756" spans="1:6" x14ac:dyDescent="0.35">
      <c r="A1756" s="73">
        <v>36528</v>
      </c>
      <c r="D1756">
        <v>1138.5999999999999</v>
      </c>
    </row>
    <row r="1757" spans="1:6" x14ac:dyDescent="0.35">
      <c r="A1757" s="73">
        <v>36535</v>
      </c>
      <c r="D1757">
        <v>1133.4000000000001</v>
      </c>
    </row>
    <row r="1758" spans="1:6" x14ac:dyDescent="0.35">
      <c r="A1758" s="73">
        <v>36542</v>
      </c>
      <c r="D1758">
        <v>1125.0999999999999</v>
      </c>
    </row>
    <row r="1759" spans="1:6" x14ac:dyDescent="0.35">
      <c r="A1759" s="73">
        <v>36549</v>
      </c>
      <c r="D1759">
        <v>1122.3</v>
      </c>
    </row>
    <row r="1760" spans="1:6" x14ac:dyDescent="0.35">
      <c r="A1760" s="73">
        <v>36556</v>
      </c>
      <c r="D1760">
        <v>1108.9000000000001</v>
      </c>
    </row>
    <row r="1761" spans="1:6" x14ac:dyDescent="0.35">
      <c r="A1761" s="73">
        <v>36557</v>
      </c>
      <c r="B1761">
        <v>652.1</v>
      </c>
      <c r="C1761">
        <v>2752.6</v>
      </c>
      <c r="E1761">
        <v>4679.3999999999996</v>
      </c>
    </row>
    <row r="1762" spans="1:6" x14ac:dyDescent="0.35">
      <c r="A1762" s="73">
        <v>36563</v>
      </c>
      <c r="D1762">
        <v>1114.3</v>
      </c>
    </row>
    <row r="1763" spans="1:6" x14ac:dyDescent="0.35">
      <c r="A1763" s="73">
        <v>36570</v>
      </c>
      <c r="D1763">
        <v>1112.2</v>
      </c>
    </row>
    <row r="1764" spans="1:6" x14ac:dyDescent="0.35">
      <c r="A1764" s="73">
        <v>36577</v>
      </c>
      <c r="D1764">
        <v>1106.4000000000001</v>
      </c>
    </row>
    <row r="1765" spans="1:6" x14ac:dyDescent="0.35">
      <c r="A1765" s="73">
        <v>36584</v>
      </c>
      <c r="D1765">
        <v>1101.8</v>
      </c>
    </row>
    <row r="1766" spans="1:6" x14ac:dyDescent="0.35">
      <c r="A1766" s="73">
        <v>36586</v>
      </c>
      <c r="B1766">
        <v>647.70000000000005</v>
      </c>
      <c r="C1766">
        <v>2754.5</v>
      </c>
      <c r="E1766">
        <v>4710.2</v>
      </c>
    </row>
    <row r="1767" spans="1:6" x14ac:dyDescent="0.35">
      <c r="A1767" s="73">
        <v>36591</v>
      </c>
      <c r="D1767">
        <v>1107.0999999999999</v>
      </c>
    </row>
    <row r="1768" spans="1:6" x14ac:dyDescent="0.35">
      <c r="A1768" s="73">
        <v>36598</v>
      </c>
      <c r="D1768">
        <v>1105.5</v>
      </c>
    </row>
    <row r="1769" spans="1:6" x14ac:dyDescent="0.35">
      <c r="A1769" s="73">
        <v>36605</v>
      </c>
      <c r="D1769">
        <v>1106.5</v>
      </c>
    </row>
    <row r="1770" spans="1:6" x14ac:dyDescent="0.35">
      <c r="A1770" s="73">
        <v>36612</v>
      </c>
      <c r="D1770">
        <v>1104.9000000000001</v>
      </c>
    </row>
    <row r="1771" spans="1:6" x14ac:dyDescent="0.35">
      <c r="A1771" s="73">
        <v>36617</v>
      </c>
      <c r="B1771">
        <v>652.79999999999995</v>
      </c>
      <c r="C1771">
        <v>2788.8</v>
      </c>
      <c r="E1771">
        <v>4766.1000000000004</v>
      </c>
      <c r="F1771">
        <v>2.1509999999999998</v>
      </c>
    </row>
    <row r="1772" spans="1:6" x14ac:dyDescent="0.35">
      <c r="A1772" s="73">
        <v>36619</v>
      </c>
      <c r="D1772">
        <v>1117.8</v>
      </c>
    </row>
    <row r="1773" spans="1:6" x14ac:dyDescent="0.35">
      <c r="A1773" s="73">
        <v>36626</v>
      </c>
      <c r="D1773">
        <v>1121.8</v>
      </c>
    </row>
    <row r="1774" spans="1:6" x14ac:dyDescent="0.35">
      <c r="A1774" s="73">
        <v>36633</v>
      </c>
      <c r="D1774">
        <v>1118.2</v>
      </c>
    </row>
    <row r="1775" spans="1:6" x14ac:dyDescent="0.35">
      <c r="A1775" s="73">
        <v>36640</v>
      </c>
      <c r="D1775">
        <v>1114.9000000000001</v>
      </c>
    </row>
    <row r="1776" spans="1:6" x14ac:dyDescent="0.35">
      <c r="A1776" s="73">
        <v>36647</v>
      </c>
      <c r="B1776">
        <v>645.4</v>
      </c>
      <c r="C1776">
        <v>2776.8</v>
      </c>
      <c r="D1776">
        <v>1105</v>
      </c>
      <c r="E1776">
        <v>4753.8999999999996</v>
      </c>
    </row>
    <row r="1777" spans="1:6" x14ac:dyDescent="0.35">
      <c r="A1777" s="73">
        <v>36654</v>
      </c>
      <c r="D1777">
        <v>1106.5</v>
      </c>
    </row>
    <row r="1778" spans="1:6" x14ac:dyDescent="0.35">
      <c r="A1778" s="73">
        <v>36661</v>
      </c>
      <c r="D1778">
        <v>1111.2</v>
      </c>
    </row>
    <row r="1779" spans="1:6" x14ac:dyDescent="0.35">
      <c r="A1779" s="73">
        <v>36668</v>
      </c>
      <c r="D1779">
        <v>1105.0999999999999</v>
      </c>
    </row>
    <row r="1780" spans="1:6" x14ac:dyDescent="0.35">
      <c r="A1780" s="73">
        <v>36675</v>
      </c>
      <c r="D1780">
        <v>1097.8</v>
      </c>
    </row>
    <row r="1781" spans="1:6" x14ac:dyDescent="0.35">
      <c r="A1781" s="73">
        <v>36678</v>
      </c>
      <c r="B1781">
        <v>640.29999999999995</v>
      </c>
      <c r="C1781">
        <v>2771.1</v>
      </c>
      <c r="E1781">
        <v>4771.8</v>
      </c>
    </row>
    <row r="1782" spans="1:6" x14ac:dyDescent="0.35">
      <c r="A1782" s="73">
        <v>36682</v>
      </c>
      <c r="D1782">
        <v>1102</v>
      </c>
    </row>
    <row r="1783" spans="1:6" x14ac:dyDescent="0.35">
      <c r="A1783" s="73">
        <v>36689</v>
      </c>
      <c r="D1783">
        <v>1104.4000000000001</v>
      </c>
    </row>
    <row r="1784" spans="1:6" x14ac:dyDescent="0.35">
      <c r="A1784" s="73">
        <v>36696</v>
      </c>
      <c r="D1784">
        <v>1101.0999999999999</v>
      </c>
    </row>
    <row r="1785" spans="1:6" x14ac:dyDescent="0.35">
      <c r="A1785" s="73">
        <v>36703</v>
      </c>
      <c r="D1785">
        <v>1099</v>
      </c>
    </row>
    <row r="1786" spans="1:6" x14ac:dyDescent="0.35">
      <c r="A1786" s="73">
        <v>36708</v>
      </c>
      <c r="B1786">
        <v>639</v>
      </c>
      <c r="C1786">
        <v>2773.2</v>
      </c>
      <c r="E1786">
        <v>4789.3999999999996</v>
      </c>
      <c r="F1786">
        <v>2.141</v>
      </c>
    </row>
    <row r="1787" spans="1:6" x14ac:dyDescent="0.35">
      <c r="A1787" s="73">
        <v>36710</v>
      </c>
      <c r="D1787">
        <v>1109.4000000000001</v>
      </c>
    </row>
    <row r="1788" spans="1:6" x14ac:dyDescent="0.35">
      <c r="A1788" s="73">
        <v>36717</v>
      </c>
      <c r="D1788">
        <v>1114.5999999999999</v>
      </c>
    </row>
    <row r="1789" spans="1:6" x14ac:dyDescent="0.35">
      <c r="A1789" s="73">
        <v>36724</v>
      </c>
      <c r="D1789">
        <v>1100.9000000000001</v>
      </c>
    </row>
    <row r="1790" spans="1:6" x14ac:dyDescent="0.35">
      <c r="A1790" s="73">
        <v>36731</v>
      </c>
      <c r="D1790">
        <v>1099.5</v>
      </c>
    </row>
    <row r="1791" spans="1:6" x14ac:dyDescent="0.35">
      <c r="A1791" s="73">
        <v>36738</v>
      </c>
      <c r="D1791">
        <v>1096.2</v>
      </c>
    </row>
    <row r="1792" spans="1:6" x14ac:dyDescent="0.35">
      <c r="A1792" s="73">
        <v>36739</v>
      </c>
      <c r="B1792">
        <v>637.1</v>
      </c>
      <c r="C1792">
        <v>2789.5</v>
      </c>
      <c r="E1792">
        <v>4817.5</v>
      </c>
    </row>
    <row r="1793" spans="1:6" x14ac:dyDescent="0.35">
      <c r="A1793" s="73">
        <v>36745</v>
      </c>
      <c r="D1793">
        <v>1097.9000000000001</v>
      </c>
    </row>
    <row r="1794" spans="1:6" x14ac:dyDescent="0.35">
      <c r="A1794" s="73">
        <v>36752</v>
      </c>
      <c r="D1794">
        <v>1100.3</v>
      </c>
    </row>
    <row r="1795" spans="1:6" x14ac:dyDescent="0.35">
      <c r="A1795" s="73">
        <v>36759</v>
      </c>
      <c r="D1795">
        <v>1102.2</v>
      </c>
    </row>
    <row r="1796" spans="1:6" x14ac:dyDescent="0.35">
      <c r="A1796" s="73">
        <v>36766</v>
      </c>
      <c r="D1796">
        <v>1101.4000000000001</v>
      </c>
    </row>
    <row r="1797" spans="1:6" x14ac:dyDescent="0.35">
      <c r="A1797" s="73">
        <v>36770</v>
      </c>
      <c r="B1797">
        <v>633.5</v>
      </c>
      <c r="C1797">
        <v>2795.6</v>
      </c>
      <c r="E1797">
        <v>4853.2</v>
      </c>
    </row>
    <row r="1798" spans="1:6" x14ac:dyDescent="0.35">
      <c r="A1798" s="73">
        <v>36773</v>
      </c>
      <c r="D1798">
        <v>1097.7</v>
      </c>
    </row>
    <row r="1799" spans="1:6" x14ac:dyDescent="0.35">
      <c r="A1799" s="73">
        <v>36780</v>
      </c>
      <c r="D1799">
        <v>1106.5</v>
      </c>
    </row>
    <row r="1800" spans="1:6" x14ac:dyDescent="0.35">
      <c r="A1800" s="73">
        <v>36787</v>
      </c>
      <c r="D1800">
        <v>1098.5</v>
      </c>
    </row>
    <row r="1801" spans="1:6" x14ac:dyDescent="0.35">
      <c r="A1801" s="73">
        <v>36794</v>
      </c>
      <c r="D1801">
        <v>1096.7</v>
      </c>
    </row>
    <row r="1802" spans="1:6" x14ac:dyDescent="0.35">
      <c r="A1802" s="73">
        <v>36800</v>
      </c>
      <c r="B1802">
        <v>631.79999999999995</v>
      </c>
      <c r="C1802">
        <v>2800</v>
      </c>
      <c r="E1802">
        <v>4869.2</v>
      </c>
      <c r="F1802">
        <v>2.133</v>
      </c>
    </row>
    <row r="1803" spans="1:6" x14ac:dyDescent="0.35">
      <c r="A1803" s="73">
        <v>36801</v>
      </c>
      <c r="D1803">
        <v>1097.9000000000001</v>
      </c>
    </row>
    <row r="1804" spans="1:6" x14ac:dyDescent="0.35">
      <c r="A1804" s="73">
        <v>36808</v>
      </c>
      <c r="D1804">
        <v>1099.9000000000001</v>
      </c>
    </row>
    <row r="1805" spans="1:6" x14ac:dyDescent="0.35">
      <c r="A1805" s="73">
        <v>36815</v>
      </c>
      <c r="D1805">
        <v>1100.2</v>
      </c>
    </row>
    <row r="1806" spans="1:6" x14ac:dyDescent="0.35">
      <c r="A1806" s="73">
        <v>36822</v>
      </c>
      <c r="D1806">
        <v>1099.3</v>
      </c>
    </row>
    <row r="1807" spans="1:6" x14ac:dyDescent="0.35">
      <c r="A1807" s="73">
        <v>36829</v>
      </c>
      <c r="D1807">
        <v>1096.8</v>
      </c>
    </row>
    <row r="1808" spans="1:6" x14ac:dyDescent="0.35">
      <c r="A1808" s="73">
        <v>36831</v>
      </c>
      <c r="B1808">
        <v>627.1</v>
      </c>
      <c r="C1808">
        <v>2801.5</v>
      </c>
      <c r="E1808">
        <v>4880.3</v>
      </c>
    </row>
    <row r="1809" spans="1:6" x14ac:dyDescent="0.35">
      <c r="A1809" s="73">
        <v>36836</v>
      </c>
      <c r="D1809">
        <v>1091.7</v>
      </c>
    </row>
    <row r="1810" spans="1:6" x14ac:dyDescent="0.35">
      <c r="A1810" s="73">
        <v>36843</v>
      </c>
      <c r="D1810">
        <v>1089.9000000000001</v>
      </c>
    </row>
    <row r="1811" spans="1:6" x14ac:dyDescent="0.35">
      <c r="A1811" s="73">
        <v>36850</v>
      </c>
      <c r="D1811">
        <v>1093.9000000000001</v>
      </c>
    </row>
    <row r="1812" spans="1:6" x14ac:dyDescent="0.35">
      <c r="A1812" s="73">
        <v>36857</v>
      </c>
      <c r="D1812">
        <v>1096.5999999999999</v>
      </c>
    </row>
    <row r="1813" spans="1:6" x14ac:dyDescent="0.35">
      <c r="A1813" s="73">
        <v>36861</v>
      </c>
      <c r="B1813">
        <v>623.5</v>
      </c>
      <c r="C1813">
        <v>2820.7</v>
      </c>
      <c r="E1813">
        <v>4925</v>
      </c>
    </row>
    <row r="1814" spans="1:6" x14ac:dyDescent="0.35">
      <c r="A1814" s="73">
        <v>36864</v>
      </c>
      <c r="D1814">
        <v>1086.4000000000001</v>
      </c>
    </row>
    <row r="1815" spans="1:6" x14ac:dyDescent="0.35">
      <c r="A1815" s="73">
        <v>36871</v>
      </c>
      <c r="D1815">
        <v>1092.9000000000001</v>
      </c>
    </row>
    <row r="1816" spans="1:6" x14ac:dyDescent="0.35">
      <c r="A1816" s="73">
        <v>36878</v>
      </c>
      <c r="D1816">
        <v>1084.4000000000001</v>
      </c>
    </row>
    <row r="1817" spans="1:6" x14ac:dyDescent="0.35">
      <c r="A1817" s="73">
        <v>36885</v>
      </c>
      <c r="D1817">
        <v>1090.0999999999999</v>
      </c>
    </row>
    <row r="1818" spans="1:6" x14ac:dyDescent="0.35">
      <c r="A1818" s="73">
        <v>36892</v>
      </c>
      <c r="B1818">
        <v>624.5</v>
      </c>
      <c r="C1818">
        <v>2833.5</v>
      </c>
      <c r="D1818">
        <v>1088.3</v>
      </c>
      <c r="E1818">
        <v>4975.7</v>
      </c>
      <c r="F1818">
        <v>2.085</v>
      </c>
    </row>
    <row r="1819" spans="1:6" x14ac:dyDescent="0.35">
      <c r="A1819" s="73">
        <v>36899</v>
      </c>
      <c r="D1819">
        <v>1094.2</v>
      </c>
    </row>
    <row r="1820" spans="1:6" x14ac:dyDescent="0.35">
      <c r="A1820" s="73">
        <v>36906</v>
      </c>
      <c r="D1820">
        <v>1096.2</v>
      </c>
    </row>
    <row r="1821" spans="1:6" x14ac:dyDescent="0.35">
      <c r="A1821" s="73">
        <v>36913</v>
      </c>
      <c r="D1821">
        <v>1101.7</v>
      </c>
    </row>
    <row r="1822" spans="1:6" x14ac:dyDescent="0.35">
      <c r="A1822" s="73">
        <v>36920</v>
      </c>
      <c r="D1822">
        <v>1094.8</v>
      </c>
    </row>
    <row r="1823" spans="1:6" x14ac:dyDescent="0.35">
      <c r="A1823" s="73">
        <v>36923</v>
      </c>
      <c r="B1823">
        <v>625.70000000000005</v>
      </c>
      <c r="C1823">
        <v>2848.9</v>
      </c>
      <c r="E1823">
        <v>5014.1000000000004</v>
      </c>
    </row>
    <row r="1824" spans="1:6" x14ac:dyDescent="0.35">
      <c r="A1824" s="73">
        <v>36927</v>
      </c>
      <c r="D1824">
        <v>1099.7</v>
      </c>
    </row>
    <row r="1825" spans="1:6" x14ac:dyDescent="0.35">
      <c r="A1825" s="73">
        <v>36934</v>
      </c>
      <c r="D1825">
        <v>1099.3</v>
      </c>
    </row>
    <row r="1826" spans="1:6" x14ac:dyDescent="0.35">
      <c r="A1826" s="73">
        <v>36941</v>
      </c>
      <c r="D1826">
        <v>1098.8</v>
      </c>
    </row>
    <row r="1827" spans="1:6" x14ac:dyDescent="0.35">
      <c r="A1827" s="73">
        <v>36948</v>
      </c>
      <c r="D1827">
        <v>1104.4000000000001</v>
      </c>
    </row>
    <row r="1828" spans="1:6" x14ac:dyDescent="0.35">
      <c r="A1828" s="73">
        <v>36951</v>
      </c>
      <c r="B1828">
        <v>629.70000000000005</v>
      </c>
      <c r="C1828">
        <v>2880.2</v>
      </c>
      <c r="E1828">
        <v>5072</v>
      </c>
    </row>
    <row r="1829" spans="1:6" x14ac:dyDescent="0.35">
      <c r="A1829" s="73">
        <v>36955</v>
      </c>
      <c r="D1829">
        <v>1109.3</v>
      </c>
    </row>
    <row r="1830" spans="1:6" x14ac:dyDescent="0.35">
      <c r="A1830" s="73">
        <v>36962</v>
      </c>
      <c r="D1830">
        <v>1108.3</v>
      </c>
    </row>
    <row r="1831" spans="1:6" x14ac:dyDescent="0.35">
      <c r="A1831" s="73">
        <v>36969</v>
      </c>
      <c r="D1831">
        <v>1107.7</v>
      </c>
    </row>
    <row r="1832" spans="1:6" x14ac:dyDescent="0.35">
      <c r="A1832" s="73">
        <v>36976</v>
      </c>
      <c r="D1832">
        <v>1106.7</v>
      </c>
    </row>
    <row r="1833" spans="1:6" x14ac:dyDescent="0.35">
      <c r="A1833" s="73">
        <v>36982</v>
      </c>
      <c r="B1833">
        <v>633</v>
      </c>
      <c r="C1833">
        <v>2911.5</v>
      </c>
      <c r="E1833">
        <v>5135.8999999999996</v>
      </c>
      <c r="F1833">
        <v>2.0590000000000002</v>
      </c>
    </row>
    <row r="1834" spans="1:6" x14ac:dyDescent="0.35">
      <c r="A1834" s="73">
        <v>36983</v>
      </c>
      <c r="D1834">
        <v>1113.9000000000001</v>
      </c>
    </row>
    <row r="1835" spans="1:6" x14ac:dyDescent="0.35">
      <c r="A1835" s="73">
        <v>36990</v>
      </c>
      <c r="D1835">
        <v>1114.9000000000001</v>
      </c>
    </row>
    <row r="1836" spans="1:6" x14ac:dyDescent="0.35">
      <c r="A1836" s="73">
        <v>36997</v>
      </c>
      <c r="D1836">
        <v>1118.2</v>
      </c>
    </row>
    <row r="1837" spans="1:6" x14ac:dyDescent="0.35">
      <c r="A1837" s="73">
        <v>37004</v>
      </c>
      <c r="D1837">
        <v>1117.7</v>
      </c>
    </row>
    <row r="1838" spans="1:6" x14ac:dyDescent="0.35">
      <c r="A1838" s="73">
        <v>37011</v>
      </c>
      <c r="D1838">
        <v>1116.8</v>
      </c>
    </row>
    <row r="1839" spans="1:6" x14ac:dyDescent="0.35">
      <c r="A1839" s="73">
        <v>37012</v>
      </c>
      <c r="B1839">
        <v>630.9</v>
      </c>
      <c r="C1839">
        <v>2895.1</v>
      </c>
      <c r="E1839">
        <v>5133</v>
      </c>
    </row>
    <row r="1840" spans="1:6" x14ac:dyDescent="0.35">
      <c r="A1840" s="73">
        <v>37018</v>
      </c>
      <c r="D1840">
        <v>1113.9000000000001</v>
      </c>
    </row>
    <row r="1841" spans="1:6" x14ac:dyDescent="0.35">
      <c r="A1841" s="73">
        <v>37025</v>
      </c>
      <c r="D1841">
        <v>1117.5</v>
      </c>
    </row>
    <row r="1842" spans="1:6" x14ac:dyDescent="0.35">
      <c r="A1842" s="73">
        <v>37032</v>
      </c>
      <c r="D1842">
        <v>1122.3</v>
      </c>
    </row>
    <row r="1843" spans="1:6" x14ac:dyDescent="0.35">
      <c r="A1843" s="73">
        <v>37039</v>
      </c>
      <c r="D1843">
        <v>1117.4000000000001</v>
      </c>
    </row>
    <row r="1844" spans="1:6" x14ac:dyDescent="0.35">
      <c r="A1844" s="73">
        <v>37043</v>
      </c>
      <c r="B1844">
        <v>633.79999999999995</v>
      </c>
      <c r="C1844">
        <v>2911.4</v>
      </c>
      <c r="E1844">
        <v>5173.5</v>
      </c>
    </row>
    <row r="1845" spans="1:6" x14ac:dyDescent="0.35">
      <c r="A1845" s="73">
        <v>37046</v>
      </c>
      <c r="D1845">
        <v>1125.2</v>
      </c>
    </row>
    <row r="1846" spans="1:6" x14ac:dyDescent="0.35">
      <c r="A1846" s="73">
        <v>37053</v>
      </c>
      <c r="D1846">
        <v>1126.2</v>
      </c>
    </row>
    <row r="1847" spans="1:6" x14ac:dyDescent="0.35">
      <c r="A1847" s="73">
        <v>37060</v>
      </c>
      <c r="D1847">
        <v>1126.4000000000001</v>
      </c>
    </row>
    <row r="1848" spans="1:6" x14ac:dyDescent="0.35">
      <c r="A1848" s="73">
        <v>37067</v>
      </c>
      <c r="D1848">
        <v>1124.0999999999999</v>
      </c>
    </row>
    <row r="1849" spans="1:6" x14ac:dyDescent="0.35">
      <c r="A1849" s="73">
        <v>37073</v>
      </c>
      <c r="B1849">
        <v>642</v>
      </c>
      <c r="C1849">
        <v>2933.1</v>
      </c>
      <c r="E1849">
        <v>5203.3999999999996</v>
      </c>
      <c r="F1849">
        <v>2.0139999999999998</v>
      </c>
    </row>
    <row r="1850" spans="1:6" x14ac:dyDescent="0.35">
      <c r="A1850" s="73">
        <v>37074</v>
      </c>
      <c r="D1850">
        <v>1129.9000000000001</v>
      </c>
    </row>
    <row r="1851" spans="1:6" x14ac:dyDescent="0.35">
      <c r="A1851" s="73">
        <v>37081</v>
      </c>
      <c r="D1851">
        <v>1133.9000000000001</v>
      </c>
    </row>
    <row r="1852" spans="1:6" x14ac:dyDescent="0.35">
      <c r="A1852" s="73">
        <v>37088</v>
      </c>
      <c r="D1852">
        <v>1142.0999999999999</v>
      </c>
    </row>
    <row r="1853" spans="1:6" x14ac:dyDescent="0.35">
      <c r="A1853" s="73">
        <v>37095</v>
      </c>
      <c r="D1853">
        <v>1142</v>
      </c>
    </row>
    <row r="1854" spans="1:6" x14ac:dyDescent="0.35">
      <c r="A1854" s="73">
        <v>37102</v>
      </c>
      <c r="D1854">
        <v>1139.4000000000001</v>
      </c>
    </row>
    <row r="1855" spans="1:6" x14ac:dyDescent="0.35">
      <c r="A1855" s="73">
        <v>37104</v>
      </c>
      <c r="B1855">
        <v>648.4</v>
      </c>
      <c r="C1855">
        <v>2952.2</v>
      </c>
      <c r="E1855">
        <v>5237.2</v>
      </c>
    </row>
    <row r="1856" spans="1:6" x14ac:dyDescent="0.35">
      <c r="A1856" s="73">
        <v>37109</v>
      </c>
      <c r="D1856">
        <v>1143.3</v>
      </c>
    </row>
    <row r="1857" spans="1:6" x14ac:dyDescent="0.35">
      <c r="A1857" s="73">
        <v>37116</v>
      </c>
      <c r="D1857">
        <v>1148.5999999999999</v>
      </c>
    </row>
    <row r="1858" spans="1:6" x14ac:dyDescent="0.35">
      <c r="A1858" s="73">
        <v>37123</v>
      </c>
      <c r="D1858">
        <v>1149.9000000000001</v>
      </c>
    </row>
    <row r="1859" spans="1:6" x14ac:dyDescent="0.35">
      <c r="A1859" s="73">
        <v>37130</v>
      </c>
      <c r="D1859">
        <v>1149</v>
      </c>
    </row>
    <row r="1860" spans="1:6" x14ac:dyDescent="0.35">
      <c r="A1860" s="73">
        <v>37135</v>
      </c>
      <c r="B1860">
        <v>677</v>
      </c>
      <c r="C1860">
        <v>3003</v>
      </c>
      <c r="E1860">
        <v>5348.4</v>
      </c>
    </row>
    <row r="1861" spans="1:6" x14ac:dyDescent="0.35">
      <c r="A1861" s="73">
        <v>37137</v>
      </c>
      <c r="D1861">
        <v>1165.5</v>
      </c>
    </row>
    <row r="1862" spans="1:6" x14ac:dyDescent="0.35">
      <c r="A1862" s="73">
        <v>37144</v>
      </c>
      <c r="D1862">
        <v>1167</v>
      </c>
    </row>
    <row r="1863" spans="1:6" x14ac:dyDescent="0.35">
      <c r="A1863" s="73">
        <v>37151</v>
      </c>
      <c r="D1863">
        <v>1292</v>
      </c>
    </row>
    <row r="1864" spans="1:6" x14ac:dyDescent="0.35">
      <c r="A1864" s="73">
        <v>37158</v>
      </c>
      <c r="D1864">
        <v>1206.0999999999999</v>
      </c>
    </row>
    <row r="1865" spans="1:6" x14ac:dyDescent="0.35">
      <c r="A1865" s="73">
        <v>37165</v>
      </c>
      <c r="B1865">
        <v>656.4</v>
      </c>
      <c r="C1865">
        <v>3005.1</v>
      </c>
      <c r="D1865">
        <v>1171.3</v>
      </c>
      <c r="E1865">
        <v>5337.1</v>
      </c>
      <c r="F1865">
        <v>1.98</v>
      </c>
    </row>
    <row r="1866" spans="1:6" x14ac:dyDescent="0.35">
      <c r="A1866" s="73">
        <v>37172</v>
      </c>
      <c r="D1866">
        <v>1166.9000000000001</v>
      </c>
    </row>
    <row r="1867" spans="1:6" x14ac:dyDescent="0.35">
      <c r="A1867" s="73">
        <v>37179</v>
      </c>
      <c r="D1867">
        <v>1166.7</v>
      </c>
    </row>
    <row r="1868" spans="1:6" x14ac:dyDescent="0.35">
      <c r="A1868" s="73">
        <v>37186</v>
      </c>
      <c r="D1868">
        <v>1167.2</v>
      </c>
    </row>
    <row r="1869" spans="1:6" x14ac:dyDescent="0.35">
      <c r="A1869" s="73">
        <v>37193</v>
      </c>
      <c r="D1869">
        <v>1161.2</v>
      </c>
    </row>
    <row r="1870" spans="1:6" x14ac:dyDescent="0.35">
      <c r="A1870" s="73">
        <v>37196</v>
      </c>
      <c r="B1870">
        <v>659.7</v>
      </c>
      <c r="C1870">
        <v>3031.4</v>
      </c>
      <c r="E1870">
        <v>5380.8</v>
      </c>
    </row>
    <row r="1871" spans="1:6" x14ac:dyDescent="0.35">
      <c r="A1871" s="73">
        <v>37200</v>
      </c>
      <c r="D1871">
        <v>1164.8</v>
      </c>
    </row>
    <row r="1872" spans="1:6" x14ac:dyDescent="0.35">
      <c r="A1872" s="73">
        <v>37207</v>
      </c>
      <c r="D1872">
        <v>1170.2</v>
      </c>
    </row>
    <row r="1873" spans="1:6" x14ac:dyDescent="0.35">
      <c r="A1873" s="73">
        <v>37214</v>
      </c>
      <c r="D1873">
        <v>1171.9000000000001</v>
      </c>
    </row>
    <row r="1874" spans="1:6" x14ac:dyDescent="0.35">
      <c r="A1874" s="73">
        <v>37221</v>
      </c>
      <c r="D1874">
        <v>1172.0999999999999</v>
      </c>
    </row>
    <row r="1875" spans="1:6" x14ac:dyDescent="0.35">
      <c r="A1875" s="73">
        <v>37226</v>
      </c>
      <c r="B1875">
        <v>667</v>
      </c>
      <c r="C1875">
        <v>3063</v>
      </c>
      <c r="E1875">
        <v>5433.8</v>
      </c>
    </row>
    <row r="1876" spans="1:6" x14ac:dyDescent="0.35">
      <c r="A1876" s="73">
        <v>37228</v>
      </c>
      <c r="D1876">
        <v>1176.5</v>
      </c>
    </row>
    <row r="1877" spans="1:6" x14ac:dyDescent="0.35">
      <c r="A1877" s="73">
        <v>37235</v>
      </c>
      <c r="D1877">
        <v>1186.3</v>
      </c>
    </row>
    <row r="1878" spans="1:6" x14ac:dyDescent="0.35">
      <c r="A1878" s="73">
        <v>37242</v>
      </c>
      <c r="D1878">
        <v>1183.5999999999999</v>
      </c>
    </row>
    <row r="1879" spans="1:6" x14ac:dyDescent="0.35">
      <c r="A1879" s="73">
        <v>37249</v>
      </c>
      <c r="D1879">
        <v>1181.7</v>
      </c>
    </row>
    <row r="1880" spans="1:6" x14ac:dyDescent="0.35">
      <c r="A1880" s="73">
        <v>37256</v>
      </c>
      <c r="D1880">
        <v>1184.2</v>
      </c>
    </row>
    <row r="1881" spans="1:6" x14ac:dyDescent="0.35">
      <c r="A1881" s="73">
        <v>37257</v>
      </c>
      <c r="B1881">
        <v>670.1</v>
      </c>
      <c r="C1881">
        <v>3069.3</v>
      </c>
      <c r="E1881">
        <v>5454.1</v>
      </c>
      <c r="F1881">
        <v>1.9690000000000001</v>
      </c>
    </row>
    <row r="1882" spans="1:6" x14ac:dyDescent="0.35">
      <c r="A1882" s="73">
        <v>37263</v>
      </c>
      <c r="D1882">
        <v>1190.3</v>
      </c>
    </row>
    <row r="1883" spans="1:6" x14ac:dyDescent="0.35">
      <c r="A1883" s="73">
        <v>37270</v>
      </c>
      <c r="D1883">
        <v>1194.5999999999999</v>
      </c>
    </row>
    <row r="1884" spans="1:6" x14ac:dyDescent="0.35">
      <c r="A1884" s="73">
        <v>37277</v>
      </c>
      <c r="D1884">
        <v>1193.5999999999999</v>
      </c>
    </row>
    <row r="1885" spans="1:6" x14ac:dyDescent="0.35">
      <c r="A1885" s="73">
        <v>37284</v>
      </c>
      <c r="D1885">
        <v>1184.5999999999999</v>
      </c>
    </row>
    <row r="1886" spans="1:6" x14ac:dyDescent="0.35">
      <c r="A1886" s="73">
        <v>37288</v>
      </c>
      <c r="B1886">
        <v>668.9</v>
      </c>
      <c r="C1886">
        <v>3080.6</v>
      </c>
      <c r="E1886">
        <v>5483.4</v>
      </c>
    </row>
    <row r="1887" spans="1:6" x14ac:dyDescent="0.35">
      <c r="A1887" s="73">
        <v>37291</v>
      </c>
      <c r="D1887">
        <v>1189.5</v>
      </c>
    </row>
    <row r="1888" spans="1:6" x14ac:dyDescent="0.35">
      <c r="A1888" s="73">
        <v>37298</v>
      </c>
      <c r="D1888">
        <v>1190.4000000000001</v>
      </c>
    </row>
    <row r="1889" spans="1:6" x14ac:dyDescent="0.35">
      <c r="A1889" s="73">
        <v>37305</v>
      </c>
      <c r="D1889">
        <v>1192.4000000000001</v>
      </c>
    </row>
    <row r="1890" spans="1:6" x14ac:dyDescent="0.35">
      <c r="A1890" s="73">
        <v>37312</v>
      </c>
      <c r="D1890">
        <v>1189.4000000000001</v>
      </c>
    </row>
    <row r="1891" spans="1:6" x14ac:dyDescent="0.35">
      <c r="A1891" s="73">
        <v>37316</v>
      </c>
      <c r="B1891">
        <v>668.5</v>
      </c>
      <c r="C1891">
        <v>3078.5</v>
      </c>
      <c r="E1891">
        <v>5495.2</v>
      </c>
    </row>
    <row r="1892" spans="1:6" x14ac:dyDescent="0.35">
      <c r="A1892" s="73">
        <v>37319</v>
      </c>
      <c r="D1892">
        <v>1191.0999999999999</v>
      </c>
    </row>
    <row r="1893" spans="1:6" x14ac:dyDescent="0.35">
      <c r="A1893" s="73">
        <v>37326</v>
      </c>
      <c r="D1893">
        <v>1198.5999999999999</v>
      </c>
    </row>
    <row r="1894" spans="1:6" x14ac:dyDescent="0.35">
      <c r="A1894" s="73">
        <v>37333</v>
      </c>
      <c r="D1894">
        <v>1196.0999999999999</v>
      </c>
    </row>
    <row r="1895" spans="1:6" x14ac:dyDescent="0.35">
      <c r="A1895" s="73">
        <v>37340</v>
      </c>
      <c r="D1895">
        <v>1193</v>
      </c>
    </row>
    <row r="1896" spans="1:6" x14ac:dyDescent="0.35">
      <c r="A1896" s="73">
        <v>37347</v>
      </c>
      <c r="B1896">
        <v>662</v>
      </c>
      <c r="C1896">
        <v>3064.9</v>
      </c>
      <c r="D1896">
        <v>1185.3</v>
      </c>
      <c r="E1896">
        <v>5495.4</v>
      </c>
      <c r="F1896">
        <v>1.972</v>
      </c>
    </row>
    <row r="1897" spans="1:6" x14ac:dyDescent="0.35">
      <c r="A1897" s="73">
        <v>37354</v>
      </c>
      <c r="D1897">
        <v>1185.0999999999999</v>
      </c>
    </row>
    <row r="1898" spans="1:6" x14ac:dyDescent="0.35">
      <c r="A1898" s="73">
        <v>37361</v>
      </c>
      <c r="D1898">
        <v>1187.5</v>
      </c>
    </row>
    <row r="1899" spans="1:6" x14ac:dyDescent="0.35">
      <c r="A1899" s="73">
        <v>37368</v>
      </c>
      <c r="D1899">
        <v>1188</v>
      </c>
    </row>
    <row r="1900" spans="1:6" x14ac:dyDescent="0.35">
      <c r="A1900" s="73">
        <v>37375</v>
      </c>
      <c r="D1900">
        <v>1187.9000000000001</v>
      </c>
    </row>
    <row r="1901" spans="1:6" x14ac:dyDescent="0.35">
      <c r="A1901" s="73">
        <v>37377</v>
      </c>
      <c r="B1901">
        <v>662.6</v>
      </c>
      <c r="C1901">
        <v>3076</v>
      </c>
      <c r="E1901">
        <v>5521.5</v>
      </c>
    </row>
    <row r="1902" spans="1:6" x14ac:dyDescent="0.35">
      <c r="A1902" s="73">
        <v>37382</v>
      </c>
      <c r="D1902">
        <v>1181.0999999999999</v>
      </c>
    </row>
    <row r="1903" spans="1:6" x14ac:dyDescent="0.35">
      <c r="A1903" s="73">
        <v>37389</v>
      </c>
      <c r="D1903">
        <v>1186.0999999999999</v>
      </c>
    </row>
    <row r="1904" spans="1:6" x14ac:dyDescent="0.35">
      <c r="A1904" s="73">
        <v>37396</v>
      </c>
      <c r="D1904">
        <v>1188.0999999999999</v>
      </c>
    </row>
    <row r="1905" spans="1:6" x14ac:dyDescent="0.35">
      <c r="A1905" s="73">
        <v>37403</v>
      </c>
      <c r="D1905">
        <v>1192.2</v>
      </c>
    </row>
    <row r="1906" spans="1:6" x14ac:dyDescent="0.35">
      <c r="A1906" s="73">
        <v>37408</v>
      </c>
      <c r="B1906">
        <v>664.4</v>
      </c>
      <c r="C1906">
        <v>3088.3</v>
      </c>
      <c r="E1906">
        <v>5546.5</v>
      </c>
    </row>
    <row r="1907" spans="1:6" x14ac:dyDescent="0.35">
      <c r="A1907" s="73">
        <v>37410</v>
      </c>
      <c r="D1907">
        <v>1204.2</v>
      </c>
    </row>
    <row r="1908" spans="1:6" x14ac:dyDescent="0.35">
      <c r="A1908" s="73">
        <v>37417</v>
      </c>
      <c r="D1908">
        <v>1192.3</v>
      </c>
    </row>
    <row r="1909" spans="1:6" x14ac:dyDescent="0.35">
      <c r="A1909" s="73">
        <v>37424</v>
      </c>
      <c r="D1909">
        <v>1188.9000000000001</v>
      </c>
    </row>
    <row r="1910" spans="1:6" x14ac:dyDescent="0.35">
      <c r="A1910" s="73">
        <v>37431</v>
      </c>
      <c r="D1910">
        <v>1193.3</v>
      </c>
    </row>
    <row r="1911" spans="1:6" x14ac:dyDescent="0.35">
      <c r="A1911" s="73">
        <v>37438</v>
      </c>
      <c r="B1911">
        <v>666.2</v>
      </c>
      <c r="C1911">
        <v>3105.1</v>
      </c>
      <c r="D1911">
        <v>1194.0999999999999</v>
      </c>
      <c r="E1911">
        <v>5589.1</v>
      </c>
      <c r="F1911">
        <v>1.9530000000000001</v>
      </c>
    </row>
    <row r="1912" spans="1:6" x14ac:dyDescent="0.35">
      <c r="A1912" s="73">
        <v>37445</v>
      </c>
      <c r="D1912">
        <v>1193.4000000000001</v>
      </c>
    </row>
    <row r="1913" spans="1:6" x14ac:dyDescent="0.35">
      <c r="A1913" s="73">
        <v>37452</v>
      </c>
      <c r="D1913">
        <v>1202</v>
      </c>
    </row>
    <row r="1914" spans="1:6" x14ac:dyDescent="0.35">
      <c r="A1914" s="73">
        <v>37459</v>
      </c>
      <c r="D1914">
        <v>1203.0999999999999</v>
      </c>
    </row>
    <row r="1915" spans="1:6" x14ac:dyDescent="0.35">
      <c r="A1915" s="73">
        <v>37466</v>
      </c>
      <c r="D1915">
        <v>1203.7</v>
      </c>
    </row>
    <row r="1916" spans="1:6" x14ac:dyDescent="0.35">
      <c r="A1916" s="73">
        <v>37469</v>
      </c>
      <c r="B1916">
        <v>657.7</v>
      </c>
      <c r="C1916">
        <v>3120</v>
      </c>
      <c r="E1916">
        <v>5631.6</v>
      </c>
    </row>
    <row r="1917" spans="1:6" x14ac:dyDescent="0.35">
      <c r="A1917" s="73">
        <v>37473</v>
      </c>
      <c r="D1917">
        <v>1181.5999999999999</v>
      </c>
    </row>
    <row r="1918" spans="1:6" x14ac:dyDescent="0.35">
      <c r="A1918" s="73">
        <v>37480</v>
      </c>
      <c r="D1918">
        <v>1182.0999999999999</v>
      </c>
    </row>
    <row r="1919" spans="1:6" x14ac:dyDescent="0.35">
      <c r="A1919" s="73">
        <v>37487</v>
      </c>
      <c r="D1919">
        <v>1182.5999999999999</v>
      </c>
    </row>
    <row r="1920" spans="1:6" x14ac:dyDescent="0.35">
      <c r="A1920" s="73">
        <v>37494</v>
      </c>
      <c r="D1920">
        <v>1188.8</v>
      </c>
    </row>
    <row r="1921" spans="1:6" x14ac:dyDescent="0.35">
      <c r="A1921" s="73">
        <v>37500</v>
      </c>
      <c r="B1921">
        <v>661.6</v>
      </c>
      <c r="C1921">
        <v>3128.3</v>
      </c>
      <c r="E1921">
        <v>5656</v>
      </c>
    </row>
    <row r="1922" spans="1:6" x14ac:dyDescent="0.35">
      <c r="A1922" s="73">
        <v>37501</v>
      </c>
      <c r="D1922">
        <v>1203.3</v>
      </c>
    </row>
    <row r="1923" spans="1:6" x14ac:dyDescent="0.35">
      <c r="A1923" s="73">
        <v>37508</v>
      </c>
      <c r="D1923">
        <v>1191.5</v>
      </c>
    </row>
    <row r="1924" spans="1:6" x14ac:dyDescent="0.35">
      <c r="A1924" s="73">
        <v>37515</v>
      </c>
      <c r="D1924">
        <v>1191.8</v>
      </c>
    </row>
    <row r="1925" spans="1:6" x14ac:dyDescent="0.35">
      <c r="A1925" s="73">
        <v>37522</v>
      </c>
      <c r="D1925">
        <v>1192.8</v>
      </c>
    </row>
    <row r="1926" spans="1:6" x14ac:dyDescent="0.35">
      <c r="A1926" s="73">
        <v>37529</v>
      </c>
      <c r="D1926">
        <v>1206.3</v>
      </c>
    </row>
    <row r="1927" spans="1:6" x14ac:dyDescent="0.35">
      <c r="A1927" s="73">
        <v>37530</v>
      </c>
      <c r="B1927">
        <v>664.5</v>
      </c>
      <c r="C1927">
        <v>3145.9</v>
      </c>
      <c r="E1927">
        <v>5700.4</v>
      </c>
      <c r="F1927">
        <v>1.927</v>
      </c>
    </row>
    <row r="1928" spans="1:6" x14ac:dyDescent="0.35">
      <c r="A1928" s="73">
        <v>37536</v>
      </c>
      <c r="D1928">
        <v>1188.0999999999999</v>
      </c>
    </row>
    <row r="1929" spans="1:6" x14ac:dyDescent="0.35">
      <c r="A1929" s="73">
        <v>37543</v>
      </c>
      <c r="D1929">
        <v>1206.7</v>
      </c>
    </row>
    <row r="1930" spans="1:6" x14ac:dyDescent="0.35">
      <c r="A1930" s="73">
        <v>37550</v>
      </c>
      <c r="D1930">
        <v>1207.4000000000001</v>
      </c>
    </row>
    <row r="1931" spans="1:6" x14ac:dyDescent="0.35">
      <c r="A1931" s="73">
        <v>37557</v>
      </c>
      <c r="D1931">
        <v>1212.0999999999999</v>
      </c>
    </row>
    <row r="1932" spans="1:6" x14ac:dyDescent="0.35">
      <c r="A1932" s="73">
        <v>37561</v>
      </c>
      <c r="B1932">
        <v>666.4</v>
      </c>
      <c r="C1932">
        <v>3168.4</v>
      </c>
      <c r="E1932">
        <v>5750.6</v>
      </c>
    </row>
    <row r="1933" spans="1:6" x14ac:dyDescent="0.35">
      <c r="A1933" s="73">
        <v>37564</v>
      </c>
      <c r="D1933">
        <v>1208</v>
      </c>
    </row>
    <row r="1934" spans="1:6" x14ac:dyDescent="0.35">
      <c r="A1934" s="73">
        <v>37571</v>
      </c>
      <c r="D1934">
        <v>1208.5</v>
      </c>
    </row>
    <row r="1935" spans="1:6" x14ac:dyDescent="0.35">
      <c r="A1935" s="73">
        <v>37578</v>
      </c>
      <c r="D1935">
        <v>1205.4000000000001</v>
      </c>
    </row>
    <row r="1936" spans="1:6" x14ac:dyDescent="0.35">
      <c r="A1936" s="73">
        <v>37585</v>
      </c>
      <c r="D1936">
        <v>1203.8</v>
      </c>
    </row>
    <row r="1937" spans="1:6" x14ac:dyDescent="0.35">
      <c r="A1937" s="73">
        <v>37591</v>
      </c>
      <c r="B1937">
        <v>671.2</v>
      </c>
      <c r="C1937">
        <v>3174.9</v>
      </c>
      <c r="E1937">
        <v>5772</v>
      </c>
    </row>
    <row r="1938" spans="1:6" x14ac:dyDescent="0.35">
      <c r="A1938" s="73">
        <v>37592</v>
      </c>
      <c r="D1938">
        <v>1226.5</v>
      </c>
    </row>
    <row r="1939" spans="1:6" x14ac:dyDescent="0.35">
      <c r="A1939" s="73">
        <v>37599</v>
      </c>
      <c r="D1939">
        <v>1218.8</v>
      </c>
    </row>
    <row r="1940" spans="1:6" x14ac:dyDescent="0.35">
      <c r="A1940" s="73">
        <v>37606</v>
      </c>
      <c r="D1940">
        <v>1217.3</v>
      </c>
    </row>
    <row r="1941" spans="1:6" x14ac:dyDescent="0.35">
      <c r="A1941" s="73">
        <v>37613</v>
      </c>
      <c r="D1941">
        <v>1223.4000000000001</v>
      </c>
    </row>
    <row r="1942" spans="1:6" x14ac:dyDescent="0.35">
      <c r="A1942" s="73">
        <v>37620</v>
      </c>
      <c r="D1942">
        <v>1220.2</v>
      </c>
    </row>
    <row r="1943" spans="1:6" x14ac:dyDescent="0.35">
      <c r="A1943" s="73">
        <v>37622</v>
      </c>
      <c r="B1943">
        <v>672.1</v>
      </c>
      <c r="C1943">
        <v>3178.9</v>
      </c>
      <c r="E1943">
        <v>5804.6</v>
      </c>
      <c r="F1943">
        <v>1.915</v>
      </c>
    </row>
    <row r="1944" spans="1:6" x14ac:dyDescent="0.35">
      <c r="A1944" s="73">
        <v>37627</v>
      </c>
      <c r="D1944">
        <v>1215.7</v>
      </c>
    </row>
    <row r="1945" spans="1:6" x14ac:dyDescent="0.35">
      <c r="A1945" s="73">
        <v>37634</v>
      </c>
      <c r="D1945">
        <v>1221.8</v>
      </c>
    </row>
    <row r="1946" spans="1:6" x14ac:dyDescent="0.35">
      <c r="A1946" s="73">
        <v>37641</v>
      </c>
      <c r="D1946">
        <v>1229.7</v>
      </c>
    </row>
    <row r="1947" spans="1:6" x14ac:dyDescent="0.35">
      <c r="A1947" s="73">
        <v>37648</v>
      </c>
      <c r="D1947">
        <v>1229.4000000000001</v>
      </c>
    </row>
    <row r="1948" spans="1:6" x14ac:dyDescent="0.35">
      <c r="A1948" s="73">
        <v>37653</v>
      </c>
      <c r="B1948">
        <v>674.4</v>
      </c>
      <c r="C1948">
        <v>3181.2</v>
      </c>
      <c r="E1948">
        <v>5840.7</v>
      </c>
    </row>
    <row r="1949" spans="1:6" x14ac:dyDescent="0.35">
      <c r="A1949" s="73">
        <v>37655</v>
      </c>
      <c r="D1949">
        <v>1246.5999999999999</v>
      </c>
    </row>
    <row r="1950" spans="1:6" x14ac:dyDescent="0.35">
      <c r="A1950" s="73">
        <v>37662</v>
      </c>
      <c r="D1950">
        <v>1234.2</v>
      </c>
    </row>
    <row r="1951" spans="1:6" x14ac:dyDescent="0.35">
      <c r="A1951" s="73">
        <v>37669</v>
      </c>
      <c r="D1951">
        <v>1241.0999999999999</v>
      </c>
    </row>
    <row r="1952" spans="1:6" x14ac:dyDescent="0.35">
      <c r="A1952" s="73">
        <v>37676</v>
      </c>
      <c r="D1952">
        <v>1231.3</v>
      </c>
    </row>
    <row r="1953" spans="1:6" x14ac:dyDescent="0.35">
      <c r="A1953" s="73">
        <v>37681</v>
      </c>
      <c r="B1953">
        <v>673.9</v>
      </c>
      <c r="C1953">
        <v>3187.3</v>
      </c>
      <c r="E1953">
        <v>5861.4</v>
      </c>
    </row>
    <row r="1954" spans="1:6" x14ac:dyDescent="0.35">
      <c r="A1954" s="73">
        <v>37683</v>
      </c>
      <c r="D1954">
        <v>1245.5999999999999</v>
      </c>
    </row>
    <row r="1955" spans="1:6" x14ac:dyDescent="0.35">
      <c r="A1955" s="73">
        <v>37690</v>
      </c>
      <c r="D1955">
        <v>1242.5</v>
      </c>
    </row>
    <row r="1956" spans="1:6" x14ac:dyDescent="0.35">
      <c r="A1956" s="73">
        <v>37697</v>
      </c>
      <c r="D1956">
        <v>1235.9000000000001</v>
      </c>
    </row>
    <row r="1957" spans="1:6" x14ac:dyDescent="0.35">
      <c r="A1957" s="73">
        <v>37704</v>
      </c>
      <c r="D1957">
        <v>1235.9000000000001</v>
      </c>
    </row>
    <row r="1958" spans="1:6" x14ac:dyDescent="0.35">
      <c r="A1958" s="73">
        <v>37711</v>
      </c>
      <c r="D1958">
        <v>1240.4000000000001</v>
      </c>
    </row>
    <row r="1959" spans="1:6" x14ac:dyDescent="0.35">
      <c r="A1959" s="73">
        <v>37712</v>
      </c>
      <c r="B1959">
        <v>682.3</v>
      </c>
      <c r="C1959">
        <v>3219.9</v>
      </c>
      <c r="E1959">
        <v>5898.8</v>
      </c>
      <c r="F1959">
        <v>1.901</v>
      </c>
    </row>
    <row r="1960" spans="1:6" x14ac:dyDescent="0.35">
      <c r="A1960" s="73">
        <v>37718</v>
      </c>
      <c r="D1960">
        <v>1235.8</v>
      </c>
    </row>
    <row r="1961" spans="1:6" x14ac:dyDescent="0.35">
      <c r="A1961" s="73">
        <v>37725</v>
      </c>
      <c r="D1961">
        <v>1249.9000000000001</v>
      </c>
    </row>
    <row r="1962" spans="1:6" x14ac:dyDescent="0.35">
      <c r="A1962" s="73">
        <v>37732</v>
      </c>
      <c r="D1962">
        <v>1255.9000000000001</v>
      </c>
    </row>
    <row r="1963" spans="1:6" x14ac:dyDescent="0.35">
      <c r="A1963" s="73">
        <v>37739</v>
      </c>
      <c r="D1963">
        <v>1255.4000000000001</v>
      </c>
    </row>
    <row r="1964" spans="1:6" x14ac:dyDescent="0.35">
      <c r="A1964" s="73">
        <v>37742</v>
      </c>
      <c r="B1964">
        <v>693.7</v>
      </c>
      <c r="C1964">
        <v>3258.2</v>
      </c>
      <c r="E1964">
        <v>5959.3</v>
      </c>
    </row>
    <row r="1965" spans="1:6" x14ac:dyDescent="0.35">
      <c r="A1965" s="73">
        <v>37746</v>
      </c>
      <c r="D1965">
        <v>1261.2</v>
      </c>
    </row>
    <row r="1966" spans="1:6" x14ac:dyDescent="0.35">
      <c r="A1966" s="73">
        <v>37753</v>
      </c>
      <c r="D1966">
        <v>1268.8</v>
      </c>
    </row>
    <row r="1967" spans="1:6" x14ac:dyDescent="0.35">
      <c r="A1967" s="73">
        <v>37760</v>
      </c>
      <c r="D1967">
        <v>1268.2</v>
      </c>
    </row>
    <row r="1968" spans="1:6" x14ac:dyDescent="0.35">
      <c r="A1968" s="73">
        <v>37767</v>
      </c>
      <c r="D1968">
        <v>1269.5</v>
      </c>
    </row>
    <row r="1969" spans="1:6" x14ac:dyDescent="0.35">
      <c r="A1969" s="73">
        <v>37773</v>
      </c>
      <c r="B1969">
        <v>699.6</v>
      </c>
      <c r="C1969">
        <v>3274.7</v>
      </c>
      <c r="E1969">
        <v>5996</v>
      </c>
    </row>
    <row r="1970" spans="1:6" x14ac:dyDescent="0.35">
      <c r="A1970" s="73">
        <v>37774</v>
      </c>
      <c r="D1970">
        <v>1276.4000000000001</v>
      </c>
    </row>
    <row r="1971" spans="1:6" x14ac:dyDescent="0.35">
      <c r="A1971" s="73">
        <v>37781</v>
      </c>
      <c r="D1971">
        <v>1279.0999999999999</v>
      </c>
    </row>
    <row r="1972" spans="1:6" x14ac:dyDescent="0.35">
      <c r="A1972" s="73">
        <v>37788</v>
      </c>
      <c r="D1972">
        <v>1287.5999999999999</v>
      </c>
    </row>
    <row r="1973" spans="1:6" x14ac:dyDescent="0.35">
      <c r="A1973" s="73">
        <v>37795</v>
      </c>
      <c r="D1973">
        <v>1276.9000000000001</v>
      </c>
    </row>
    <row r="1974" spans="1:6" x14ac:dyDescent="0.35">
      <c r="A1974" s="73">
        <v>37802</v>
      </c>
      <c r="D1974">
        <v>1281.7</v>
      </c>
    </row>
    <row r="1975" spans="1:6" x14ac:dyDescent="0.35">
      <c r="A1975" s="73">
        <v>37803</v>
      </c>
      <c r="B1975">
        <v>700.9</v>
      </c>
      <c r="C1975">
        <v>3289.4</v>
      </c>
      <c r="E1975">
        <v>6042.7</v>
      </c>
      <c r="F1975">
        <v>1.905</v>
      </c>
    </row>
    <row r="1976" spans="1:6" x14ac:dyDescent="0.35">
      <c r="A1976" s="73">
        <v>37809</v>
      </c>
      <c r="D1976">
        <v>1276.4000000000001</v>
      </c>
    </row>
    <row r="1977" spans="1:6" x14ac:dyDescent="0.35">
      <c r="A1977" s="73">
        <v>37816</v>
      </c>
      <c r="D1977">
        <v>1289.0999999999999</v>
      </c>
    </row>
    <row r="1978" spans="1:6" x14ac:dyDescent="0.35">
      <c r="A1978" s="73">
        <v>37823</v>
      </c>
      <c r="D1978">
        <v>1292.0999999999999</v>
      </c>
    </row>
    <row r="1979" spans="1:6" x14ac:dyDescent="0.35">
      <c r="A1979" s="73">
        <v>37830</v>
      </c>
      <c r="D1979">
        <v>1286.4000000000001</v>
      </c>
    </row>
    <row r="1980" spans="1:6" x14ac:dyDescent="0.35">
      <c r="A1980" s="73">
        <v>37834</v>
      </c>
      <c r="B1980">
        <v>702.7</v>
      </c>
      <c r="C1980">
        <v>3306.7</v>
      </c>
      <c r="E1980">
        <v>6100.8</v>
      </c>
    </row>
    <row r="1981" spans="1:6" x14ac:dyDescent="0.35">
      <c r="A1981" s="73">
        <v>37837</v>
      </c>
      <c r="D1981">
        <v>1301.4000000000001</v>
      </c>
    </row>
    <row r="1982" spans="1:6" x14ac:dyDescent="0.35">
      <c r="A1982" s="73">
        <v>37844</v>
      </c>
      <c r="D1982">
        <v>1295.4000000000001</v>
      </c>
    </row>
    <row r="1983" spans="1:6" x14ac:dyDescent="0.35">
      <c r="A1983" s="73">
        <v>37851</v>
      </c>
      <c r="D1983">
        <v>1309.5</v>
      </c>
    </row>
    <row r="1984" spans="1:6" x14ac:dyDescent="0.35">
      <c r="A1984" s="73">
        <v>37858</v>
      </c>
      <c r="D1984">
        <v>1288.4000000000001</v>
      </c>
    </row>
    <row r="1985" spans="1:6" x14ac:dyDescent="0.35">
      <c r="A1985" s="73">
        <v>37865</v>
      </c>
      <c r="B1985">
        <v>700.8</v>
      </c>
      <c r="C1985">
        <v>3280.8</v>
      </c>
      <c r="D1985">
        <v>1288.4000000000001</v>
      </c>
      <c r="E1985">
        <v>6072.8</v>
      </c>
    </row>
    <row r="1986" spans="1:6" x14ac:dyDescent="0.35">
      <c r="A1986" s="73">
        <v>37872</v>
      </c>
      <c r="D1986">
        <v>1295.0999999999999</v>
      </c>
    </row>
    <row r="1987" spans="1:6" x14ac:dyDescent="0.35">
      <c r="A1987" s="73">
        <v>37879</v>
      </c>
      <c r="D1987">
        <v>1299.9000000000001</v>
      </c>
    </row>
    <row r="1988" spans="1:6" x14ac:dyDescent="0.35">
      <c r="A1988" s="73">
        <v>37886</v>
      </c>
      <c r="D1988">
        <v>1299.4000000000001</v>
      </c>
    </row>
    <row r="1989" spans="1:6" x14ac:dyDescent="0.35">
      <c r="A1989" s="73">
        <v>37893</v>
      </c>
      <c r="D1989">
        <v>1297.0999999999999</v>
      </c>
    </row>
    <row r="1990" spans="1:6" x14ac:dyDescent="0.35">
      <c r="A1990" s="73">
        <v>37895</v>
      </c>
      <c r="B1990">
        <v>701.9</v>
      </c>
      <c r="C1990">
        <v>3279.4</v>
      </c>
      <c r="E1990">
        <v>6063.6</v>
      </c>
      <c r="F1990">
        <v>1.94</v>
      </c>
    </row>
    <row r="1991" spans="1:6" x14ac:dyDescent="0.35">
      <c r="A1991" s="73">
        <v>37900</v>
      </c>
      <c r="D1991">
        <v>1285.8</v>
      </c>
    </row>
    <row r="1992" spans="1:6" x14ac:dyDescent="0.35">
      <c r="A1992" s="73">
        <v>37907</v>
      </c>
      <c r="D1992">
        <v>1297</v>
      </c>
    </row>
    <row r="1993" spans="1:6" x14ac:dyDescent="0.35">
      <c r="A1993" s="73">
        <v>37914</v>
      </c>
      <c r="D1993">
        <v>1297.8</v>
      </c>
    </row>
    <row r="1994" spans="1:6" x14ac:dyDescent="0.35">
      <c r="A1994" s="73">
        <v>37921</v>
      </c>
      <c r="D1994">
        <v>1298.2</v>
      </c>
    </row>
    <row r="1995" spans="1:6" x14ac:dyDescent="0.35">
      <c r="A1995" s="73">
        <v>37926</v>
      </c>
      <c r="B1995">
        <v>702.2</v>
      </c>
      <c r="C1995">
        <v>3280.6</v>
      </c>
      <c r="E1995">
        <v>6069.1</v>
      </c>
    </row>
    <row r="1996" spans="1:6" x14ac:dyDescent="0.35">
      <c r="A1996" s="73">
        <v>37928</v>
      </c>
      <c r="D1996">
        <v>1316.5</v>
      </c>
    </row>
    <row r="1997" spans="1:6" x14ac:dyDescent="0.35">
      <c r="A1997" s="73">
        <v>37935</v>
      </c>
      <c r="D1997">
        <v>1306.2</v>
      </c>
    </row>
    <row r="1998" spans="1:6" x14ac:dyDescent="0.35">
      <c r="A1998" s="73">
        <v>37942</v>
      </c>
      <c r="D1998">
        <v>1297.7</v>
      </c>
    </row>
    <row r="1999" spans="1:6" x14ac:dyDescent="0.35">
      <c r="A1999" s="73">
        <v>37949</v>
      </c>
      <c r="D1999">
        <v>1293</v>
      </c>
    </row>
    <row r="2000" spans="1:6" x14ac:dyDescent="0.35">
      <c r="A2000" s="73">
        <v>37956</v>
      </c>
      <c r="B2000">
        <v>704.2</v>
      </c>
      <c r="C2000">
        <v>3270.8</v>
      </c>
      <c r="D2000">
        <v>1290.7</v>
      </c>
      <c r="E2000">
        <v>6067.3</v>
      </c>
    </row>
    <row r="2001" spans="1:6" x14ac:dyDescent="0.35">
      <c r="A2001" s="73">
        <v>37963</v>
      </c>
      <c r="D2001">
        <v>1304.9000000000001</v>
      </c>
    </row>
    <row r="2002" spans="1:6" x14ac:dyDescent="0.35">
      <c r="A2002" s="73">
        <v>37970</v>
      </c>
      <c r="D2002">
        <v>1311.8</v>
      </c>
    </row>
    <row r="2003" spans="1:6" x14ac:dyDescent="0.35">
      <c r="A2003" s="73">
        <v>37977</v>
      </c>
      <c r="D2003">
        <v>1308.4000000000001</v>
      </c>
    </row>
    <row r="2004" spans="1:6" x14ac:dyDescent="0.35">
      <c r="A2004" s="73">
        <v>37984</v>
      </c>
      <c r="D2004">
        <v>1302.8</v>
      </c>
    </row>
    <row r="2005" spans="1:6" x14ac:dyDescent="0.35">
      <c r="A2005" s="73">
        <v>37987</v>
      </c>
      <c r="B2005">
        <v>701</v>
      </c>
      <c r="C2005">
        <v>3261.1</v>
      </c>
      <c r="E2005">
        <v>6075.5</v>
      </c>
      <c r="F2005">
        <v>1.95</v>
      </c>
    </row>
    <row r="2006" spans="1:6" x14ac:dyDescent="0.35">
      <c r="A2006" s="73">
        <v>37991</v>
      </c>
      <c r="D2006">
        <v>1303</v>
      </c>
    </row>
    <row r="2007" spans="1:6" x14ac:dyDescent="0.35">
      <c r="A2007" s="73">
        <v>37998</v>
      </c>
      <c r="D2007">
        <v>1300.4000000000001</v>
      </c>
    </row>
    <row r="2008" spans="1:6" x14ac:dyDescent="0.35">
      <c r="A2008" s="73">
        <v>38005</v>
      </c>
      <c r="D2008">
        <v>1307.5</v>
      </c>
    </row>
    <row r="2009" spans="1:6" x14ac:dyDescent="0.35">
      <c r="A2009" s="73">
        <v>38012</v>
      </c>
      <c r="D2009">
        <v>1307.9000000000001</v>
      </c>
    </row>
    <row r="2010" spans="1:6" x14ac:dyDescent="0.35">
      <c r="A2010" s="73">
        <v>38018</v>
      </c>
      <c r="B2010">
        <v>707.8</v>
      </c>
      <c r="C2010">
        <v>3274.9</v>
      </c>
      <c r="E2010">
        <v>6114.3</v>
      </c>
    </row>
    <row r="2011" spans="1:6" x14ac:dyDescent="0.35">
      <c r="A2011" s="73">
        <v>38019</v>
      </c>
      <c r="D2011">
        <v>1312.3</v>
      </c>
    </row>
    <row r="2012" spans="1:6" x14ac:dyDescent="0.35">
      <c r="A2012" s="73">
        <v>38026</v>
      </c>
      <c r="D2012">
        <v>1321</v>
      </c>
    </row>
    <row r="2013" spans="1:6" x14ac:dyDescent="0.35">
      <c r="A2013" s="73">
        <v>38033</v>
      </c>
      <c r="D2013">
        <v>1328.2</v>
      </c>
    </row>
    <row r="2014" spans="1:6" x14ac:dyDescent="0.35">
      <c r="A2014" s="73">
        <v>38040</v>
      </c>
      <c r="D2014">
        <v>1320.3</v>
      </c>
    </row>
    <row r="2015" spans="1:6" x14ac:dyDescent="0.35">
      <c r="A2015" s="73">
        <v>38047</v>
      </c>
      <c r="B2015">
        <v>710.2</v>
      </c>
      <c r="C2015">
        <v>3287.1</v>
      </c>
      <c r="D2015">
        <v>1318.4</v>
      </c>
      <c r="E2015">
        <v>6150.1</v>
      </c>
    </row>
    <row r="2016" spans="1:6" x14ac:dyDescent="0.35">
      <c r="A2016" s="73">
        <v>38054</v>
      </c>
      <c r="D2016">
        <v>1318.5</v>
      </c>
    </row>
    <row r="2017" spans="1:6" x14ac:dyDescent="0.35">
      <c r="A2017" s="73">
        <v>38061</v>
      </c>
      <c r="D2017">
        <v>1329.7</v>
      </c>
    </row>
    <row r="2018" spans="1:6" x14ac:dyDescent="0.35">
      <c r="A2018" s="73">
        <v>38068</v>
      </c>
      <c r="D2018">
        <v>1335.8</v>
      </c>
    </row>
    <row r="2019" spans="1:6" x14ac:dyDescent="0.35">
      <c r="A2019" s="73">
        <v>38075</v>
      </c>
      <c r="D2019">
        <v>1334.1</v>
      </c>
    </row>
    <row r="2020" spans="1:6" x14ac:dyDescent="0.35">
      <c r="A2020" s="73">
        <v>38078</v>
      </c>
      <c r="B2020">
        <v>711.2</v>
      </c>
      <c r="C2020">
        <v>3303.7</v>
      </c>
      <c r="E2020">
        <v>6191.2</v>
      </c>
      <c r="F2020">
        <v>1.94</v>
      </c>
    </row>
    <row r="2021" spans="1:6" x14ac:dyDescent="0.35">
      <c r="A2021" s="73">
        <v>38082</v>
      </c>
      <c r="D2021">
        <v>1321.9</v>
      </c>
    </row>
    <row r="2022" spans="1:6" x14ac:dyDescent="0.35">
      <c r="A2022" s="73">
        <v>38089</v>
      </c>
      <c r="D2022">
        <v>1330.1</v>
      </c>
    </row>
    <row r="2023" spans="1:6" x14ac:dyDescent="0.35">
      <c r="A2023" s="73">
        <v>38096</v>
      </c>
      <c r="D2023">
        <v>1327.1</v>
      </c>
    </row>
    <row r="2024" spans="1:6" x14ac:dyDescent="0.35">
      <c r="A2024" s="73">
        <v>38103</v>
      </c>
      <c r="D2024">
        <v>1334.6</v>
      </c>
    </row>
    <row r="2025" spans="1:6" x14ac:dyDescent="0.35">
      <c r="A2025" s="73">
        <v>38108</v>
      </c>
      <c r="B2025">
        <v>708.4</v>
      </c>
      <c r="C2025">
        <v>3330.6</v>
      </c>
      <c r="E2025">
        <v>6268.1</v>
      </c>
    </row>
    <row r="2026" spans="1:6" x14ac:dyDescent="0.35">
      <c r="A2026" s="73">
        <v>38110</v>
      </c>
      <c r="D2026">
        <v>1357.7</v>
      </c>
    </row>
    <row r="2027" spans="1:6" x14ac:dyDescent="0.35">
      <c r="A2027" s="73">
        <v>38117</v>
      </c>
      <c r="D2027">
        <v>1328</v>
      </c>
    </row>
    <row r="2028" spans="1:6" x14ac:dyDescent="0.35">
      <c r="A2028" s="73">
        <v>38124</v>
      </c>
      <c r="D2028">
        <v>1336</v>
      </c>
    </row>
    <row r="2029" spans="1:6" x14ac:dyDescent="0.35">
      <c r="A2029" s="73">
        <v>38131</v>
      </c>
      <c r="D2029">
        <v>1335.6</v>
      </c>
    </row>
    <row r="2030" spans="1:6" x14ac:dyDescent="0.35">
      <c r="A2030" s="73">
        <v>38138</v>
      </c>
      <c r="D2030">
        <v>1323.1</v>
      </c>
    </row>
    <row r="2031" spans="1:6" x14ac:dyDescent="0.35">
      <c r="A2031" s="73">
        <v>38139</v>
      </c>
      <c r="B2031">
        <v>710.8</v>
      </c>
      <c r="C2031">
        <v>3319.5</v>
      </c>
      <c r="E2031">
        <v>6270.5</v>
      </c>
    </row>
    <row r="2032" spans="1:6" x14ac:dyDescent="0.35">
      <c r="A2032" s="73">
        <v>38145</v>
      </c>
      <c r="D2032">
        <v>1327.8</v>
      </c>
    </row>
    <row r="2033" spans="1:6" x14ac:dyDescent="0.35">
      <c r="A2033" s="73">
        <v>38152</v>
      </c>
      <c r="D2033">
        <v>1345.7</v>
      </c>
    </row>
    <row r="2034" spans="1:6" x14ac:dyDescent="0.35">
      <c r="A2034" s="73">
        <v>38159</v>
      </c>
      <c r="D2034">
        <v>1348</v>
      </c>
    </row>
    <row r="2035" spans="1:6" x14ac:dyDescent="0.35">
      <c r="A2035" s="73">
        <v>38166</v>
      </c>
      <c r="D2035">
        <v>1353</v>
      </c>
    </row>
    <row r="2036" spans="1:6" x14ac:dyDescent="0.35">
      <c r="A2036" s="73">
        <v>38169</v>
      </c>
      <c r="B2036">
        <v>709</v>
      </c>
      <c r="C2036">
        <v>3323.3</v>
      </c>
      <c r="E2036">
        <v>6284.3</v>
      </c>
      <c r="F2036">
        <v>1.9490000000000001</v>
      </c>
    </row>
    <row r="2037" spans="1:6" x14ac:dyDescent="0.35">
      <c r="A2037" s="73">
        <v>38173</v>
      </c>
      <c r="D2037">
        <v>1330.1</v>
      </c>
    </row>
    <row r="2038" spans="1:6" x14ac:dyDescent="0.35">
      <c r="A2038" s="73">
        <v>38180</v>
      </c>
      <c r="D2038">
        <v>1341.1</v>
      </c>
    </row>
    <row r="2039" spans="1:6" x14ac:dyDescent="0.35">
      <c r="A2039" s="73">
        <v>38187</v>
      </c>
      <c r="D2039">
        <v>1337.2</v>
      </c>
    </row>
    <row r="2040" spans="1:6" x14ac:dyDescent="0.35">
      <c r="A2040" s="73">
        <v>38194</v>
      </c>
      <c r="D2040">
        <v>1347.6</v>
      </c>
    </row>
    <row r="2041" spans="1:6" x14ac:dyDescent="0.35">
      <c r="A2041" s="73">
        <v>38200</v>
      </c>
      <c r="B2041">
        <v>715.8</v>
      </c>
      <c r="C2041">
        <v>3335.4</v>
      </c>
      <c r="E2041">
        <v>6310.6</v>
      </c>
    </row>
    <row r="2042" spans="1:6" x14ac:dyDescent="0.35">
      <c r="A2042" s="73">
        <v>38201</v>
      </c>
      <c r="D2042">
        <v>1346.8</v>
      </c>
    </row>
    <row r="2043" spans="1:6" x14ac:dyDescent="0.35">
      <c r="A2043" s="73">
        <v>38208</v>
      </c>
      <c r="D2043">
        <v>1352</v>
      </c>
    </row>
    <row r="2044" spans="1:6" x14ac:dyDescent="0.35">
      <c r="A2044" s="73">
        <v>38215</v>
      </c>
      <c r="D2044">
        <v>1355.2</v>
      </c>
    </row>
    <row r="2045" spans="1:6" x14ac:dyDescent="0.35">
      <c r="A2045" s="73">
        <v>38222</v>
      </c>
      <c r="D2045">
        <v>1362.5</v>
      </c>
    </row>
    <row r="2046" spans="1:6" x14ac:dyDescent="0.35">
      <c r="A2046" s="73">
        <v>38229</v>
      </c>
      <c r="D2046">
        <v>1351.4</v>
      </c>
    </row>
    <row r="2047" spans="1:6" x14ac:dyDescent="0.35">
      <c r="A2047" s="73">
        <v>38231</v>
      </c>
      <c r="B2047">
        <v>717.9</v>
      </c>
      <c r="C2047">
        <v>3343.2</v>
      </c>
      <c r="E2047">
        <v>6345.3</v>
      </c>
    </row>
    <row r="2048" spans="1:6" x14ac:dyDescent="0.35">
      <c r="A2048" s="73">
        <v>38236</v>
      </c>
      <c r="D2048">
        <v>1342.3</v>
      </c>
    </row>
    <row r="2049" spans="1:6" x14ac:dyDescent="0.35">
      <c r="A2049" s="73">
        <v>38243</v>
      </c>
      <c r="D2049">
        <v>1359.9</v>
      </c>
    </row>
    <row r="2050" spans="1:6" x14ac:dyDescent="0.35">
      <c r="A2050" s="73">
        <v>38250</v>
      </c>
      <c r="D2050">
        <v>1372.2</v>
      </c>
    </row>
    <row r="2051" spans="1:6" x14ac:dyDescent="0.35">
      <c r="A2051" s="73">
        <v>38257</v>
      </c>
      <c r="D2051">
        <v>1372</v>
      </c>
    </row>
    <row r="2052" spans="1:6" x14ac:dyDescent="0.35">
      <c r="A2052" s="73">
        <v>38261</v>
      </c>
      <c r="B2052">
        <v>714</v>
      </c>
      <c r="C2052">
        <v>3340.3</v>
      </c>
      <c r="E2052">
        <v>6373.3</v>
      </c>
      <c r="F2052">
        <v>1.958</v>
      </c>
    </row>
    <row r="2053" spans="1:6" x14ac:dyDescent="0.35">
      <c r="A2053" s="73">
        <v>38264</v>
      </c>
      <c r="D2053">
        <v>1364.4</v>
      </c>
    </row>
    <row r="2054" spans="1:6" x14ac:dyDescent="0.35">
      <c r="A2054" s="73">
        <v>38271</v>
      </c>
      <c r="D2054">
        <v>1365.5</v>
      </c>
    </row>
    <row r="2055" spans="1:6" x14ac:dyDescent="0.35">
      <c r="A2055" s="73">
        <v>38278</v>
      </c>
      <c r="D2055">
        <v>1359.7</v>
      </c>
    </row>
    <row r="2056" spans="1:6" x14ac:dyDescent="0.35">
      <c r="A2056" s="73">
        <v>38285</v>
      </c>
      <c r="D2056">
        <v>1368.5</v>
      </c>
    </row>
    <row r="2057" spans="1:6" x14ac:dyDescent="0.35">
      <c r="A2057" s="73">
        <v>38292</v>
      </c>
      <c r="B2057">
        <v>716.8</v>
      </c>
      <c r="C2057">
        <v>3338.4</v>
      </c>
      <c r="D2057">
        <v>1352.8</v>
      </c>
      <c r="E2057">
        <v>6399.8</v>
      </c>
    </row>
    <row r="2058" spans="1:6" x14ac:dyDescent="0.35">
      <c r="A2058" s="73">
        <v>38299</v>
      </c>
      <c r="D2058">
        <v>1363.9</v>
      </c>
    </row>
    <row r="2059" spans="1:6" x14ac:dyDescent="0.35">
      <c r="A2059" s="73">
        <v>38306</v>
      </c>
      <c r="D2059">
        <v>1371.2</v>
      </c>
    </row>
    <row r="2060" spans="1:6" x14ac:dyDescent="0.35">
      <c r="A2060" s="73">
        <v>38313</v>
      </c>
      <c r="D2060">
        <v>1379.2</v>
      </c>
    </row>
    <row r="2061" spans="1:6" x14ac:dyDescent="0.35">
      <c r="A2061" s="73">
        <v>38320</v>
      </c>
      <c r="D2061">
        <v>1387.5</v>
      </c>
    </row>
    <row r="2062" spans="1:6" x14ac:dyDescent="0.35">
      <c r="A2062" s="73">
        <v>38322</v>
      </c>
      <c r="B2062">
        <v>717.8</v>
      </c>
      <c r="C2062">
        <v>3348.1</v>
      </c>
      <c r="E2062">
        <v>6418.3</v>
      </c>
    </row>
    <row r="2063" spans="1:6" x14ac:dyDescent="0.35">
      <c r="A2063" s="73">
        <v>38327</v>
      </c>
      <c r="D2063">
        <v>1359.6</v>
      </c>
    </row>
    <row r="2064" spans="1:6" x14ac:dyDescent="0.35">
      <c r="A2064" s="73">
        <v>38334</v>
      </c>
      <c r="D2064">
        <v>1369.7</v>
      </c>
    </row>
    <row r="2065" spans="1:6" x14ac:dyDescent="0.35">
      <c r="A2065" s="73">
        <v>38341</v>
      </c>
      <c r="D2065">
        <v>1380</v>
      </c>
    </row>
    <row r="2066" spans="1:6" x14ac:dyDescent="0.35">
      <c r="A2066" s="73">
        <v>38348</v>
      </c>
      <c r="D2066">
        <v>1387.5</v>
      </c>
    </row>
    <row r="2067" spans="1:6" x14ac:dyDescent="0.35">
      <c r="A2067" s="73">
        <v>38353</v>
      </c>
      <c r="B2067">
        <v>713.5</v>
      </c>
      <c r="C2067">
        <v>3353.1</v>
      </c>
      <c r="E2067">
        <v>6424.5</v>
      </c>
      <c r="F2067">
        <v>1.9850000000000001</v>
      </c>
    </row>
    <row r="2068" spans="1:6" x14ac:dyDescent="0.35">
      <c r="A2068" s="73">
        <v>38355</v>
      </c>
      <c r="D2068">
        <v>1373.7</v>
      </c>
    </row>
    <row r="2069" spans="1:6" x14ac:dyDescent="0.35">
      <c r="A2069" s="73">
        <v>38362</v>
      </c>
      <c r="D2069">
        <v>1347.5</v>
      </c>
    </row>
    <row r="2070" spans="1:6" x14ac:dyDescent="0.35">
      <c r="A2070" s="73">
        <v>38369</v>
      </c>
      <c r="D2070">
        <v>1348.5</v>
      </c>
    </row>
    <row r="2071" spans="1:6" x14ac:dyDescent="0.35">
      <c r="A2071" s="73">
        <v>38376</v>
      </c>
      <c r="D2071">
        <v>1362.7</v>
      </c>
    </row>
    <row r="2072" spans="1:6" x14ac:dyDescent="0.35">
      <c r="A2072" s="73">
        <v>38383</v>
      </c>
      <c r="D2072">
        <v>1364.9</v>
      </c>
    </row>
    <row r="2073" spans="1:6" x14ac:dyDescent="0.35">
      <c r="A2073" s="73">
        <v>38384</v>
      </c>
      <c r="B2073">
        <v>712.6</v>
      </c>
      <c r="C2073">
        <v>3343.5</v>
      </c>
      <c r="E2073">
        <v>6432.8</v>
      </c>
    </row>
    <row r="2074" spans="1:6" x14ac:dyDescent="0.35">
      <c r="A2074" s="73">
        <v>38390</v>
      </c>
      <c r="D2074">
        <v>1353.7</v>
      </c>
    </row>
    <row r="2075" spans="1:6" x14ac:dyDescent="0.35">
      <c r="A2075" s="73">
        <v>38397</v>
      </c>
      <c r="D2075">
        <v>1368.7</v>
      </c>
    </row>
    <row r="2076" spans="1:6" x14ac:dyDescent="0.35">
      <c r="A2076" s="73">
        <v>38404</v>
      </c>
      <c r="D2076">
        <v>1381.5</v>
      </c>
    </row>
    <row r="2077" spans="1:6" x14ac:dyDescent="0.35">
      <c r="A2077" s="73">
        <v>38411</v>
      </c>
      <c r="D2077">
        <v>1380.5</v>
      </c>
    </row>
    <row r="2078" spans="1:6" x14ac:dyDescent="0.35">
      <c r="A2078" s="73">
        <v>38412</v>
      </c>
      <c r="B2078">
        <v>709.9</v>
      </c>
      <c r="C2078">
        <v>3336</v>
      </c>
      <c r="E2078">
        <v>6441.9</v>
      </c>
    </row>
    <row r="2079" spans="1:6" x14ac:dyDescent="0.35">
      <c r="A2079" s="73">
        <v>38418</v>
      </c>
      <c r="D2079">
        <v>1362.8</v>
      </c>
    </row>
    <row r="2080" spans="1:6" x14ac:dyDescent="0.35">
      <c r="A2080" s="73">
        <v>38425</v>
      </c>
      <c r="D2080">
        <v>1370.1</v>
      </c>
    </row>
    <row r="2081" spans="1:6" x14ac:dyDescent="0.35">
      <c r="A2081" s="73">
        <v>38432</v>
      </c>
      <c r="D2081">
        <v>1376.3</v>
      </c>
    </row>
    <row r="2082" spans="1:6" x14ac:dyDescent="0.35">
      <c r="A2082" s="73">
        <v>38439</v>
      </c>
      <c r="D2082">
        <v>1378.4</v>
      </c>
    </row>
    <row r="2083" spans="1:6" x14ac:dyDescent="0.35">
      <c r="A2083" s="73">
        <v>38443</v>
      </c>
      <c r="B2083">
        <v>701.3</v>
      </c>
      <c r="C2083">
        <v>3332.9</v>
      </c>
      <c r="E2083">
        <v>6455.9</v>
      </c>
      <c r="F2083">
        <v>1.9950000000000001</v>
      </c>
    </row>
    <row r="2084" spans="1:6" x14ac:dyDescent="0.35">
      <c r="A2084" s="73">
        <v>38446</v>
      </c>
      <c r="D2084">
        <v>1361.1</v>
      </c>
    </row>
    <row r="2085" spans="1:6" x14ac:dyDescent="0.35">
      <c r="A2085" s="73">
        <v>38453</v>
      </c>
      <c r="D2085">
        <v>1355.3</v>
      </c>
    </row>
    <row r="2086" spans="1:6" x14ac:dyDescent="0.35">
      <c r="A2086" s="73">
        <v>38460</v>
      </c>
      <c r="D2086">
        <v>1355.1</v>
      </c>
    </row>
    <row r="2087" spans="1:6" x14ac:dyDescent="0.35">
      <c r="A2087" s="73">
        <v>38467</v>
      </c>
      <c r="D2087">
        <v>1361.7</v>
      </c>
    </row>
    <row r="2088" spans="1:6" x14ac:dyDescent="0.35">
      <c r="A2088" s="73">
        <v>38473</v>
      </c>
      <c r="B2088">
        <v>705.6</v>
      </c>
      <c r="C2088">
        <v>3343.6</v>
      </c>
      <c r="E2088">
        <v>6473.3</v>
      </c>
    </row>
    <row r="2089" spans="1:6" x14ac:dyDescent="0.35">
      <c r="A2089" s="73">
        <v>38474</v>
      </c>
      <c r="D2089">
        <v>1360.4</v>
      </c>
    </row>
    <row r="2090" spans="1:6" x14ac:dyDescent="0.35">
      <c r="A2090" s="73">
        <v>38481</v>
      </c>
      <c r="D2090">
        <v>1361.8</v>
      </c>
    </row>
    <row r="2091" spans="1:6" x14ac:dyDescent="0.35">
      <c r="A2091" s="73">
        <v>38488</v>
      </c>
      <c r="D2091">
        <v>1357.6</v>
      </c>
    </row>
    <row r="2092" spans="1:6" x14ac:dyDescent="0.35">
      <c r="A2092" s="73">
        <v>38495</v>
      </c>
      <c r="D2092">
        <v>1367.4</v>
      </c>
    </row>
    <row r="2093" spans="1:6" x14ac:dyDescent="0.35">
      <c r="A2093" s="73">
        <v>38502</v>
      </c>
      <c r="D2093">
        <v>1379.4</v>
      </c>
    </row>
    <row r="2094" spans="1:6" x14ac:dyDescent="0.35">
      <c r="A2094" s="73">
        <v>38504</v>
      </c>
      <c r="B2094">
        <v>712.5</v>
      </c>
      <c r="C2094">
        <v>3358.7</v>
      </c>
      <c r="E2094">
        <v>6505.8</v>
      </c>
    </row>
    <row r="2095" spans="1:6" x14ac:dyDescent="0.35">
      <c r="A2095" s="73">
        <v>38509</v>
      </c>
      <c r="D2095">
        <v>1361.7</v>
      </c>
    </row>
    <row r="2096" spans="1:6" x14ac:dyDescent="0.35">
      <c r="A2096" s="73">
        <v>38516</v>
      </c>
      <c r="D2096">
        <v>1372.6</v>
      </c>
    </row>
    <row r="2097" spans="1:6" x14ac:dyDescent="0.35">
      <c r="A2097" s="73">
        <v>38523</v>
      </c>
      <c r="D2097">
        <v>1389.9</v>
      </c>
    </row>
    <row r="2098" spans="1:6" x14ac:dyDescent="0.35">
      <c r="A2098" s="73">
        <v>38530</v>
      </c>
      <c r="D2098">
        <v>1395.5</v>
      </c>
    </row>
    <row r="2099" spans="1:6" x14ac:dyDescent="0.35">
      <c r="A2099" s="73">
        <v>38534</v>
      </c>
      <c r="B2099">
        <v>702.4</v>
      </c>
      <c r="C2099">
        <v>3354.2</v>
      </c>
      <c r="E2099">
        <v>6537.4</v>
      </c>
      <c r="F2099">
        <v>2</v>
      </c>
    </row>
    <row r="2100" spans="1:6" x14ac:dyDescent="0.35">
      <c r="A2100" s="73">
        <v>38537</v>
      </c>
      <c r="D2100">
        <v>1375.6</v>
      </c>
    </row>
    <row r="2101" spans="1:6" x14ac:dyDescent="0.35">
      <c r="A2101" s="73">
        <v>38544</v>
      </c>
      <c r="D2101">
        <v>1364.8</v>
      </c>
    </row>
    <row r="2102" spans="1:6" x14ac:dyDescent="0.35">
      <c r="A2102" s="73">
        <v>38551</v>
      </c>
      <c r="D2102">
        <v>1364.4</v>
      </c>
    </row>
    <row r="2103" spans="1:6" x14ac:dyDescent="0.35">
      <c r="A2103" s="73">
        <v>38558</v>
      </c>
      <c r="D2103">
        <v>1379.6</v>
      </c>
    </row>
    <row r="2104" spans="1:6" x14ac:dyDescent="0.35">
      <c r="A2104" s="73">
        <v>38565</v>
      </c>
      <c r="B2104">
        <v>702.6</v>
      </c>
      <c r="C2104">
        <v>3350.4</v>
      </c>
      <c r="D2104">
        <v>1362.4</v>
      </c>
      <c r="E2104">
        <v>6570.2</v>
      </c>
    </row>
    <row r="2105" spans="1:6" x14ac:dyDescent="0.35">
      <c r="A2105" s="73">
        <v>38572</v>
      </c>
      <c r="D2105">
        <v>1366.5</v>
      </c>
    </row>
    <row r="2106" spans="1:6" x14ac:dyDescent="0.35">
      <c r="A2106" s="73">
        <v>38579</v>
      </c>
      <c r="D2106">
        <v>1375.6</v>
      </c>
    </row>
    <row r="2107" spans="1:6" x14ac:dyDescent="0.35">
      <c r="A2107" s="73">
        <v>38586</v>
      </c>
      <c r="D2107">
        <v>1388.5</v>
      </c>
    </row>
    <row r="2108" spans="1:6" x14ac:dyDescent="0.35">
      <c r="A2108" s="73">
        <v>38593</v>
      </c>
      <c r="D2108">
        <v>1386.5</v>
      </c>
    </row>
    <row r="2109" spans="1:6" x14ac:dyDescent="0.35">
      <c r="A2109" s="73">
        <v>38596</v>
      </c>
      <c r="B2109">
        <v>693.5</v>
      </c>
      <c r="C2109">
        <v>3322.1</v>
      </c>
      <c r="E2109">
        <v>6604.3</v>
      </c>
    </row>
    <row r="2110" spans="1:6" x14ac:dyDescent="0.35">
      <c r="A2110" s="73">
        <v>38600</v>
      </c>
      <c r="D2110">
        <v>1364.4</v>
      </c>
    </row>
    <row r="2111" spans="1:6" x14ac:dyDescent="0.35">
      <c r="A2111" s="73">
        <v>38607</v>
      </c>
      <c r="D2111">
        <v>1366.9</v>
      </c>
    </row>
    <row r="2112" spans="1:6" x14ac:dyDescent="0.35">
      <c r="A2112" s="73">
        <v>38614</v>
      </c>
      <c r="D2112">
        <v>1380.1</v>
      </c>
    </row>
    <row r="2113" spans="1:6" x14ac:dyDescent="0.35">
      <c r="A2113" s="73">
        <v>38621</v>
      </c>
      <c r="D2113">
        <v>1388.5</v>
      </c>
    </row>
    <row r="2114" spans="1:6" x14ac:dyDescent="0.35">
      <c r="A2114" s="73">
        <v>38626</v>
      </c>
      <c r="B2114">
        <v>691.4</v>
      </c>
      <c r="C2114">
        <v>3334.3</v>
      </c>
      <c r="E2114">
        <v>6638.6</v>
      </c>
      <c r="F2114">
        <v>2.0009999999999999</v>
      </c>
    </row>
    <row r="2115" spans="1:6" x14ac:dyDescent="0.35">
      <c r="A2115" s="73">
        <v>38628</v>
      </c>
      <c r="D2115">
        <v>1396.7</v>
      </c>
    </row>
    <row r="2116" spans="1:6" x14ac:dyDescent="0.35">
      <c r="A2116" s="73">
        <v>38635</v>
      </c>
      <c r="D2116">
        <v>1372.5</v>
      </c>
    </row>
    <row r="2117" spans="1:6" x14ac:dyDescent="0.35">
      <c r="A2117" s="73">
        <v>38642</v>
      </c>
      <c r="D2117">
        <v>1365.5</v>
      </c>
    </row>
    <row r="2118" spans="1:6" x14ac:dyDescent="0.35">
      <c r="A2118" s="73">
        <v>38649</v>
      </c>
      <c r="D2118">
        <v>1382</v>
      </c>
    </row>
    <row r="2119" spans="1:6" x14ac:dyDescent="0.35">
      <c r="A2119" s="73">
        <v>38656</v>
      </c>
      <c r="D2119">
        <v>1377.3</v>
      </c>
    </row>
    <row r="2120" spans="1:6" x14ac:dyDescent="0.35">
      <c r="A2120" s="73">
        <v>38657</v>
      </c>
      <c r="B2120">
        <v>694.6</v>
      </c>
      <c r="C2120">
        <v>3359.4</v>
      </c>
      <c r="E2120">
        <v>6655</v>
      </c>
    </row>
    <row r="2121" spans="1:6" x14ac:dyDescent="0.35">
      <c r="A2121" s="73">
        <v>38663</v>
      </c>
      <c r="D2121">
        <v>1360.5</v>
      </c>
    </row>
    <row r="2122" spans="1:6" x14ac:dyDescent="0.35">
      <c r="A2122" s="73">
        <v>38670</v>
      </c>
      <c r="D2122">
        <v>1370.9</v>
      </c>
    </row>
    <row r="2123" spans="1:6" x14ac:dyDescent="0.35">
      <c r="A2123" s="73">
        <v>38677</v>
      </c>
      <c r="D2123">
        <v>1388</v>
      </c>
    </row>
    <row r="2124" spans="1:6" x14ac:dyDescent="0.35">
      <c r="A2124" s="73">
        <v>38684</v>
      </c>
      <c r="D2124">
        <v>1386.3</v>
      </c>
    </row>
    <row r="2125" spans="1:6" x14ac:dyDescent="0.35">
      <c r="A2125" s="73">
        <v>38687</v>
      </c>
      <c r="B2125">
        <v>693.7</v>
      </c>
      <c r="C2125">
        <v>3373</v>
      </c>
      <c r="E2125">
        <v>6681.9</v>
      </c>
    </row>
    <row r="2126" spans="1:6" x14ac:dyDescent="0.35">
      <c r="A2126" s="73">
        <v>38691</v>
      </c>
      <c r="D2126">
        <v>1371.5</v>
      </c>
    </row>
    <row r="2127" spans="1:6" x14ac:dyDescent="0.35">
      <c r="A2127" s="73">
        <v>38698</v>
      </c>
      <c r="D2127">
        <v>1368</v>
      </c>
    </row>
    <row r="2128" spans="1:6" x14ac:dyDescent="0.35">
      <c r="A2128" s="73">
        <v>38705</v>
      </c>
      <c r="D2128">
        <v>1373.1</v>
      </c>
    </row>
    <row r="2129" spans="1:6" x14ac:dyDescent="0.35">
      <c r="A2129" s="73">
        <v>38712</v>
      </c>
      <c r="D2129">
        <v>1383</v>
      </c>
    </row>
    <row r="2130" spans="1:6" x14ac:dyDescent="0.35">
      <c r="A2130" s="73">
        <v>38718</v>
      </c>
      <c r="B2130">
        <v>692.2</v>
      </c>
      <c r="C2130">
        <v>3374</v>
      </c>
      <c r="E2130">
        <v>6724.3</v>
      </c>
      <c r="F2130">
        <v>2.016</v>
      </c>
    </row>
    <row r="2131" spans="1:6" x14ac:dyDescent="0.35">
      <c r="A2131" s="73">
        <v>38719</v>
      </c>
      <c r="D2131">
        <v>1375.5</v>
      </c>
    </row>
    <row r="2132" spans="1:6" x14ac:dyDescent="0.35">
      <c r="A2132" s="73">
        <v>38726</v>
      </c>
      <c r="D2132">
        <v>1372</v>
      </c>
    </row>
    <row r="2133" spans="1:6" x14ac:dyDescent="0.35">
      <c r="A2133" s="73">
        <v>38733</v>
      </c>
      <c r="D2133">
        <v>1375.8</v>
      </c>
    </row>
    <row r="2134" spans="1:6" x14ac:dyDescent="0.35">
      <c r="A2134" s="73">
        <v>38740</v>
      </c>
      <c r="D2134">
        <v>1383.1</v>
      </c>
    </row>
    <row r="2135" spans="1:6" x14ac:dyDescent="0.35">
      <c r="A2135" s="73">
        <v>38747</v>
      </c>
      <c r="D2135">
        <v>1389.8</v>
      </c>
    </row>
    <row r="2136" spans="1:6" x14ac:dyDescent="0.35">
      <c r="A2136" s="73">
        <v>38749</v>
      </c>
      <c r="B2136">
        <v>691.3</v>
      </c>
      <c r="C2136">
        <v>3384.5</v>
      </c>
      <c r="E2136">
        <v>6748.6</v>
      </c>
    </row>
    <row r="2137" spans="1:6" x14ac:dyDescent="0.35">
      <c r="A2137" s="73">
        <v>38754</v>
      </c>
      <c r="D2137">
        <v>1369.2</v>
      </c>
    </row>
    <row r="2138" spans="1:6" x14ac:dyDescent="0.35">
      <c r="A2138" s="73">
        <v>38761</v>
      </c>
      <c r="D2138">
        <v>1368.6</v>
      </c>
    </row>
    <row r="2139" spans="1:6" x14ac:dyDescent="0.35">
      <c r="A2139" s="73">
        <v>38768</v>
      </c>
      <c r="D2139">
        <v>1383.3</v>
      </c>
    </row>
    <row r="2140" spans="1:6" x14ac:dyDescent="0.35">
      <c r="A2140" s="73">
        <v>38775</v>
      </c>
      <c r="D2140">
        <v>1393</v>
      </c>
    </row>
    <row r="2141" spans="1:6" x14ac:dyDescent="0.35">
      <c r="A2141" s="73">
        <v>38777</v>
      </c>
      <c r="B2141">
        <v>692.6</v>
      </c>
      <c r="C2141">
        <v>3386.5</v>
      </c>
      <c r="E2141">
        <v>6762.9</v>
      </c>
    </row>
    <row r="2142" spans="1:6" x14ac:dyDescent="0.35">
      <c r="A2142" s="73">
        <v>38782</v>
      </c>
      <c r="D2142">
        <v>1366.2</v>
      </c>
    </row>
    <row r="2143" spans="1:6" x14ac:dyDescent="0.35">
      <c r="A2143" s="73">
        <v>38789</v>
      </c>
      <c r="D2143">
        <v>1371</v>
      </c>
    </row>
    <row r="2144" spans="1:6" x14ac:dyDescent="0.35">
      <c r="A2144" s="73">
        <v>38796</v>
      </c>
      <c r="D2144">
        <v>1387.9</v>
      </c>
    </row>
    <row r="2145" spans="1:6" x14ac:dyDescent="0.35">
      <c r="A2145" s="73">
        <v>38803</v>
      </c>
      <c r="D2145">
        <v>1394.8</v>
      </c>
    </row>
    <row r="2146" spans="1:6" x14ac:dyDescent="0.35">
      <c r="A2146" s="73">
        <v>38808</v>
      </c>
      <c r="B2146">
        <v>688.3</v>
      </c>
      <c r="C2146">
        <v>3388.2</v>
      </c>
      <c r="E2146">
        <v>6800.1</v>
      </c>
      <c r="F2146">
        <v>2.0169999999999999</v>
      </c>
    </row>
    <row r="2147" spans="1:6" x14ac:dyDescent="0.35">
      <c r="A2147" s="73">
        <v>38810</v>
      </c>
      <c r="D2147">
        <v>1401.4</v>
      </c>
    </row>
    <row r="2148" spans="1:6" x14ac:dyDescent="0.35">
      <c r="A2148" s="73">
        <v>38817</v>
      </c>
      <c r="D2148">
        <v>1375.7</v>
      </c>
    </row>
    <row r="2149" spans="1:6" x14ac:dyDescent="0.35">
      <c r="A2149" s="73">
        <v>38824</v>
      </c>
      <c r="D2149">
        <v>1379.4</v>
      </c>
    </row>
    <row r="2150" spans="1:6" x14ac:dyDescent="0.35">
      <c r="A2150" s="73">
        <v>38831</v>
      </c>
      <c r="D2150">
        <v>1388.1</v>
      </c>
    </row>
    <row r="2151" spans="1:6" x14ac:dyDescent="0.35">
      <c r="A2151" s="73">
        <v>38838</v>
      </c>
      <c r="B2151">
        <v>689.1</v>
      </c>
      <c r="C2151">
        <v>3381.5</v>
      </c>
      <c r="D2151">
        <v>1372.5</v>
      </c>
      <c r="E2151">
        <v>6806.9</v>
      </c>
    </row>
    <row r="2152" spans="1:6" x14ac:dyDescent="0.35">
      <c r="A2152" s="73">
        <v>38845</v>
      </c>
      <c r="D2152">
        <v>1373.8</v>
      </c>
    </row>
    <row r="2153" spans="1:6" x14ac:dyDescent="0.35">
      <c r="A2153" s="73">
        <v>38852</v>
      </c>
      <c r="D2153">
        <v>1389.4</v>
      </c>
    </row>
    <row r="2154" spans="1:6" x14ac:dyDescent="0.35">
      <c r="A2154" s="73">
        <v>38859</v>
      </c>
      <c r="D2154">
        <v>1394.8</v>
      </c>
    </row>
    <row r="2155" spans="1:6" x14ac:dyDescent="0.35">
      <c r="A2155" s="73">
        <v>38866</v>
      </c>
      <c r="D2155">
        <v>1397.9</v>
      </c>
    </row>
    <row r="2156" spans="1:6" x14ac:dyDescent="0.35">
      <c r="A2156" s="73">
        <v>38869</v>
      </c>
      <c r="B2156">
        <v>681.6</v>
      </c>
      <c r="C2156">
        <v>3391.9</v>
      </c>
      <c r="E2156">
        <v>6844.9</v>
      </c>
    </row>
    <row r="2157" spans="1:6" x14ac:dyDescent="0.35">
      <c r="A2157" s="73">
        <v>38873</v>
      </c>
      <c r="D2157">
        <v>1369.1</v>
      </c>
    </row>
    <row r="2158" spans="1:6" x14ac:dyDescent="0.35">
      <c r="A2158" s="73">
        <v>38880</v>
      </c>
      <c r="D2158">
        <v>1367.7</v>
      </c>
    </row>
    <row r="2159" spans="1:6" x14ac:dyDescent="0.35">
      <c r="A2159" s="73">
        <v>38887</v>
      </c>
      <c r="D2159">
        <v>1370.9</v>
      </c>
    </row>
    <row r="2160" spans="1:6" x14ac:dyDescent="0.35">
      <c r="A2160" s="73">
        <v>38894</v>
      </c>
      <c r="D2160">
        <v>1383.6</v>
      </c>
    </row>
    <row r="2161" spans="1:6" x14ac:dyDescent="0.35">
      <c r="A2161" s="73">
        <v>38899</v>
      </c>
      <c r="B2161">
        <v>676.4</v>
      </c>
      <c r="C2161">
        <v>3393.9</v>
      </c>
      <c r="E2161">
        <v>6886.3</v>
      </c>
      <c r="F2161">
        <v>2.0059999999999998</v>
      </c>
    </row>
    <row r="2162" spans="1:6" x14ac:dyDescent="0.35">
      <c r="A2162" s="73">
        <v>38901</v>
      </c>
      <c r="D2162">
        <v>1390.5</v>
      </c>
    </row>
    <row r="2163" spans="1:6" x14ac:dyDescent="0.35">
      <c r="A2163" s="73">
        <v>38908</v>
      </c>
      <c r="D2163">
        <v>1372.4</v>
      </c>
    </row>
    <row r="2164" spans="1:6" x14ac:dyDescent="0.35">
      <c r="A2164" s="73">
        <v>38915</v>
      </c>
      <c r="D2164">
        <v>1359.2</v>
      </c>
    </row>
    <row r="2165" spans="1:6" x14ac:dyDescent="0.35">
      <c r="A2165" s="73">
        <v>38922</v>
      </c>
      <c r="D2165">
        <v>1377.5</v>
      </c>
    </row>
    <row r="2166" spans="1:6" x14ac:dyDescent="0.35">
      <c r="A2166" s="73">
        <v>38929</v>
      </c>
      <c r="D2166">
        <v>1372.9</v>
      </c>
    </row>
    <row r="2167" spans="1:6" x14ac:dyDescent="0.35">
      <c r="A2167" s="73">
        <v>38930</v>
      </c>
      <c r="B2167">
        <v>673.4</v>
      </c>
      <c r="C2167">
        <v>3394.1</v>
      </c>
      <c r="E2167">
        <v>6917.1</v>
      </c>
    </row>
    <row r="2168" spans="1:6" x14ac:dyDescent="0.35">
      <c r="A2168" s="73">
        <v>38936</v>
      </c>
      <c r="D2168">
        <v>1357.2</v>
      </c>
    </row>
    <row r="2169" spans="1:6" x14ac:dyDescent="0.35">
      <c r="A2169" s="73">
        <v>38943</v>
      </c>
      <c r="D2169">
        <v>1364.8</v>
      </c>
    </row>
    <row r="2170" spans="1:6" x14ac:dyDescent="0.35">
      <c r="A2170" s="73">
        <v>38950</v>
      </c>
      <c r="D2170">
        <v>1382.8</v>
      </c>
    </row>
    <row r="2171" spans="1:6" x14ac:dyDescent="0.35">
      <c r="A2171" s="73">
        <v>38957</v>
      </c>
      <c r="D2171">
        <v>1384</v>
      </c>
    </row>
    <row r="2172" spans="1:6" x14ac:dyDescent="0.35">
      <c r="A2172" s="73">
        <v>38961</v>
      </c>
      <c r="B2172">
        <v>672.8</v>
      </c>
      <c r="C2172">
        <v>3424.2</v>
      </c>
      <c r="E2172">
        <v>6944.2</v>
      </c>
    </row>
    <row r="2173" spans="1:6" x14ac:dyDescent="0.35">
      <c r="A2173" s="73">
        <v>38964</v>
      </c>
      <c r="D2173">
        <v>1373.8</v>
      </c>
    </row>
    <row r="2174" spans="1:6" x14ac:dyDescent="0.35">
      <c r="A2174" s="73">
        <v>38971</v>
      </c>
      <c r="D2174">
        <v>1365.4</v>
      </c>
    </row>
    <row r="2175" spans="1:6" x14ac:dyDescent="0.35">
      <c r="A2175" s="73">
        <v>38978</v>
      </c>
      <c r="D2175">
        <v>1357.6</v>
      </c>
    </row>
    <row r="2176" spans="1:6" x14ac:dyDescent="0.35">
      <c r="A2176" s="73">
        <v>38985</v>
      </c>
      <c r="D2176">
        <v>1364.9</v>
      </c>
    </row>
    <row r="2177" spans="1:6" x14ac:dyDescent="0.35">
      <c r="A2177" s="73">
        <v>38991</v>
      </c>
      <c r="B2177">
        <v>678.7</v>
      </c>
      <c r="C2177">
        <v>3463.7</v>
      </c>
      <c r="E2177">
        <v>6993.3</v>
      </c>
      <c r="F2177">
        <v>1.9970000000000001</v>
      </c>
    </row>
    <row r="2178" spans="1:6" x14ac:dyDescent="0.35">
      <c r="A2178" s="73">
        <v>38992</v>
      </c>
      <c r="D2178">
        <v>1364.3</v>
      </c>
    </row>
    <row r="2179" spans="1:6" x14ac:dyDescent="0.35">
      <c r="A2179" s="73">
        <v>38999</v>
      </c>
      <c r="D2179">
        <v>1368.1</v>
      </c>
    </row>
    <row r="2180" spans="1:6" x14ac:dyDescent="0.35">
      <c r="A2180" s="73">
        <v>39006</v>
      </c>
      <c r="D2180">
        <v>1360.6</v>
      </c>
    </row>
    <row r="2181" spans="1:6" x14ac:dyDescent="0.35">
      <c r="A2181" s="73">
        <v>39013</v>
      </c>
      <c r="D2181">
        <v>1380.3</v>
      </c>
    </row>
    <row r="2182" spans="1:6" x14ac:dyDescent="0.35">
      <c r="A2182" s="73">
        <v>39020</v>
      </c>
      <c r="D2182">
        <v>1376.4</v>
      </c>
    </row>
    <row r="2183" spans="1:6" x14ac:dyDescent="0.35">
      <c r="A2183" s="73">
        <v>39022</v>
      </c>
      <c r="B2183">
        <v>678.6</v>
      </c>
      <c r="C2183">
        <v>3479.4</v>
      </c>
      <c r="E2183">
        <v>7028.4</v>
      </c>
    </row>
    <row r="2184" spans="1:6" x14ac:dyDescent="0.35">
      <c r="A2184" s="73">
        <v>39027</v>
      </c>
      <c r="D2184">
        <v>1351.1</v>
      </c>
    </row>
    <row r="2185" spans="1:6" x14ac:dyDescent="0.35">
      <c r="A2185" s="73">
        <v>39034</v>
      </c>
      <c r="D2185">
        <v>1361.3</v>
      </c>
    </row>
    <row r="2186" spans="1:6" x14ac:dyDescent="0.35">
      <c r="A2186" s="73">
        <v>39041</v>
      </c>
      <c r="D2186">
        <v>1380.2</v>
      </c>
    </row>
    <row r="2187" spans="1:6" x14ac:dyDescent="0.35">
      <c r="A2187" s="73">
        <v>39048</v>
      </c>
      <c r="D2187">
        <v>1386.4</v>
      </c>
    </row>
    <row r="2188" spans="1:6" x14ac:dyDescent="0.35">
      <c r="A2188" s="73">
        <v>39052</v>
      </c>
      <c r="B2188">
        <v>672.9</v>
      </c>
      <c r="C2188">
        <v>3481.8</v>
      </c>
      <c r="E2188">
        <v>7071.6</v>
      </c>
    </row>
    <row r="2189" spans="1:6" x14ac:dyDescent="0.35">
      <c r="A2189" s="73">
        <v>39055</v>
      </c>
      <c r="D2189">
        <v>1374.1</v>
      </c>
    </row>
    <row r="2190" spans="1:6" x14ac:dyDescent="0.35">
      <c r="A2190" s="73">
        <v>39062</v>
      </c>
      <c r="D2190">
        <v>1360.3</v>
      </c>
    </row>
    <row r="2191" spans="1:6" x14ac:dyDescent="0.35">
      <c r="A2191" s="73">
        <v>39069</v>
      </c>
      <c r="D2191">
        <v>1359.2</v>
      </c>
    </row>
    <row r="2192" spans="1:6" x14ac:dyDescent="0.35">
      <c r="A2192" s="73">
        <v>39076</v>
      </c>
      <c r="D2192">
        <v>1380.4</v>
      </c>
    </row>
    <row r="2193" spans="1:6" x14ac:dyDescent="0.35">
      <c r="A2193" s="73">
        <v>39083</v>
      </c>
      <c r="B2193">
        <v>674.3</v>
      </c>
      <c r="C2193">
        <v>3494.7</v>
      </c>
      <c r="D2193">
        <v>1361.3</v>
      </c>
      <c r="E2193">
        <v>7109.6</v>
      </c>
      <c r="F2193">
        <v>1.9930000000000001</v>
      </c>
    </row>
    <row r="2194" spans="1:6" x14ac:dyDescent="0.35">
      <c r="A2194" s="73">
        <v>39090</v>
      </c>
      <c r="D2194">
        <v>1355.7</v>
      </c>
    </row>
    <row r="2195" spans="1:6" x14ac:dyDescent="0.35">
      <c r="A2195" s="73">
        <v>39097</v>
      </c>
      <c r="D2195">
        <v>1382.9</v>
      </c>
    </row>
    <row r="2196" spans="1:6" x14ac:dyDescent="0.35">
      <c r="A2196" s="73">
        <v>39104</v>
      </c>
      <c r="D2196">
        <v>1373.2</v>
      </c>
    </row>
    <row r="2197" spans="1:6" x14ac:dyDescent="0.35">
      <c r="A2197" s="73">
        <v>39111</v>
      </c>
      <c r="D2197">
        <v>1377</v>
      </c>
    </row>
    <row r="2198" spans="1:6" x14ac:dyDescent="0.35">
      <c r="A2198" s="73">
        <v>39114</v>
      </c>
      <c r="B2198">
        <v>667.4</v>
      </c>
      <c r="C2198">
        <v>3488.9</v>
      </c>
      <c r="E2198">
        <v>7125.3</v>
      </c>
    </row>
    <row r="2199" spans="1:6" x14ac:dyDescent="0.35">
      <c r="A2199" s="73">
        <v>39118</v>
      </c>
      <c r="D2199">
        <v>1369.9</v>
      </c>
    </row>
    <row r="2200" spans="1:6" x14ac:dyDescent="0.35">
      <c r="A2200" s="73">
        <v>39125</v>
      </c>
      <c r="D2200">
        <v>1361.7</v>
      </c>
    </row>
    <row r="2201" spans="1:6" x14ac:dyDescent="0.35">
      <c r="A2201" s="73">
        <v>39132</v>
      </c>
      <c r="D2201">
        <v>1361.7</v>
      </c>
    </row>
    <row r="2202" spans="1:6" x14ac:dyDescent="0.35">
      <c r="A2202" s="73">
        <v>39139</v>
      </c>
      <c r="D2202">
        <v>1362</v>
      </c>
    </row>
    <row r="2203" spans="1:6" x14ac:dyDescent="0.35">
      <c r="A2203" s="73">
        <v>39142</v>
      </c>
      <c r="B2203">
        <v>665.7</v>
      </c>
      <c r="C2203">
        <v>3487.3</v>
      </c>
      <c r="E2203">
        <v>7159.1</v>
      </c>
    </row>
    <row r="2204" spans="1:6" x14ac:dyDescent="0.35">
      <c r="A2204" s="73">
        <v>39146</v>
      </c>
      <c r="D2204">
        <v>1358.6</v>
      </c>
    </row>
    <row r="2205" spans="1:6" x14ac:dyDescent="0.35">
      <c r="A2205" s="73">
        <v>39153</v>
      </c>
      <c r="D2205">
        <v>1363.5</v>
      </c>
    </row>
    <row r="2206" spans="1:6" x14ac:dyDescent="0.35">
      <c r="A2206" s="73">
        <v>39160</v>
      </c>
      <c r="D2206">
        <v>1360.2</v>
      </c>
    </row>
    <row r="2207" spans="1:6" x14ac:dyDescent="0.35">
      <c r="A2207" s="73">
        <v>39167</v>
      </c>
      <c r="D2207">
        <v>1373.6</v>
      </c>
    </row>
    <row r="2208" spans="1:6" x14ac:dyDescent="0.35">
      <c r="A2208" s="73">
        <v>39173</v>
      </c>
      <c r="B2208">
        <v>669.2</v>
      </c>
      <c r="C2208">
        <v>3512</v>
      </c>
      <c r="E2208">
        <v>7231.3</v>
      </c>
      <c r="F2208">
        <v>1.986</v>
      </c>
    </row>
    <row r="2209" spans="1:6" x14ac:dyDescent="0.35">
      <c r="A2209" s="73">
        <v>39174</v>
      </c>
      <c r="D2209">
        <v>1377.5</v>
      </c>
    </row>
    <row r="2210" spans="1:6" x14ac:dyDescent="0.35">
      <c r="A2210" s="73">
        <v>39181</v>
      </c>
      <c r="D2210">
        <v>1379.6</v>
      </c>
    </row>
    <row r="2211" spans="1:6" x14ac:dyDescent="0.35">
      <c r="A2211" s="73">
        <v>39188</v>
      </c>
      <c r="D2211">
        <v>1374.5</v>
      </c>
    </row>
    <row r="2212" spans="1:6" x14ac:dyDescent="0.35">
      <c r="A2212" s="73">
        <v>39195</v>
      </c>
      <c r="D2212">
        <v>1375.7</v>
      </c>
    </row>
    <row r="2213" spans="1:6" x14ac:dyDescent="0.35">
      <c r="A2213" s="73">
        <v>39202</v>
      </c>
      <c r="D2213">
        <v>1382.5</v>
      </c>
    </row>
    <row r="2214" spans="1:6" x14ac:dyDescent="0.35">
      <c r="A2214" s="73">
        <v>39203</v>
      </c>
      <c r="B2214">
        <v>667.9</v>
      </c>
      <c r="C2214">
        <v>3504.3</v>
      </c>
      <c r="E2214">
        <v>7245.4</v>
      </c>
    </row>
    <row r="2215" spans="1:6" x14ac:dyDescent="0.35">
      <c r="A2215" s="73">
        <v>39209</v>
      </c>
      <c r="D2215">
        <v>1367.2</v>
      </c>
    </row>
    <row r="2216" spans="1:6" x14ac:dyDescent="0.35">
      <c r="A2216" s="73">
        <v>39216</v>
      </c>
      <c r="D2216">
        <v>1382.3</v>
      </c>
    </row>
    <row r="2217" spans="1:6" x14ac:dyDescent="0.35">
      <c r="A2217" s="73">
        <v>39223</v>
      </c>
      <c r="D2217">
        <v>1384.1</v>
      </c>
    </row>
    <row r="2218" spans="1:6" x14ac:dyDescent="0.35">
      <c r="A2218" s="73">
        <v>39230</v>
      </c>
      <c r="D2218">
        <v>1388.5</v>
      </c>
    </row>
    <row r="2219" spans="1:6" x14ac:dyDescent="0.35">
      <c r="A2219" s="73">
        <v>39234</v>
      </c>
      <c r="B2219">
        <v>660.2</v>
      </c>
      <c r="C2219">
        <v>3512.3</v>
      </c>
      <c r="E2219">
        <v>7278.6</v>
      </c>
    </row>
    <row r="2220" spans="1:6" x14ac:dyDescent="0.35">
      <c r="A2220" s="73">
        <v>39237</v>
      </c>
      <c r="D2220">
        <v>1384.6</v>
      </c>
    </row>
    <row r="2221" spans="1:6" x14ac:dyDescent="0.35">
      <c r="A2221" s="73">
        <v>39244</v>
      </c>
      <c r="D2221">
        <v>1370.7</v>
      </c>
    </row>
    <row r="2222" spans="1:6" x14ac:dyDescent="0.35">
      <c r="A2222" s="73">
        <v>39251</v>
      </c>
      <c r="D2222">
        <v>1356.3</v>
      </c>
    </row>
    <row r="2223" spans="1:6" x14ac:dyDescent="0.35">
      <c r="A2223" s="73">
        <v>39258</v>
      </c>
      <c r="D2223">
        <v>1362.9</v>
      </c>
    </row>
    <row r="2224" spans="1:6" x14ac:dyDescent="0.35">
      <c r="A2224" s="73">
        <v>39264</v>
      </c>
      <c r="B2224">
        <v>660.8</v>
      </c>
      <c r="C2224">
        <v>3520.7</v>
      </c>
      <c r="E2224">
        <v>7309</v>
      </c>
      <c r="F2224">
        <v>1.9770000000000001</v>
      </c>
    </row>
    <row r="2225" spans="1:6" x14ac:dyDescent="0.35">
      <c r="A2225" s="73">
        <v>39265</v>
      </c>
      <c r="D2225">
        <v>1375.8</v>
      </c>
    </row>
    <row r="2226" spans="1:6" x14ac:dyDescent="0.35">
      <c r="A2226" s="73">
        <v>39272</v>
      </c>
      <c r="D2226">
        <v>1370.5</v>
      </c>
    </row>
    <row r="2227" spans="1:6" x14ac:dyDescent="0.35">
      <c r="A2227" s="73">
        <v>39279</v>
      </c>
      <c r="D2227">
        <v>1373.5</v>
      </c>
    </row>
    <row r="2228" spans="1:6" x14ac:dyDescent="0.35">
      <c r="A2228" s="73">
        <v>39286</v>
      </c>
      <c r="D2228">
        <v>1373.2</v>
      </c>
    </row>
    <row r="2229" spans="1:6" x14ac:dyDescent="0.35">
      <c r="A2229" s="73">
        <v>39293</v>
      </c>
      <c r="D2229">
        <v>1370.4</v>
      </c>
    </row>
    <row r="2230" spans="1:6" x14ac:dyDescent="0.35">
      <c r="A2230" s="73">
        <v>39295</v>
      </c>
      <c r="B2230">
        <v>662.7</v>
      </c>
      <c r="C2230">
        <v>3556.2</v>
      </c>
      <c r="E2230">
        <v>7385.1</v>
      </c>
    </row>
    <row r="2231" spans="1:6" x14ac:dyDescent="0.35">
      <c r="A2231" s="73">
        <v>39300</v>
      </c>
      <c r="D2231">
        <v>1359.9</v>
      </c>
    </row>
    <row r="2232" spans="1:6" x14ac:dyDescent="0.35">
      <c r="A2232" s="73">
        <v>39307</v>
      </c>
      <c r="D2232">
        <v>1364.1</v>
      </c>
    </row>
    <row r="2233" spans="1:6" x14ac:dyDescent="0.35">
      <c r="A2233" s="73">
        <v>39314</v>
      </c>
      <c r="D2233">
        <v>1372.8</v>
      </c>
    </row>
    <row r="2234" spans="1:6" x14ac:dyDescent="0.35">
      <c r="A2234" s="73">
        <v>39321</v>
      </c>
      <c r="D2234">
        <v>1385.6</v>
      </c>
    </row>
    <row r="2235" spans="1:6" x14ac:dyDescent="0.35">
      <c r="A2235" s="73">
        <v>39326</v>
      </c>
      <c r="B2235">
        <v>659.7</v>
      </c>
      <c r="C2235">
        <v>3549.9</v>
      </c>
      <c r="E2235">
        <v>7403.2</v>
      </c>
    </row>
    <row r="2236" spans="1:6" x14ac:dyDescent="0.35">
      <c r="A2236" s="73">
        <v>39328</v>
      </c>
      <c r="D2236">
        <v>1412.6</v>
      </c>
    </row>
    <row r="2237" spans="1:6" x14ac:dyDescent="0.35">
      <c r="A2237" s="73">
        <v>39335</v>
      </c>
      <c r="D2237">
        <v>1382.1</v>
      </c>
    </row>
    <row r="2238" spans="1:6" x14ac:dyDescent="0.35">
      <c r="A2238" s="73">
        <v>39342</v>
      </c>
      <c r="D2238">
        <v>1373.5</v>
      </c>
    </row>
    <row r="2239" spans="1:6" x14ac:dyDescent="0.35">
      <c r="A2239" s="73">
        <v>39349</v>
      </c>
      <c r="D2239">
        <v>1365.4</v>
      </c>
    </row>
    <row r="2240" spans="1:6" x14ac:dyDescent="0.35">
      <c r="A2240" s="73">
        <v>39356</v>
      </c>
      <c r="B2240">
        <v>659.4</v>
      </c>
      <c r="C2240">
        <v>3545.7</v>
      </c>
      <c r="D2240">
        <v>1364.1</v>
      </c>
      <c r="E2240">
        <v>7417.2</v>
      </c>
      <c r="F2240">
        <v>1.9770000000000001</v>
      </c>
    </row>
    <row r="2241" spans="1:6" x14ac:dyDescent="0.35">
      <c r="A2241" s="73">
        <v>39363</v>
      </c>
      <c r="D2241">
        <v>1376.8</v>
      </c>
    </row>
    <row r="2242" spans="1:6" x14ac:dyDescent="0.35">
      <c r="A2242" s="73">
        <v>39370</v>
      </c>
      <c r="D2242">
        <v>1382.9</v>
      </c>
    </row>
    <row r="2243" spans="1:6" x14ac:dyDescent="0.35">
      <c r="A2243" s="73">
        <v>39377</v>
      </c>
      <c r="D2243">
        <v>1383.1</v>
      </c>
    </row>
    <row r="2244" spans="1:6" x14ac:dyDescent="0.35">
      <c r="A2244" s="73">
        <v>39384</v>
      </c>
      <c r="D2244">
        <v>1379.7</v>
      </c>
    </row>
    <row r="2245" spans="1:6" x14ac:dyDescent="0.35">
      <c r="A2245" s="73">
        <v>39387</v>
      </c>
      <c r="B2245">
        <v>650.70000000000005</v>
      </c>
      <c r="C2245">
        <v>3529.7</v>
      </c>
      <c r="E2245">
        <v>7441.8</v>
      </c>
    </row>
    <row r="2246" spans="1:6" x14ac:dyDescent="0.35">
      <c r="A2246" s="73">
        <v>39391</v>
      </c>
      <c r="D2246">
        <v>1369.6</v>
      </c>
    </row>
    <row r="2247" spans="1:6" x14ac:dyDescent="0.35">
      <c r="A2247" s="73">
        <v>39398</v>
      </c>
      <c r="D2247">
        <v>1367.8</v>
      </c>
    </row>
    <row r="2248" spans="1:6" x14ac:dyDescent="0.35">
      <c r="A2248" s="73">
        <v>39405</v>
      </c>
      <c r="D2248">
        <v>1367.2</v>
      </c>
    </row>
    <row r="2249" spans="1:6" x14ac:dyDescent="0.35">
      <c r="A2249" s="73">
        <v>39412</v>
      </c>
      <c r="D2249">
        <v>1374.5</v>
      </c>
    </row>
    <row r="2250" spans="1:6" x14ac:dyDescent="0.35">
      <c r="A2250" s="73">
        <v>39417</v>
      </c>
      <c r="B2250">
        <v>649.5</v>
      </c>
      <c r="C2250">
        <v>3533.6</v>
      </c>
      <c r="E2250">
        <v>7471.6</v>
      </c>
    </row>
    <row r="2251" spans="1:6" x14ac:dyDescent="0.35">
      <c r="A2251" s="73">
        <v>39419</v>
      </c>
      <c r="D2251">
        <v>1384.8</v>
      </c>
    </row>
    <row r="2252" spans="1:6" x14ac:dyDescent="0.35">
      <c r="A2252" s="73">
        <v>39426</v>
      </c>
      <c r="D2252">
        <v>1377.6</v>
      </c>
    </row>
    <row r="2253" spans="1:6" x14ac:dyDescent="0.35">
      <c r="A2253" s="73">
        <v>39433</v>
      </c>
      <c r="D2253">
        <v>1365.1</v>
      </c>
    </row>
    <row r="2254" spans="1:6" x14ac:dyDescent="0.35">
      <c r="A2254" s="73">
        <v>39440</v>
      </c>
      <c r="D2254">
        <v>1378.1</v>
      </c>
    </row>
    <row r="2255" spans="1:6" x14ac:dyDescent="0.35">
      <c r="A2255" s="73">
        <v>39447</v>
      </c>
      <c r="D2255">
        <v>1367.9</v>
      </c>
    </row>
    <row r="2256" spans="1:6" x14ac:dyDescent="0.35">
      <c r="A2256" s="73">
        <v>39448</v>
      </c>
      <c r="B2256">
        <v>649.29999999999995</v>
      </c>
      <c r="C2256">
        <v>3537.4</v>
      </c>
      <c r="E2256">
        <v>7505.5</v>
      </c>
      <c r="F2256">
        <v>1.9390000000000001</v>
      </c>
    </row>
    <row r="2257" spans="1:6" x14ac:dyDescent="0.35">
      <c r="A2257" s="73">
        <v>39454</v>
      </c>
      <c r="D2257">
        <v>1367.3</v>
      </c>
    </row>
    <row r="2258" spans="1:6" x14ac:dyDescent="0.35">
      <c r="A2258" s="73">
        <v>39461</v>
      </c>
      <c r="D2258">
        <v>1370.2</v>
      </c>
    </row>
    <row r="2259" spans="1:6" x14ac:dyDescent="0.35">
      <c r="A2259" s="73">
        <v>39468</v>
      </c>
      <c r="D2259">
        <v>1390</v>
      </c>
    </row>
    <row r="2260" spans="1:6" x14ac:dyDescent="0.35">
      <c r="A2260" s="73">
        <v>39475</v>
      </c>
      <c r="D2260">
        <v>1379.6</v>
      </c>
    </row>
    <row r="2261" spans="1:6" x14ac:dyDescent="0.35">
      <c r="A2261" s="73">
        <v>39479</v>
      </c>
      <c r="B2261">
        <v>649</v>
      </c>
      <c r="C2261">
        <v>3568.9</v>
      </c>
      <c r="E2261">
        <v>7590.6</v>
      </c>
    </row>
    <row r="2262" spans="1:6" x14ac:dyDescent="0.35">
      <c r="A2262" s="73">
        <v>39482</v>
      </c>
      <c r="D2262">
        <v>1386.1</v>
      </c>
    </row>
    <row r="2263" spans="1:6" x14ac:dyDescent="0.35">
      <c r="A2263" s="73">
        <v>39489</v>
      </c>
      <c r="D2263">
        <v>1374.4</v>
      </c>
    </row>
    <row r="2264" spans="1:6" x14ac:dyDescent="0.35">
      <c r="A2264" s="73">
        <v>39496</v>
      </c>
      <c r="D2264">
        <v>1375</v>
      </c>
    </row>
    <row r="2265" spans="1:6" x14ac:dyDescent="0.35">
      <c r="A2265" s="73">
        <v>39503</v>
      </c>
      <c r="D2265">
        <v>1376.9</v>
      </c>
    </row>
    <row r="2266" spans="1:6" x14ac:dyDescent="0.35">
      <c r="A2266" s="73">
        <v>39508</v>
      </c>
      <c r="B2266">
        <v>650.6</v>
      </c>
      <c r="C2266">
        <v>3586.9</v>
      </c>
      <c r="E2266">
        <v>7656.2</v>
      </c>
    </row>
    <row r="2267" spans="1:6" x14ac:dyDescent="0.35">
      <c r="A2267" s="73">
        <v>39510</v>
      </c>
      <c r="D2267">
        <v>1401</v>
      </c>
    </row>
    <row r="2268" spans="1:6" x14ac:dyDescent="0.35">
      <c r="A2268" s="73">
        <v>39517</v>
      </c>
      <c r="D2268">
        <v>1391.3</v>
      </c>
    </row>
    <row r="2269" spans="1:6" x14ac:dyDescent="0.35">
      <c r="A2269" s="73">
        <v>39524</v>
      </c>
      <c r="D2269">
        <v>1381.5</v>
      </c>
    </row>
    <row r="2270" spans="1:6" x14ac:dyDescent="0.35">
      <c r="A2270" s="73">
        <v>39531</v>
      </c>
      <c r="D2270">
        <v>1387.1</v>
      </c>
    </row>
    <row r="2271" spans="1:6" x14ac:dyDescent="0.35">
      <c r="A2271" s="73">
        <v>39538</v>
      </c>
      <c r="D2271">
        <v>1389.7</v>
      </c>
    </row>
    <row r="2272" spans="1:6" x14ac:dyDescent="0.35">
      <c r="A2272" s="73">
        <v>39539</v>
      </c>
      <c r="B2272">
        <v>650.4</v>
      </c>
      <c r="C2272">
        <v>3598.7</v>
      </c>
      <c r="E2272">
        <v>7699.2</v>
      </c>
      <c r="F2272">
        <v>1.927</v>
      </c>
    </row>
    <row r="2273" spans="1:6" x14ac:dyDescent="0.35">
      <c r="A2273" s="73">
        <v>39545</v>
      </c>
      <c r="D2273">
        <v>1374.2</v>
      </c>
    </row>
    <row r="2274" spans="1:6" x14ac:dyDescent="0.35">
      <c r="A2274" s="73">
        <v>39552</v>
      </c>
      <c r="D2274">
        <v>1389.2</v>
      </c>
    </row>
    <row r="2275" spans="1:6" x14ac:dyDescent="0.35">
      <c r="A2275" s="73">
        <v>39559</v>
      </c>
      <c r="D2275">
        <v>1403.8</v>
      </c>
    </row>
    <row r="2276" spans="1:6" x14ac:dyDescent="0.35">
      <c r="A2276" s="73">
        <v>39566</v>
      </c>
      <c r="D2276">
        <v>1397.7</v>
      </c>
    </row>
    <row r="2277" spans="1:6" x14ac:dyDescent="0.35">
      <c r="A2277" s="73">
        <v>39569</v>
      </c>
      <c r="B2277">
        <v>647.5</v>
      </c>
      <c r="C2277">
        <v>3583.1</v>
      </c>
      <c r="E2277">
        <v>7711.2</v>
      </c>
    </row>
    <row r="2278" spans="1:6" x14ac:dyDescent="0.35">
      <c r="A2278" s="73">
        <v>39573</v>
      </c>
      <c r="D2278">
        <v>1393.5</v>
      </c>
    </row>
    <row r="2279" spans="1:6" x14ac:dyDescent="0.35">
      <c r="A2279" s="73">
        <v>39580</v>
      </c>
      <c r="D2279">
        <v>1392</v>
      </c>
    </row>
    <row r="2280" spans="1:6" x14ac:dyDescent="0.35">
      <c r="A2280" s="73">
        <v>39587</v>
      </c>
      <c r="D2280">
        <v>1385.7</v>
      </c>
    </row>
    <row r="2281" spans="1:6" x14ac:dyDescent="0.35">
      <c r="A2281" s="73">
        <v>39594</v>
      </c>
      <c r="D2281">
        <v>1394</v>
      </c>
    </row>
    <row r="2282" spans="1:6" x14ac:dyDescent="0.35">
      <c r="A2282" s="73">
        <v>39600</v>
      </c>
      <c r="B2282">
        <v>645.9</v>
      </c>
      <c r="C2282">
        <v>3554.1</v>
      </c>
      <c r="E2282">
        <v>7728.9</v>
      </c>
    </row>
    <row r="2283" spans="1:6" x14ac:dyDescent="0.35">
      <c r="A2283" s="73">
        <v>39601</v>
      </c>
      <c r="D2283">
        <v>1405.2</v>
      </c>
    </row>
    <row r="2284" spans="1:6" x14ac:dyDescent="0.35">
      <c r="A2284" s="73">
        <v>39608</v>
      </c>
      <c r="D2284">
        <v>1410.9</v>
      </c>
    </row>
    <row r="2285" spans="1:6" x14ac:dyDescent="0.35">
      <c r="A2285" s="73">
        <v>39615</v>
      </c>
      <c r="D2285">
        <v>1403.7</v>
      </c>
    </row>
    <row r="2286" spans="1:6" x14ac:dyDescent="0.35">
      <c r="A2286" s="73">
        <v>39622</v>
      </c>
      <c r="D2286">
        <v>1398.9</v>
      </c>
    </row>
    <row r="2287" spans="1:6" x14ac:dyDescent="0.35">
      <c r="A2287" s="73">
        <v>39629</v>
      </c>
      <c r="D2287">
        <v>1404.6</v>
      </c>
    </row>
    <row r="2288" spans="1:6" x14ac:dyDescent="0.35">
      <c r="A2288" s="73">
        <v>39630</v>
      </c>
      <c r="B2288">
        <v>648.9</v>
      </c>
      <c r="C2288">
        <v>3550.2</v>
      </c>
      <c r="E2288">
        <v>7775.4</v>
      </c>
      <c r="F2288">
        <v>1.9079999999999999</v>
      </c>
    </row>
    <row r="2289" spans="1:6" x14ac:dyDescent="0.35">
      <c r="A2289" s="73">
        <v>39636</v>
      </c>
      <c r="D2289">
        <v>1412.6</v>
      </c>
    </row>
    <row r="2290" spans="1:6" x14ac:dyDescent="0.35">
      <c r="A2290" s="73">
        <v>39643</v>
      </c>
      <c r="D2290">
        <v>1421.5</v>
      </c>
    </row>
    <row r="2291" spans="1:6" x14ac:dyDescent="0.35">
      <c r="A2291" s="73">
        <v>39650</v>
      </c>
      <c r="D2291">
        <v>1426.9</v>
      </c>
    </row>
    <row r="2292" spans="1:6" x14ac:dyDescent="0.35">
      <c r="A2292" s="73">
        <v>39657</v>
      </c>
      <c r="D2292">
        <v>1422.3</v>
      </c>
    </row>
    <row r="2293" spans="1:6" x14ac:dyDescent="0.35">
      <c r="A2293" s="73">
        <v>39661</v>
      </c>
      <c r="B2293">
        <v>643.6</v>
      </c>
      <c r="C2293">
        <v>3562.2</v>
      </c>
      <c r="E2293">
        <v>7790.2</v>
      </c>
    </row>
    <row r="2294" spans="1:6" x14ac:dyDescent="0.35">
      <c r="A2294" s="73">
        <v>39664</v>
      </c>
      <c r="D2294">
        <v>1423.5</v>
      </c>
    </row>
    <row r="2295" spans="1:6" x14ac:dyDescent="0.35">
      <c r="A2295" s="73">
        <v>39671</v>
      </c>
      <c r="D2295">
        <v>1412.7</v>
      </c>
    </row>
    <row r="2296" spans="1:6" x14ac:dyDescent="0.35">
      <c r="A2296" s="73">
        <v>39678</v>
      </c>
      <c r="D2296">
        <v>1394.4</v>
      </c>
    </row>
    <row r="2297" spans="1:6" x14ac:dyDescent="0.35">
      <c r="A2297" s="73">
        <v>39685</v>
      </c>
      <c r="D2297">
        <v>1404.9</v>
      </c>
    </row>
    <row r="2298" spans="1:6" x14ac:dyDescent="0.35">
      <c r="A2298" s="73">
        <v>39692</v>
      </c>
      <c r="B2298">
        <v>668</v>
      </c>
      <c r="C2298">
        <v>3590.8</v>
      </c>
      <c r="D2298">
        <v>1408.4</v>
      </c>
      <c r="E2298">
        <v>7859.5</v>
      </c>
    </row>
    <row r="2299" spans="1:6" x14ac:dyDescent="0.35">
      <c r="A2299" s="73">
        <v>39699</v>
      </c>
      <c r="D2299">
        <v>1423.9</v>
      </c>
    </row>
    <row r="2300" spans="1:6" x14ac:dyDescent="0.35">
      <c r="A2300" s="73">
        <v>39706</v>
      </c>
      <c r="D2300">
        <v>1437</v>
      </c>
    </row>
    <row r="2301" spans="1:6" x14ac:dyDescent="0.35">
      <c r="A2301" s="73">
        <v>39713</v>
      </c>
      <c r="D2301">
        <v>1490.1</v>
      </c>
    </row>
    <row r="2302" spans="1:6" x14ac:dyDescent="0.35">
      <c r="A2302" s="73">
        <v>39720</v>
      </c>
      <c r="D2302">
        <v>1504.6</v>
      </c>
    </row>
    <row r="2303" spans="1:6" x14ac:dyDescent="0.35">
      <c r="A2303" s="73">
        <v>39722</v>
      </c>
      <c r="B2303">
        <v>679.2</v>
      </c>
      <c r="C2303">
        <v>3670.7</v>
      </c>
      <c r="E2303">
        <v>7965.3</v>
      </c>
      <c r="F2303">
        <v>1.8129999999999999</v>
      </c>
    </row>
    <row r="2304" spans="1:6" x14ac:dyDescent="0.35">
      <c r="A2304" s="73">
        <v>39727</v>
      </c>
      <c r="D2304">
        <v>1461</v>
      </c>
    </row>
    <row r="2305" spans="1:6" x14ac:dyDescent="0.35">
      <c r="A2305" s="73">
        <v>39734</v>
      </c>
      <c r="D2305">
        <v>1464.9</v>
      </c>
    </row>
    <row r="2306" spans="1:6" x14ac:dyDescent="0.35">
      <c r="A2306" s="73">
        <v>39741</v>
      </c>
      <c r="D2306">
        <v>1457.4</v>
      </c>
    </row>
    <row r="2307" spans="1:6" x14ac:dyDescent="0.35">
      <c r="A2307" s="73">
        <v>39748</v>
      </c>
      <c r="D2307">
        <v>1483.7</v>
      </c>
    </row>
    <row r="2308" spans="1:6" x14ac:dyDescent="0.35">
      <c r="A2308" s="73">
        <v>39753</v>
      </c>
      <c r="B2308">
        <v>710.6</v>
      </c>
      <c r="C2308">
        <v>3760.6</v>
      </c>
      <c r="E2308">
        <v>8015.8</v>
      </c>
    </row>
    <row r="2309" spans="1:6" x14ac:dyDescent="0.35">
      <c r="A2309" s="73">
        <v>39755</v>
      </c>
      <c r="D2309">
        <v>1520</v>
      </c>
    </row>
    <row r="2310" spans="1:6" x14ac:dyDescent="0.35">
      <c r="A2310" s="73">
        <v>39762</v>
      </c>
      <c r="D2310">
        <v>1505.5</v>
      </c>
    </row>
    <row r="2311" spans="1:6" x14ac:dyDescent="0.35">
      <c r="A2311" s="73">
        <v>39769</v>
      </c>
      <c r="D2311">
        <v>1506.8</v>
      </c>
    </row>
    <row r="2312" spans="1:6" x14ac:dyDescent="0.35">
      <c r="A2312" s="73">
        <v>39776</v>
      </c>
      <c r="D2312">
        <v>1518.3</v>
      </c>
    </row>
    <row r="2313" spans="1:6" x14ac:dyDescent="0.35">
      <c r="A2313" s="73">
        <v>39783</v>
      </c>
      <c r="B2313">
        <v>757.7</v>
      </c>
      <c r="C2313">
        <v>3875.2</v>
      </c>
      <c r="D2313">
        <v>1527.2</v>
      </c>
      <c r="E2313">
        <v>8192.1</v>
      </c>
    </row>
    <row r="2314" spans="1:6" x14ac:dyDescent="0.35">
      <c r="A2314" s="73">
        <v>39790</v>
      </c>
      <c r="D2314">
        <v>1590</v>
      </c>
    </row>
    <row r="2315" spans="1:6" x14ac:dyDescent="0.35">
      <c r="A2315" s="73">
        <v>39797</v>
      </c>
      <c r="D2315">
        <v>1612</v>
      </c>
    </row>
    <row r="2316" spans="1:6" x14ac:dyDescent="0.35">
      <c r="A2316" s="73">
        <v>39804</v>
      </c>
      <c r="D2316">
        <v>1610.2</v>
      </c>
    </row>
    <row r="2317" spans="1:6" x14ac:dyDescent="0.35">
      <c r="A2317" s="73">
        <v>39811</v>
      </c>
      <c r="D2317">
        <v>1597.3</v>
      </c>
    </row>
    <row r="2318" spans="1:6" x14ac:dyDescent="0.35">
      <c r="A2318" s="73">
        <v>39814</v>
      </c>
      <c r="B2318">
        <v>746.8</v>
      </c>
      <c r="C2318">
        <v>3903.9</v>
      </c>
      <c r="E2318">
        <v>8273.7000000000007</v>
      </c>
      <c r="F2318">
        <v>1.7350000000000001</v>
      </c>
    </row>
    <row r="2319" spans="1:6" x14ac:dyDescent="0.35">
      <c r="A2319" s="73">
        <v>39818</v>
      </c>
      <c r="D2319">
        <v>1629.7</v>
      </c>
    </row>
    <row r="2320" spans="1:6" x14ac:dyDescent="0.35">
      <c r="A2320" s="73">
        <v>39825</v>
      </c>
      <c r="D2320">
        <v>1609.5</v>
      </c>
    </row>
    <row r="2321" spans="1:6" x14ac:dyDescent="0.35">
      <c r="A2321" s="73">
        <v>39832</v>
      </c>
      <c r="D2321">
        <v>1561.1</v>
      </c>
    </row>
    <row r="2322" spans="1:6" x14ac:dyDescent="0.35">
      <c r="A2322" s="73">
        <v>39839</v>
      </c>
      <c r="D2322">
        <v>1555.1</v>
      </c>
    </row>
    <row r="2323" spans="1:6" x14ac:dyDescent="0.35">
      <c r="A2323" s="73">
        <v>39845</v>
      </c>
      <c r="B2323">
        <v>736.8</v>
      </c>
      <c r="C2323">
        <v>3903.6</v>
      </c>
      <c r="E2323">
        <v>8303.1</v>
      </c>
    </row>
    <row r="2324" spans="1:6" x14ac:dyDescent="0.35">
      <c r="A2324" s="73">
        <v>39846</v>
      </c>
      <c r="D2324">
        <v>1567.4</v>
      </c>
    </row>
    <row r="2325" spans="1:6" x14ac:dyDescent="0.35">
      <c r="A2325" s="73">
        <v>39853</v>
      </c>
      <c r="D2325">
        <v>1575.7</v>
      </c>
    </row>
    <row r="2326" spans="1:6" x14ac:dyDescent="0.35">
      <c r="A2326" s="73">
        <v>39860</v>
      </c>
      <c r="D2326">
        <v>1565</v>
      </c>
    </row>
    <row r="2327" spans="1:6" x14ac:dyDescent="0.35">
      <c r="A2327" s="73">
        <v>39867</v>
      </c>
      <c r="D2327">
        <v>1558.9</v>
      </c>
    </row>
    <row r="2328" spans="1:6" x14ac:dyDescent="0.35">
      <c r="A2328" s="73">
        <v>39873</v>
      </c>
      <c r="B2328">
        <v>743</v>
      </c>
      <c r="C2328">
        <v>3938.6</v>
      </c>
      <c r="E2328">
        <v>8369.2999999999993</v>
      </c>
    </row>
    <row r="2329" spans="1:6" x14ac:dyDescent="0.35">
      <c r="A2329" s="73">
        <v>39874</v>
      </c>
      <c r="D2329">
        <v>1570.1</v>
      </c>
    </row>
    <row r="2330" spans="1:6" x14ac:dyDescent="0.35">
      <c r="A2330" s="73">
        <v>39881</v>
      </c>
      <c r="D2330">
        <v>1583.8</v>
      </c>
    </row>
    <row r="2331" spans="1:6" x14ac:dyDescent="0.35">
      <c r="A2331" s="73">
        <v>39888</v>
      </c>
      <c r="D2331">
        <v>1575.7</v>
      </c>
    </row>
    <row r="2332" spans="1:6" x14ac:dyDescent="0.35">
      <c r="A2332" s="73">
        <v>39895</v>
      </c>
      <c r="D2332">
        <v>1575.1</v>
      </c>
    </row>
    <row r="2333" spans="1:6" x14ac:dyDescent="0.35">
      <c r="A2333" s="73">
        <v>39902</v>
      </c>
      <c r="D2333">
        <v>1572.3</v>
      </c>
    </row>
    <row r="2334" spans="1:6" x14ac:dyDescent="0.35">
      <c r="A2334" s="73">
        <v>39904</v>
      </c>
      <c r="B2334">
        <v>757.7</v>
      </c>
      <c r="C2334">
        <v>3936.3</v>
      </c>
      <c r="E2334">
        <v>8372.9</v>
      </c>
      <c r="F2334">
        <v>1.7090000000000001</v>
      </c>
    </row>
    <row r="2335" spans="1:6" x14ac:dyDescent="0.35">
      <c r="A2335" s="73">
        <v>39909</v>
      </c>
      <c r="D2335">
        <v>1655.6</v>
      </c>
    </row>
    <row r="2336" spans="1:6" x14ac:dyDescent="0.35">
      <c r="A2336" s="73">
        <v>39916</v>
      </c>
      <c r="D2336">
        <v>1604.1</v>
      </c>
    </row>
    <row r="2337" spans="1:6" x14ac:dyDescent="0.35">
      <c r="A2337" s="73">
        <v>39923</v>
      </c>
      <c r="D2337">
        <v>1595.4</v>
      </c>
    </row>
    <row r="2338" spans="1:6" x14ac:dyDescent="0.35">
      <c r="A2338" s="73">
        <v>39930</v>
      </c>
      <c r="D2338">
        <v>1598</v>
      </c>
    </row>
    <row r="2339" spans="1:6" x14ac:dyDescent="0.35">
      <c r="A2339" s="73">
        <v>39934</v>
      </c>
      <c r="B2339">
        <v>759.3</v>
      </c>
      <c r="C2339">
        <v>3957.7</v>
      </c>
      <c r="E2339">
        <v>8430.7000000000007</v>
      </c>
    </row>
    <row r="2340" spans="1:6" x14ac:dyDescent="0.35">
      <c r="A2340" s="73">
        <v>39937</v>
      </c>
      <c r="D2340">
        <v>1611.3</v>
      </c>
    </row>
    <row r="2341" spans="1:6" x14ac:dyDescent="0.35">
      <c r="A2341" s="73">
        <v>39944</v>
      </c>
      <c r="D2341">
        <v>1617.5</v>
      </c>
    </row>
    <row r="2342" spans="1:6" x14ac:dyDescent="0.35">
      <c r="A2342" s="73">
        <v>39951</v>
      </c>
      <c r="D2342">
        <v>1617.1</v>
      </c>
    </row>
    <row r="2343" spans="1:6" x14ac:dyDescent="0.35">
      <c r="A2343" s="73">
        <v>39958</v>
      </c>
      <c r="D2343">
        <v>1623.4</v>
      </c>
    </row>
    <row r="2344" spans="1:6" x14ac:dyDescent="0.35">
      <c r="A2344" s="73">
        <v>39965</v>
      </c>
      <c r="B2344">
        <v>772.3</v>
      </c>
      <c r="C2344">
        <v>3929.7</v>
      </c>
      <c r="D2344">
        <v>1615.5</v>
      </c>
      <c r="E2344">
        <v>8440.5</v>
      </c>
    </row>
    <row r="2345" spans="1:6" x14ac:dyDescent="0.35">
      <c r="A2345" s="73">
        <v>39972</v>
      </c>
      <c r="D2345">
        <v>1650.5</v>
      </c>
    </row>
    <row r="2346" spans="1:6" x14ac:dyDescent="0.35">
      <c r="A2346" s="73">
        <v>39979</v>
      </c>
      <c r="D2346">
        <v>1659.5</v>
      </c>
    </row>
    <row r="2347" spans="1:6" x14ac:dyDescent="0.35">
      <c r="A2347" s="73">
        <v>39986</v>
      </c>
      <c r="D2347">
        <v>1671.6</v>
      </c>
    </row>
    <row r="2348" spans="1:6" x14ac:dyDescent="0.35">
      <c r="A2348" s="73">
        <v>39993</v>
      </c>
      <c r="D2348">
        <v>1660.7</v>
      </c>
    </row>
    <row r="2349" spans="1:6" x14ac:dyDescent="0.35">
      <c r="A2349" s="73">
        <v>39995</v>
      </c>
      <c r="B2349">
        <v>774.2</v>
      </c>
      <c r="C2349">
        <v>3933</v>
      </c>
      <c r="E2349">
        <v>8445.1</v>
      </c>
      <c r="F2349">
        <v>1.7110000000000001</v>
      </c>
    </row>
    <row r="2350" spans="1:6" x14ac:dyDescent="0.35">
      <c r="A2350" s="73">
        <v>40000</v>
      </c>
      <c r="D2350">
        <v>1653.2</v>
      </c>
    </row>
    <row r="2351" spans="1:6" x14ac:dyDescent="0.35">
      <c r="A2351" s="73">
        <v>40007</v>
      </c>
      <c r="D2351">
        <v>1663.9</v>
      </c>
    </row>
    <row r="2352" spans="1:6" x14ac:dyDescent="0.35">
      <c r="A2352" s="73">
        <v>40014</v>
      </c>
      <c r="D2352">
        <v>1662.6</v>
      </c>
    </row>
    <row r="2353" spans="1:6" x14ac:dyDescent="0.35">
      <c r="A2353" s="73">
        <v>40021</v>
      </c>
      <c r="D2353">
        <v>1659.2</v>
      </c>
    </row>
    <row r="2354" spans="1:6" x14ac:dyDescent="0.35">
      <c r="A2354" s="73">
        <v>40026</v>
      </c>
      <c r="B2354">
        <v>770.5</v>
      </c>
      <c r="C2354">
        <v>3919.8</v>
      </c>
      <c r="E2354">
        <v>8445</v>
      </c>
    </row>
    <row r="2355" spans="1:6" x14ac:dyDescent="0.35">
      <c r="A2355" s="73">
        <v>40028</v>
      </c>
      <c r="D2355">
        <v>1679.3</v>
      </c>
    </row>
    <row r="2356" spans="1:6" x14ac:dyDescent="0.35">
      <c r="A2356" s="73">
        <v>40035</v>
      </c>
      <c r="D2356">
        <v>1669.5</v>
      </c>
    </row>
    <row r="2357" spans="1:6" x14ac:dyDescent="0.35">
      <c r="A2357" s="73">
        <v>40042</v>
      </c>
      <c r="D2357">
        <v>1668.9</v>
      </c>
    </row>
    <row r="2358" spans="1:6" x14ac:dyDescent="0.35">
      <c r="A2358" s="73">
        <v>40049</v>
      </c>
      <c r="D2358">
        <v>1649.2</v>
      </c>
    </row>
    <row r="2359" spans="1:6" x14ac:dyDescent="0.35">
      <c r="A2359" s="73">
        <v>40056</v>
      </c>
      <c r="D2359">
        <v>1644.2</v>
      </c>
    </row>
    <row r="2360" spans="1:6" x14ac:dyDescent="0.35">
      <c r="A2360" s="73">
        <v>40057</v>
      </c>
      <c r="B2360">
        <v>771.3</v>
      </c>
      <c r="C2360">
        <v>3911.9</v>
      </c>
      <c r="E2360">
        <v>8444.2000000000007</v>
      </c>
    </row>
    <row r="2361" spans="1:6" x14ac:dyDescent="0.35">
      <c r="A2361" s="73">
        <v>40063</v>
      </c>
      <c r="D2361">
        <v>1660.5</v>
      </c>
    </row>
    <row r="2362" spans="1:6" x14ac:dyDescent="0.35">
      <c r="A2362" s="73">
        <v>40070</v>
      </c>
      <c r="D2362">
        <v>1674.9</v>
      </c>
    </row>
    <row r="2363" spans="1:6" x14ac:dyDescent="0.35">
      <c r="A2363" s="73">
        <v>40077</v>
      </c>
      <c r="D2363">
        <v>1662.9</v>
      </c>
    </row>
    <row r="2364" spans="1:6" x14ac:dyDescent="0.35">
      <c r="A2364" s="73">
        <v>40084</v>
      </c>
      <c r="D2364">
        <v>1662.1</v>
      </c>
    </row>
    <row r="2365" spans="1:6" x14ac:dyDescent="0.35">
      <c r="A2365" s="73">
        <v>40087</v>
      </c>
      <c r="B2365">
        <v>774.9</v>
      </c>
      <c r="C2365">
        <v>3912.6</v>
      </c>
      <c r="E2365">
        <v>8471.1</v>
      </c>
      <c r="F2365">
        <v>1.726</v>
      </c>
    </row>
    <row r="2366" spans="1:6" x14ac:dyDescent="0.35">
      <c r="A2366" s="73">
        <v>40091</v>
      </c>
      <c r="D2366">
        <v>1662.2</v>
      </c>
    </row>
    <row r="2367" spans="1:6" x14ac:dyDescent="0.35">
      <c r="A2367" s="73">
        <v>40098</v>
      </c>
      <c r="D2367">
        <v>1674.6</v>
      </c>
    </row>
    <row r="2368" spans="1:6" x14ac:dyDescent="0.35">
      <c r="A2368" s="73">
        <v>40105</v>
      </c>
      <c r="D2368">
        <v>1680.9</v>
      </c>
    </row>
    <row r="2369" spans="1:6" x14ac:dyDescent="0.35">
      <c r="A2369" s="73">
        <v>40112</v>
      </c>
      <c r="D2369">
        <v>1685.4</v>
      </c>
    </row>
    <row r="2370" spans="1:6" x14ac:dyDescent="0.35">
      <c r="A2370" s="73">
        <v>40118</v>
      </c>
      <c r="B2370">
        <v>774.7</v>
      </c>
      <c r="C2370">
        <v>3913.2</v>
      </c>
      <c r="E2370">
        <v>8500.7999999999993</v>
      </c>
    </row>
    <row r="2371" spans="1:6" x14ac:dyDescent="0.35">
      <c r="A2371" s="73">
        <v>40119</v>
      </c>
      <c r="D2371">
        <v>1682.6</v>
      </c>
    </row>
    <row r="2372" spans="1:6" x14ac:dyDescent="0.35">
      <c r="A2372" s="73">
        <v>40126</v>
      </c>
      <c r="D2372">
        <v>1680.4</v>
      </c>
    </row>
    <row r="2373" spans="1:6" x14ac:dyDescent="0.35">
      <c r="A2373" s="73">
        <v>40133</v>
      </c>
      <c r="D2373">
        <v>1680.8</v>
      </c>
    </row>
    <row r="2374" spans="1:6" x14ac:dyDescent="0.35">
      <c r="A2374" s="73">
        <v>40140</v>
      </c>
      <c r="D2374">
        <v>1683</v>
      </c>
    </row>
    <row r="2375" spans="1:6" x14ac:dyDescent="0.35">
      <c r="A2375" s="73">
        <v>40147</v>
      </c>
      <c r="D2375">
        <v>1688.2</v>
      </c>
    </row>
    <row r="2376" spans="1:6" x14ac:dyDescent="0.35">
      <c r="A2376" s="73">
        <v>40148</v>
      </c>
      <c r="B2376">
        <v>778.8</v>
      </c>
      <c r="C2376">
        <v>3909</v>
      </c>
      <c r="E2376">
        <v>8496</v>
      </c>
    </row>
    <row r="2377" spans="1:6" x14ac:dyDescent="0.35">
      <c r="A2377" s="73">
        <v>40154</v>
      </c>
      <c r="D2377">
        <v>1684.8</v>
      </c>
    </row>
    <row r="2378" spans="1:6" x14ac:dyDescent="0.35">
      <c r="A2378" s="73">
        <v>40161</v>
      </c>
      <c r="D2378">
        <v>1691.1</v>
      </c>
    </row>
    <row r="2379" spans="1:6" x14ac:dyDescent="0.35">
      <c r="A2379" s="73">
        <v>40168</v>
      </c>
      <c r="D2379">
        <v>1698.6</v>
      </c>
    </row>
    <row r="2380" spans="1:6" x14ac:dyDescent="0.35">
      <c r="A2380" s="73">
        <v>40175</v>
      </c>
      <c r="D2380">
        <v>1690.1</v>
      </c>
    </row>
    <row r="2381" spans="1:6" x14ac:dyDescent="0.35">
      <c r="A2381" s="73">
        <v>40179</v>
      </c>
      <c r="B2381">
        <v>770</v>
      </c>
      <c r="C2381">
        <v>3889</v>
      </c>
      <c r="E2381">
        <v>8458.1</v>
      </c>
      <c r="F2381">
        <v>1.7390000000000001</v>
      </c>
    </row>
    <row r="2382" spans="1:6" x14ac:dyDescent="0.35">
      <c r="A2382" s="73">
        <v>40182</v>
      </c>
      <c r="D2382">
        <v>1708.6</v>
      </c>
    </row>
    <row r="2383" spans="1:6" x14ac:dyDescent="0.35">
      <c r="A2383" s="73">
        <v>40189</v>
      </c>
      <c r="D2383">
        <v>1665.4</v>
      </c>
    </row>
    <row r="2384" spans="1:6" x14ac:dyDescent="0.35">
      <c r="A2384" s="73">
        <v>40196</v>
      </c>
      <c r="D2384">
        <v>1669.7</v>
      </c>
    </row>
    <row r="2385" spans="1:6" x14ac:dyDescent="0.35">
      <c r="A2385" s="73">
        <v>40203</v>
      </c>
      <c r="D2385">
        <v>1672.6</v>
      </c>
    </row>
    <row r="2386" spans="1:6" x14ac:dyDescent="0.35">
      <c r="A2386" s="73">
        <v>40210</v>
      </c>
      <c r="B2386">
        <v>782.3</v>
      </c>
      <c r="C2386">
        <v>3915.4</v>
      </c>
      <c r="D2386">
        <v>1670.9</v>
      </c>
      <c r="E2386">
        <v>8507.4</v>
      </c>
    </row>
    <row r="2387" spans="1:6" x14ac:dyDescent="0.35">
      <c r="A2387" s="73">
        <v>40217</v>
      </c>
      <c r="D2387">
        <v>1688.6</v>
      </c>
    </row>
    <row r="2388" spans="1:6" x14ac:dyDescent="0.35">
      <c r="A2388" s="73">
        <v>40224</v>
      </c>
      <c r="D2388">
        <v>1717.2</v>
      </c>
    </row>
    <row r="2389" spans="1:6" x14ac:dyDescent="0.35">
      <c r="A2389" s="73">
        <v>40231</v>
      </c>
      <c r="D2389">
        <v>1702.1</v>
      </c>
    </row>
    <row r="2390" spans="1:6" x14ac:dyDescent="0.35">
      <c r="A2390" s="73">
        <v>40238</v>
      </c>
      <c r="B2390">
        <v>787.6</v>
      </c>
      <c r="C2390">
        <v>3912.8</v>
      </c>
      <c r="D2390">
        <v>1694.9</v>
      </c>
      <c r="E2390">
        <v>8504.5</v>
      </c>
    </row>
    <row r="2391" spans="1:6" x14ac:dyDescent="0.35">
      <c r="A2391" s="73">
        <v>40245</v>
      </c>
      <c r="D2391">
        <v>1704.2</v>
      </c>
    </row>
    <row r="2392" spans="1:6" x14ac:dyDescent="0.35">
      <c r="A2392" s="73">
        <v>40252</v>
      </c>
      <c r="D2392">
        <v>1722.9</v>
      </c>
    </row>
    <row r="2393" spans="1:6" x14ac:dyDescent="0.35">
      <c r="A2393" s="73">
        <v>40259</v>
      </c>
      <c r="D2393">
        <v>1722.2</v>
      </c>
    </row>
    <row r="2394" spans="1:6" x14ac:dyDescent="0.35">
      <c r="A2394" s="73">
        <v>40266</v>
      </c>
      <c r="D2394">
        <v>1708.3</v>
      </c>
    </row>
    <row r="2395" spans="1:6" x14ac:dyDescent="0.35">
      <c r="A2395" s="73">
        <v>40269</v>
      </c>
      <c r="B2395">
        <v>781.5</v>
      </c>
      <c r="C2395">
        <v>3926</v>
      </c>
      <c r="E2395">
        <v>8535.2000000000007</v>
      </c>
      <c r="F2395">
        <v>1.746</v>
      </c>
    </row>
    <row r="2396" spans="1:6" x14ac:dyDescent="0.35">
      <c r="A2396" s="73">
        <v>40273</v>
      </c>
      <c r="D2396">
        <v>1686</v>
      </c>
    </row>
    <row r="2397" spans="1:6" x14ac:dyDescent="0.35">
      <c r="A2397" s="73">
        <v>40280</v>
      </c>
      <c r="D2397">
        <v>1697.7</v>
      </c>
    </row>
    <row r="2398" spans="1:6" x14ac:dyDescent="0.35">
      <c r="A2398" s="73">
        <v>40287</v>
      </c>
      <c r="D2398">
        <v>1699.4</v>
      </c>
    </row>
    <row r="2399" spans="1:6" x14ac:dyDescent="0.35">
      <c r="A2399" s="73">
        <v>40294</v>
      </c>
      <c r="D2399">
        <v>1692.3</v>
      </c>
    </row>
    <row r="2400" spans="1:6" x14ac:dyDescent="0.35">
      <c r="A2400" s="73">
        <v>40299</v>
      </c>
      <c r="B2400">
        <v>787</v>
      </c>
      <c r="C2400">
        <v>3953.2</v>
      </c>
      <c r="E2400">
        <v>8589.9</v>
      </c>
    </row>
    <row r="2401" spans="1:6" x14ac:dyDescent="0.35">
      <c r="A2401" s="73">
        <v>40301</v>
      </c>
      <c r="D2401">
        <v>1728.3</v>
      </c>
    </row>
    <row r="2402" spans="1:6" x14ac:dyDescent="0.35">
      <c r="A2402" s="73">
        <v>40308</v>
      </c>
      <c r="D2402">
        <v>1710.7</v>
      </c>
    </row>
    <row r="2403" spans="1:6" x14ac:dyDescent="0.35">
      <c r="A2403" s="73">
        <v>40315</v>
      </c>
      <c r="D2403">
        <v>1702.8</v>
      </c>
    </row>
    <row r="2404" spans="1:6" x14ac:dyDescent="0.35">
      <c r="A2404" s="73">
        <v>40322</v>
      </c>
      <c r="D2404">
        <v>1707.5</v>
      </c>
    </row>
    <row r="2405" spans="1:6" x14ac:dyDescent="0.35">
      <c r="A2405" s="73">
        <v>40329</v>
      </c>
      <c r="D2405">
        <v>1711.5</v>
      </c>
    </row>
    <row r="2406" spans="1:6" x14ac:dyDescent="0.35">
      <c r="A2406" s="73">
        <v>40330</v>
      </c>
      <c r="B2406">
        <v>797.2</v>
      </c>
      <c r="C2406">
        <v>3963.6</v>
      </c>
      <c r="E2406">
        <v>8609</v>
      </c>
    </row>
    <row r="2407" spans="1:6" x14ac:dyDescent="0.35">
      <c r="A2407" s="73">
        <v>40336</v>
      </c>
      <c r="D2407">
        <v>1717.9</v>
      </c>
    </row>
    <row r="2408" spans="1:6" x14ac:dyDescent="0.35">
      <c r="A2408" s="73">
        <v>40343</v>
      </c>
      <c r="D2408">
        <v>1722.3</v>
      </c>
    </row>
    <row r="2409" spans="1:6" x14ac:dyDescent="0.35">
      <c r="A2409" s="73">
        <v>40350</v>
      </c>
      <c r="D2409">
        <v>1741.3</v>
      </c>
    </row>
    <row r="2410" spans="1:6" x14ac:dyDescent="0.35">
      <c r="A2410" s="73">
        <v>40357</v>
      </c>
      <c r="D2410">
        <v>1748.3</v>
      </c>
    </row>
    <row r="2411" spans="1:6" x14ac:dyDescent="0.35">
      <c r="A2411" s="73">
        <v>40360</v>
      </c>
      <c r="B2411">
        <v>792.3</v>
      </c>
      <c r="C2411">
        <v>3960.8</v>
      </c>
      <c r="E2411">
        <v>8618.7999999999993</v>
      </c>
      <c r="F2411">
        <v>1.748</v>
      </c>
    </row>
    <row r="2412" spans="1:6" x14ac:dyDescent="0.35">
      <c r="A2412" s="73">
        <v>40364</v>
      </c>
      <c r="D2412">
        <v>1719.3</v>
      </c>
    </row>
    <row r="2413" spans="1:6" x14ac:dyDescent="0.35">
      <c r="A2413" s="73">
        <v>40371</v>
      </c>
      <c r="D2413">
        <v>1722.3</v>
      </c>
    </row>
    <row r="2414" spans="1:6" x14ac:dyDescent="0.35">
      <c r="A2414" s="73">
        <v>40378</v>
      </c>
      <c r="D2414">
        <v>1718.8</v>
      </c>
    </row>
    <row r="2415" spans="1:6" x14ac:dyDescent="0.35">
      <c r="A2415" s="73">
        <v>40385</v>
      </c>
      <c r="D2415">
        <v>1730.6</v>
      </c>
    </row>
    <row r="2416" spans="1:6" x14ac:dyDescent="0.35">
      <c r="A2416" s="73">
        <v>40391</v>
      </c>
      <c r="B2416">
        <v>802.4</v>
      </c>
      <c r="C2416">
        <v>3978.1</v>
      </c>
      <c r="E2416">
        <v>8669.1</v>
      </c>
    </row>
    <row r="2417" spans="1:6" x14ac:dyDescent="0.35">
      <c r="A2417" s="73">
        <v>40392</v>
      </c>
      <c r="D2417">
        <v>1729.2</v>
      </c>
    </row>
    <row r="2418" spans="1:6" x14ac:dyDescent="0.35">
      <c r="A2418" s="73">
        <v>40399</v>
      </c>
      <c r="D2418">
        <v>1743.4</v>
      </c>
    </row>
    <row r="2419" spans="1:6" x14ac:dyDescent="0.35">
      <c r="A2419" s="73">
        <v>40406</v>
      </c>
      <c r="D2419">
        <v>1742.1</v>
      </c>
    </row>
    <row r="2420" spans="1:6" x14ac:dyDescent="0.35">
      <c r="A2420" s="73">
        <v>40413</v>
      </c>
      <c r="D2420">
        <v>1757.4</v>
      </c>
    </row>
    <row r="2421" spans="1:6" x14ac:dyDescent="0.35">
      <c r="A2421" s="73">
        <v>40420</v>
      </c>
      <c r="D2421">
        <v>1757.3</v>
      </c>
    </row>
    <row r="2422" spans="1:6" x14ac:dyDescent="0.35">
      <c r="A2422" s="73">
        <v>40422</v>
      </c>
      <c r="B2422">
        <v>809.2</v>
      </c>
      <c r="C2422">
        <v>3985.8</v>
      </c>
      <c r="E2422">
        <v>8700.1</v>
      </c>
    </row>
    <row r="2423" spans="1:6" x14ac:dyDescent="0.35">
      <c r="A2423" s="73">
        <v>40427</v>
      </c>
      <c r="D2423">
        <v>1749.5</v>
      </c>
    </row>
    <row r="2424" spans="1:6" x14ac:dyDescent="0.35">
      <c r="A2424" s="73">
        <v>40434</v>
      </c>
      <c r="D2424">
        <v>1768.6</v>
      </c>
    </row>
    <row r="2425" spans="1:6" x14ac:dyDescent="0.35">
      <c r="A2425" s="73">
        <v>40441</v>
      </c>
      <c r="D2425">
        <v>1769.6</v>
      </c>
    </row>
    <row r="2426" spans="1:6" x14ac:dyDescent="0.35">
      <c r="A2426" s="73">
        <v>40448</v>
      </c>
      <c r="D2426">
        <v>1770.2</v>
      </c>
    </row>
    <row r="2427" spans="1:6" x14ac:dyDescent="0.35">
      <c r="A2427" s="73">
        <v>40452</v>
      </c>
      <c r="B2427">
        <v>812.8</v>
      </c>
      <c r="C2427">
        <v>3994.5</v>
      </c>
      <c r="E2427">
        <v>8749.4</v>
      </c>
      <c r="F2427">
        <v>1.7450000000000001</v>
      </c>
    </row>
    <row r="2428" spans="1:6" x14ac:dyDescent="0.35">
      <c r="A2428" s="73">
        <v>40455</v>
      </c>
      <c r="D2428">
        <v>1776.2</v>
      </c>
    </row>
    <row r="2429" spans="1:6" x14ac:dyDescent="0.35">
      <c r="A2429" s="73">
        <v>40462</v>
      </c>
      <c r="D2429">
        <v>1789.5</v>
      </c>
    </row>
    <row r="2430" spans="1:6" x14ac:dyDescent="0.35">
      <c r="A2430" s="73">
        <v>40469</v>
      </c>
      <c r="D2430">
        <v>1776.5</v>
      </c>
    </row>
    <row r="2431" spans="1:6" x14ac:dyDescent="0.35">
      <c r="A2431" s="73">
        <v>40476</v>
      </c>
      <c r="D2431">
        <v>1789.5</v>
      </c>
    </row>
    <row r="2432" spans="1:6" x14ac:dyDescent="0.35">
      <c r="A2432" s="73">
        <v>40483</v>
      </c>
      <c r="B2432">
        <v>832.6</v>
      </c>
      <c r="C2432">
        <v>3993.8</v>
      </c>
      <c r="D2432">
        <v>1766.4</v>
      </c>
      <c r="E2432">
        <v>8770</v>
      </c>
    </row>
    <row r="2433" spans="1:6" x14ac:dyDescent="0.35">
      <c r="A2433" s="73">
        <v>40490</v>
      </c>
      <c r="D2433">
        <v>1867.7</v>
      </c>
    </row>
    <row r="2434" spans="1:6" x14ac:dyDescent="0.35">
      <c r="A2434" s="73">
        <v>40497</v>
      </c>
      <c r="D2434">
        <v>1802</v>
      </c>
    </row>
    <row r="2435" spans="1:6" x14ac:dyDescent="0.35">
      <c r="A2435" s="73">
        <v>40504</v>
      </c>
      <c r="D2435">
        <v>1819</v>
      </c>
    </row>
    <row r="2436" spans="1:6" x14ac:dyDescent="0.35">
      <c r="A2436" s="73">
        <v>40511</v>
      </c>
      <c r="D2436">
        <v>1836.1</v>
      </c>
    </row>
    <row r="2437" spans="1:6" x14ac:dyDescent="0.35">
      <c r="A2437" s="73">
        <v>40513</v>
      </c>
      <c r="B2437">
        <v>833.1</v>
      </c>
      <c r="C2437">
        <v>3992.3</v>
      </c>
      <c r="E2437">
        <v>8801.7999999999993</v>
      </c>
    </row>
    <row r="2438" spans="1:6" x14ac:dyDescent="0.35">
      <c r="A2438" s="73">
        <v>40518</v>
      </c>
      <c r="D2438">
        <v>1812.3</v>
      </c>
    </row>
    <row r="2439" spans="1:6" x14ac:dyDescent="0.35">
      <c r="A2439" s="73">
        <v>40525</v>
      </c>
      <c r="D2439">
        <v>1829</v>
      </c>
    </row>
    <row r="2440" spans="1:6" x14ac:dyDescent="0.35">
      <c r="A2440" s="73">
        <v>40532</v>
      </c>
      <c r="D2440">
        <v>1840.8</v>
      </c>
    </row>
    <row r="2441" spans="1:6" x14ac:dyDescent="0.35">
      <c r="A2441" s="73">
        <v>40539</v>
      </c>
      <c r="D2441">
        <v>1853.6</v>
      </c>
    </row>
    <row r="2442" spans="1:6" x14ac:dyDescent="0.35">
      <c r="A2442" s="73">
        <v>40544</v>
      </c>
      <c r="B2442">
        <v>834.7</v>
      </c>
      <c r="C2442">
        <v>3989</v>
      </c>
      <c r="E2442">
        <v>8823.1</v>
      </c>
      <c r="F2442">
        <v>1.728</v>
      </c>
    </row>
    <row r="2443" spans="1:6" x14ac:dyDescent="0.35">
      <c r="A2443" s="73">
        <v>40546</v>
      </c>
      <c r="D2443">
        <v>1849.9</v>
      </c>
    </row>
    <row r="2444" spans="1:6" x14ac:dyDescent="0.35">
      <c r="A2444" s="73">
        <v>40553</v>
      </c>
      <c r="D2444">
        <v>1834.5</v>
      </c>
    </row>
    <row r="2445" spans="1:6" x14ac:dyDescent="0.35">
      <c r="A2445" s="73">
        <v>40560</v>
      </c>
      <c r="D2445">
        <v>1858.3</v>
      </c>
    </row>
    <row r="2446" spans="1:6" x14ac:dyDescent="0.35">
      <c r="A2446" s="73">
        <v>40567</v>
      </c>
      <c r="D2446">
        <v>1854.1</v>
      </c>
    </row>
    <row r="2447" spans="1:6" x14ac:dyDescent="0.35">
      <c r="A2447" s="73">
        <v>40574</v>
      </c>
      <c r="D2447">
        <v>1868.8</v>
      </c>
    </row>
    <row r="2448" spans="1:6" x14ac:dyDescent="0.35">
      <c r="A2448" s="73">
        <v>40575</v>
      </c>
      <c r="B2448">
        <v>842.8</v>
      </c>
      <c r="C2448">
        <v>4004.9</v>
      </c>
      <c r="E2448">
        <v>8886.9</v>
      </c>
    </row>
    <row r="2449" spans="1:6" x14ac:dyDescent="0.35">
      <c r="A2449" s="73">
        <v>40581</v>
      </c>
      <c r="D2449">
        <v>1850.4</v>
      </c>
    </row>
    <row r="2450" spans="1:6" x14ac:dyDescent="0.35">
      <c r="A2450" s="73">
        <v>40588</v>
      </c>
      <c r="D2450">
        <v>1859.1</v>
      </c>
    </row>
    <row r="2451" spans="1:6" x14ac:dyDescent="0.35">
      <c r="A2451" s="73">
        <v>40595</v>
      </c>
      <c r="D2451">
        <v>1885.8</v>
      </c>
    </row>
    <row r="2452" spans="1:6" x14ac:dyDescent="0.35">
      <c r="A2452" s="73">
        <v>40602</v>
      </c>
      <c r="D2452">
        <v>1895.2</v>
      </c>
    </row>
    <row r="2453" spans="1:6" x14ac:dyDescent="0.35">
      <c r="A2453" s="73">
        <v>40603</v>
      </c>
      <c r="B2453">
        <v>850.3</v>
      </c>
      <c r="C2453">
        <v>4009.7</v>
      </c>
      <c r="E2453">
        <v>8943.5</v>
      </c>
    </row>
    <row r="2454" spans="1:6" x14ac:dyDescent="0.35">
      <c r="A2454" s="73">
        <v>40609</v>
      </c>
      <c r="D2454">
        <v>1875.6</v>
      </c>
    </row>
    <row r="2455" spans="1:6" x14ac:dyDescent="0.35">
      <c r="A2455" s="73">
        <v>40616</v>
      </c>
      <c r="D2455">
        <v>1889.6</v>
      </c>
    </row>
    <row r="2456" spans="1:6" x14ac:dyDescent="0.35">
      <c r="A2456" s="73">
        <v>40623</v>
      </c>
      <c r="D2456">
        <v>1901.2</v>
      </c>
    </row>
    <row r="2457" spans="1:6" x14ac:dyDescent="0.35">
      <c r="A2457" s="73">
        <v>40630</v>
      </c>
      <c r="D2457">
        <v>1897.1</v>
      </c>
    </row>
    <row r="2458" spans="1:6" x14ac:dyDescent="0.35">
      <c r="A2458" s="73">
        <v>40634</v>
      </c>
      <c r="B2458">
        <v>846.5</v>
      </c>
      <c r="C2458">
        <v>4018.4</v>
      </c>
      <c r="E2458">
        <v>9004.9</v>
      </c>
      <c r="F2458">
        <v>1.714</v>
      </c>
    </row>
    <row r="2459" spans="1:6" x14ac:dyDescent="0.35">
      <c r="A2459" s="73">
        <v>40637</v>
      </c>
      <c r="D2459">
        <v>1895.4</v>
      </c>
    </row>
    <row r="2460" spans="1:6" x14ac:dyDescent="0.35">
      <c r="A2460" s="73">
        <v>40644</v>
      </c>
      <c r="D2460">
        <v>1896.4</v>
      </c>
    </row>
    <row r="2461" spans="1:6" x14ac:dyDescent="0.35">
      <c r="A2461" s="73">
        <v>40651</v>
      </c>
      <c r="D2461">
        <v>1892.8</v>
      </c>
    </row>
    <row r="2462" spans="1:6" x14ac:dyDescent="0.35">
      <c r="A2462" s="73">
        <v>40658</v>
      </c>
      <c r="D2462">
        <v>1902.2</v>
      </c>
    </row>
    <row r="2463" spans="1:6" x14ac:dyDescent="0.35">
      <c r="A2463" s="73">
        <v>40664</v>
      </c>
      <c r="B2463">
        <v>863.7</v>
      </c>
      <c r="C2463">
        <v>4037</v>
      </c>
      <c r="E2463">
        <v>9075.5</v>
      </c>
    </row>
    <row r="2464" spans="1:6" x14ac:dyDescent="0.35">
      <c r="A2464" s="73">
        <v>40665</v>
      </c>
      <c r="D2464">
        <v>1920.6</v>
      </c>
    </row>
    <row r="2465" spans="1:6" x14ac:dyDescent="0.35">
      <c r="A2465" s="73">
        <v>40672</v>
      </c>
      <c r="D2465">
        <v>1928.1</v>
      </c>
    </row>
    <row r="2466" spans="1:6" x14ac:dyDescent="0.35">
      <c r="A2466" s="73">
        <v>40679</v>
      </c>
      <c r="D2466">
        <v>1930.7</v>
      </c>
    </row>
    <row r="2467" spans="1:6" x14ac:dyDescent="0.35">
      <c r="A2467" s="73">
        <v>40686</v>
      </c>
      <c r="D2467">
        <v>1942.2</v>
      </c>
    </row>
    <row r="2468" spans="1:6" x14ac:dyDescent="0.35">
      <c r="A2468" s="73">
        <v>40693</v>
      </c>
      <c r="D2468">
        <v>1956.5</v>
      </c>
    </row>
    <row r="2469" spans="1:6" x14ac:dyDescent="0.35">
      <c r="A2469" s="73">
        <v>40695</v>
      </c>
      <c r="B2469">
        <v>873.4</v>
      </c>
      <c r="C2469">
        <v>4070.6</v>
      </c>
      <c r="E2469">
        <v>9151</v>
      </c>
    </row>
    <row r="2470" spans="1:6" x14ac:dyDescent="0.35">
      <c r="A2470" s="73">
        <v>40700</v>
      </c>
      <c r="D2470">
        <v>1936</v>
      </c>
    </row>
    <row r="2471" spans="1:6" x14ac:dyDescent="0.35">
      <c r="A2471" s="73">
        <v>40707</v>
      </c>
      <c r="D2471">
        <v>1951.5</v>
      </c>
    </row>
    <row r="2472" spans="1:6" x14ac:dyDescent="0.35">
      <c r="A2472" s="73">
        <v>40714</v>
      </c>
      <c r="D2472">
        <v>1961.5</v>
      </c>
    </row>
    <row r="2473" spans="1:6" x14ac:dyDescent="0.35">
      <c r="A2473" s="73">
        <v>40721</v>
      </c>
      <c r="D2473">
        <v>1959.4</v>
      </c>
    </row>
    <row r="2474" spans="1:6" x14ac:dyDescent="0.35">
      <c r="A2474" s="73">
        <v>40725</v>
      </c>
      <c r="B2474">
        <v>885.6</v>
      </c>
      <c r="C2474">
        <v>4133.5</v>
      </c>
      <c r="E2474">
        <v>9316.6</v>
      </c>
      <c r="F2474">
        <v>1.6559999999999999</v>
      </c>
    </row>
    <row r="2475" spans="1:6" x14ac:dyDescent="0.35">
      <c r="A2475" s="73">
        <v>40728</v>
      </c>
      <c r="D2475">
        <v>1985.7</v>
      </c>
    </row>
    <row r="2476" spans="1:6" x14ac:dyDescent="0.35">
      <c r="A2476" s="73">
        <v>40735</v>
      </c>
      <c r="D2476">
        <v>1983.7</v>
      </c>
    </row>
    <row r="2477" spans="1:6" x14ac:dyDescent="0.35">
      <c r="A2477" s="73">
        <v>40742</v>
      </c>
      <c r="D2477">
        <v>1975.8</v>
      </c>
    </row>
    <row r="2478" spans="1:6" x14ac:dyDescent="0.35">
      <c r="A2478" s="73">
        <v>40749</v>
      </c>
      <c r="D2478">
        <v>2001.2</v>
      </c>
    </row>
    <row r="2479" spans="1:6" x14ac:dyDescent="0.35">
      <c r="A2479" s="73">
        <v>40756</v>
      </c>
      <c r="B2479">
        <v>935.6</v>
      </c>
      <c r="C2479">
        <v>4204.8999999999996</v>
      </c>
      <c r="D2479">
        <v>2063.5</v>
      </c>
      <c r="E2479">
        <v>9507.6</v>
      </c>
    </row>
    <row r="2480" spans="1:6" x14ac:dyDescent="0.35">
      <c r="A2480" s="73">
        <v>40763</v>
      </c>
      <c r="D2480">
        <v>2094.4</v>
      </c>
    </row>
    <row r="2481" spans="1:6" x14ac:dyDescent="0.35">
      <c r="A2481" s="73">
        <v>40770</v>
      </c>
      <c r="D2481">
        <v>2109.1</v>
      </c>
    </row>
    <row r="2482" spans="1:6" x14ac:dyDescent="0.35">
      <c r="A2482" s="73">
        <v>40777</v>
      </c>
      <c r="D2482">
        <v>2136</v>
      </c>
    </row>
    <row r="2483" spans="1:6" x14ac:dyDescent="0.35">
      <c r="A2483" s="73">
        <v>40784</v>
      </c>
      <c r="D2483">
        <v>2122.4</v>
      </c>
    </row>
    <row r="2484" spans="1:6" x14ac:dyDescent="0.35">
      <c r="A2484" s="73">
        <v>40787</v>
      </c>
      <c r="B2484">
        <v>935.6</v>
      </c>
      <c r="C2484">
        <v>4205</v>
      </c>
      <c r="E2484">
        <v>9528.2999999999993</v>
      </c>
    </row>
    <row r="2485" spans="1:6" x14ac:dyDescent="0.35">
      <c r="A2485" s="73">
        <v>40791</v>
      </c>
      <c r="D2485">
        <v>2110.1</v>
      </c>
    </row>
    <row r="2486" spans="1:6" x14ac:dyDescent="0.35">
      <c r="A2486" s="73">
        <v>40798</v>
      </c>
      <c r="D2486">
        <v>2118.6999999999998</v>
      </c>
    </row>
    <row r="2487" spans="1:6" x14ac:dyDescent="0.35">
      <c r="A2487" s="73">
        <v>40805</v>
      </c>
      <c r="D2487">
        <v>2120.9</v>
      </c>
    </row>
    <row r="2488" spans="1:6" x14ac:dyDescent="0.35">
      <c r="A2488" s="73">
        <v>40812</v>
      </c>
      <c r="D2488">
        <v>2128</v>
      </c>
    </row>
    <row r="2489" spans="1:6" x14ac:dyDescent="0.35">
      <c r="A2489" s="73">
        <v>40817</v>
      </c>
      <c r="B2489">
        <v>938.7</v>
      </c>
      <c r="C2489">
        <v>4217</v>
      </c>
      <c r="E2489">
        <v>9562.1</v>
      </c>
      <c r="F2489">
        <v>1.6479999999999999</v>
      </c>
    </row>
    <row r="2490" spans="1:6" x14ac:dyDescent="0.35">
      <c r="A2490" s="73">
        <v>40819</v>
      </c>
      <c r="D2490">
        <v>2176.6999999999998</v>
      </c>
    </row>
    <row r="2491" spans="1:6" x14ac:dyDescent="0.35">
      <c r="A2491" s="73">
        <v>40826</v>
      </c>
      <c r="D2491">
        <v>2150.8000000000002</v>
      </c>
    </row>
    <row r="2492" spans="1:6" x14ac:dyDescent="0.35">
      <c r="A2492" s="73">
        <v>40833</v>
      </c>
      <c r="D2492">
        <v>2128.1999999999998</v>
      </c>
    </row>
    <row r="2493" spans="1:6" x14ac:dyDescent="0.35">
      <c r="A2493" s="73">
        <v>40840</v>
      </c>
      <c r="D2493">
        <v>2126.6</v>
      </c>
    </row>
    <row r="2494" spans="1:6" x14ac:dyDescent="0.35">
      <c r="A2494" s="73">
        <v>40847</v>
      </c>
      <c r="D2494">
        <v>2136.1999999999998</v>
      </c>
    </row>
    <row r="2495" spans="1:6" x14ac:dyDescent="0.35">
      <c r="A2495" s="73">
        <v>40848</v>
      </c>
      <c r="B2495">
        <v>960.5</v>
      </c>
      <c r="C2495">
        <v>4231.5</v>
      </c>
      <c r="E2495">
        <v>9612.6</v>
      </c>
    </row>
    <row r="2496" spans="1:6" x14ac:dyDescent="0.35">
      <c r="A2496" s="73">
        <v>40854</v>
      </c>
      <c r="D2496">
        <v>2147.3000000000002</v>
      </c>
    </row>
    <row r="2497" spans="1:6" x14ac:dyDescent="0.35">
      <c r="A2497" s="73">
        <v>40861</v>
      </c>
      <c r="D2497">
        <v>2171.9</v>
      </c>
    </row>
    <row r="2498" spans="1:6" x14ac:dyDescent="0.35">
      <c r="A2498" s="73">
        <v>40868</v>
      </c>
      <c r="D2498">
        <v>2179.4</v>
      </c>
    </row>
    <row r="2499" spans="1:6" x14ac:dyDescent="0.35">
      <c r="A2499" s="73">
        <v>40875</v>
      </c>
      <c r="D2499">
        <v>2171.1999999999998</v>
      </c>
    </row>
    <row r="2500" spans="1:6" x14ac:dyDescent="0.35">
      <c r="A2500" s="73">
        <v>40878</v>
      </c>
      <c r="B2500">
        <v>953.1</v>
      </c>
      <c r="C2500">
        <v>4251.3999999999996</v>
      </c>
      <c r="E2500">
        <v>9660.1</v>
      </c>
    </row>
    <row r="2501" spans="1:6" x14ac:dyDescent="0.35">
      <c r="A2501" s="73">
        <v>40882</v>
      </c>
      <c r="D2501">
        <v>2158.5</v>
      </c>
    </row>
    <row r="2502" spans="1:6" x14ac:dyDescent="0.35">
      <c r="A2502" s="73">
        <v>40889</v>
      </c>
      <c r="D2502">
        <v>2165.6999999999998</v>
      </c>
    </row>
    <row r="2503" spans="1:6" x14ac:dyDescent="0.35">
      <c r="A2503" s="73">
        <v>40896</v>
      </c>
      <c r="D2503">
        <v>2149.8000000000002</v>
      </c>
    </row>
    <row r="2504" spans="1:6" x14ac:dyDescent="0.35">
      <c r="A2504" s="73">
        <v>40903</v>
      </c>
      <c r="D2504">
        <v>2156.3000000000002</v>
      </c>
    </row>
    <row r="2505" spans="1:6" x14ac:dyDescent="0.35">
      <c r="A2505" s="73">
        <v>40909</v>
      </c>
      <c r="B2505">
        <v>966.4</v>
      </c>
      <c r="C2505">
        <v>4272</v>
      </c>
      <c r="E2505">
        <v>9733.2999999999993</v>
      </c>
      <c r="F2505">
        <v>1.6419999999999999</v>
      </c>
    </row>
    <row r="2506" spans="1:6" x14ac:dyDescent="0.35">
      <c r="A2506" s="73">
        <v>40910</v>
      </c>
      <c r="D2506">
        <v>2199.1999999999998</v>
      </c>
    </row>
    <row r="2507" spans="1:6" x14ac:dyDescent="0.35">
      <c r="A2507" s="73">
        <v>40917</v>
      </c>
      <c r="D2507">
        <v>2199.3000000000002</v>
      </c>
    </row>
    <row r="2508" spans="1:6" x14ac:dyDescent="0.35">
      <c r="A2508" s="73">
        <v>40924</v>
      </c>
      <c r="D2508">
        <v>2198.1</v>
      </c>
    </row>
    <row r="2509" spans="1:6" x14ac:dyDescent="0.35">
      <c r="A2509" s="73">
        <v>40931</v>
      </c>
      <c r="D2509">
        <v>2207.4</v>
      </c>
    </row>
    <row r="2510" spans="1:6" x14ac:dyDescent="0.35">
      <c r="A2510" s="73">
        <v>40938</v>
      </c>
      <c r="D2510">
        <v>2204.3000000000002</v>
      </c>
    </row>
    <row r="2511" spans="1:6" x14ac:dyDescent="0.35">
      <c r="A2511" s="73">
        <v>40940</v>
      </c>
      <c r="B2511">
        <v>966.6</v>
      </c>
      <c r="C2511">
        <v>4285.8</v>
      </c>
      <c r="E2511">
        <v>9785.7000000000007</v>
      </c>
    </row>
    <row r="2512" spans="1:6" x14ac:dyDescent="0.35">
      <c r="A2512" s="73">
        <v>40945</v>
      </c>
      <c r="D2512">
        <v>2197.3000000000002</v>
      </c>
    </row>
    <row r="2513" spans="1:6" x14ac:dyDescent="0.35">
      <c r="A2513" s="73">
        <v>40952</v>
      </c>
      <c r="D2513">
        <v>2211.8000000000002</v>
      </c>
    </row>
    <row r="2514" spans="1:6" x14ac:dyDescent="0.35">
      <c r="A2514" s="73">
        <v>40959</v>
      </c>
      <c r="D2514">
        <v>2217.4</v>
      </c>
    </row>
    <row r="2515" spans="1:6" x14ac:dyDescent="0.35">
      <c r="A2515" s="73">
        <v>40966</v>
      </c>
      <c r="D2515">
        <v>2210.4</v>
      </c>
    </row>
    <row r="2516" spans="1:6" x14ac:dyDescent="0.35">
      <c r="A2516" s="73">
        <v>40969</v>
      </c>
      <c r="B2516">
        <v>973.7</v>
      </c>
      <c r="C2516">
        <v>4296.5</v>
      </c>
      <c r="E2516">
        <v>9830.6</v>
      </c>
    </row>
    <row r="2517" spans="1:6" x14ac:dyDescent="0.35">
      <c r="A2517" s="73">
        <v>40973</v>
      </c>
      <c r="D2517">
        <v>2213.6999999999998</v>
      </c>
    </row>
    <row r="2518" spans="1:6" x14ac:dyDescent="0.35">
      <c r="A2518" s="73">
        <v>40980</v>
      </c>
      <c r="D2518">
        <v>2228.9</v>
      </c>
    </row>
    <row r="2519" spans="1:6" x14ac:dyDescent="0.35">
      <c r="A2519" s="73">
        <v>40987</v>
      </c>
      <c r="D2519">
        <v>2227.9</v>
      </c>
    </row>
    <row r="2520" spans="1:6" x14ac:dyDescent="0.35">
      <c r="A2520" s="73">
        <v>40994</v>
      </c>
      <c r="D2520">
        <v>2227.1999999999998</v>
      </c>
    </row>
    <row r="2521" spans="1:6" x14ac:dyDescent="0.35">
      <c r="A2521" s="73">
        <v>41000</v>
      </c>
      <c r="B2521">
        <v>976.2</v>
      </c>
      <c r="C2521">
        <v>4312.8999999999996</v>
      </c>
      <c r="E2521">
        <v>9884.6</v>
      </c>
      <c r="F2521">
        <v>1.631</v>
      </c>
    </row>
    <row r="2522" spans="1:6" x14ac:dyDescent="0.35">
      <c r="A2522" s="73">
        <v>41001</v>
      </c>
      <c r="D2522">
        <v>2247.1</v>
      </c>
    </row>
    <row r="2523" spans="1:6" x14ac:dyDescent="0.35">
      <c r="A2523" s="73">
        <v>41008</v>
      </c>
      <c r="D2523">
        <v>2249.9</v>
      </c>
    </row>
    <row r="2524" spans="1:6" x14ac:dyDescent="0.35">
      <c r="A2524" s="73">
        <v>41015</v>
      </c>
      <c r="D2524">
        <v>2241.8000000000002</v>
      </c>
    </row>
    <row r="2525" spans="1:6" x14ac:dyDescent="0.35">
      <c r="A2525" s="73">
        <v>41022</v>
      </c>
      <c r="D2525">
        <v>2247.4</v>
      </c>
    </row>
    <row r="2526" spans="1:6" x14ac:dyDescent="0.35">
      <c r="A2526" s="73">
        <v>41029</v>
      </c>
      <c r="D2526">
        <v>2253.5</v>
      </c>
    </row>
    <row r="2527" spans="1:6" x14ac:dyDescent="0.35">
      <c r="A2527" s="73">
        <v>41030</v>
      </c>
      <c r="B2527">
        <v>986.5</v>
      </c>
      <c r="C2527">
        <v>4341</v>
      </c>
      <c r="E2527">
        <v>9928.4</v>
      </c>
    </row>
    <row r="2528" spans="1:6" x14ac:dyDescent="0.35">
      <c r="A2528" s="73">
        <v>41036</v>
      </c>
      <c r="D2528">
        <v>2241.3000000000002</v>
      </c>
    </row>
    <row r="2529" spans="1:6" x14ac:dyDescent="0.35">
      <c r="A2529" s="73">
        <v>41043</v>
      </c>
      <c r="D2529">
        <v>2267.3000000000002</v>
      </c>
    </row>
    <row r="2530" spans="1:6" x14ac:dyDescent="0.35">
      <c r="A2530" s="73">
        <v>41050</v>
      </c>
      <c r="D2530">
        <v>2261.9</v>
      </c>
    </row>
    <row r="2531" spans="1:6" x14ac:dyDescent="0.35">
      <c r="A2531" s="73">
        <v>41057</v>
      </c>
      <c r="D2531">
        <v>2256.6</v>
      </c>
    </row>
    <row r="2532" spans="1:6" x14ac:dyDescent="0.35">
      <c r="A2532" s="73">
        <v>41061</v>
      </c>
      <c r="B2532">
        <v>995.7</v>
      </c>
      <c r="C2532">
        <v>4375.6000000000004</v>
      </c>
      <c r="E2532">
        <v>9999.2999999999993</v>
      </c>
    </row>
    <row r="2533" spans="1:6" x14ac:dyDescent="0.35">
      <c r="A2533" s="73">
        <v>41064</v>
      </c>
      <c r="D2533">
        <v>2255.1999999999998</v>
      </c>
    </row>
    <row r="2534" spans="1:6" x14ac:dyDescent="0.35">
      <c r="A2534" s="73">
        <v>41071</v>
      </c>
      <c r="D2534">
        <v>2290.5</v>
      </c>
    </row>
    <row r="2535" spans="1:6" x14ac:dyDescent="0.35">
      <c r="A2535" s="73">
        <v>41078</v>
      </c>
      <c r="D2535">
        <v>2274.6</v>
      </c>
    </row>
    <row r="2536" spans="1:6" x14ac:dyDescent="0.35">
      <c r="A2536" s="73">
        <v>41085</v>
      </c>
      <c r="D2536">
        <v>2272.9</v>
      </c>
    </row>
    <row r="2537" spans="1:6" x14ac:dyDescent="0.35">
      <c r="A2537" s="73">
        <v>41091</v>
      </c>
      <c r="B2537">
        <v>1012.7</v>
      </c>
      <c r="C2537">
        <v>4397.3</v>
      </c>
      <c r="E2537">
        <v>10051.799999999999</v>
      </c>
      <c r="F2537">
        <v>1.6120000000000001</v>
      </c>
    </row>
    <row r="2538" spans="1:6" x14ac:dyDescent="0.35">
      <c r="A2538" s="73">
        <v>41092</v>
      </c>
      <c r="D2538">
        <v>2284.4</v>
      </c>
    </row>
    <row r="2539" spans="1:6" x14ac:dyDescent="0.35">
      <c r="A2539" s="73">
        <v>41099</v>
      </c>
      <c r="D2539">
        <v>2337.5</v>
      </c>
    </row>
    <row r="2540" spans="1:6" x14ac:dyDescent="0.35">
      <c r="A2540" s="73">
        <v>41106</v>
      </c>
      <c r="D2540">
        <v>2316.1999999999998</v>
      </c>
    </row>
    <row r="2541" spans="1:6" x14ac:dyDescent="0.35">
      <c r="A2541" s="73">
        <v>41113</v>
      </c>
      <c r="D2541">
        <v>2317.6999999999998</v>
      </c>
    </row>
    <row r="2542" spans="1:6" x14ac:dyDescent="0.35">
      <c r="A2542" s="73">
        <v>41120</v>
      </c>
      <c r="D2542">
        <v>2311.6999999999998</v>
      </c>
    </row>
    <row r="2543" spans="1:6" x14ac:dyDescent="0.35">
      <c r="A2543" s="73">
        <v>41122</v>
      </c>
      <c r="B2543">
        <v>1023.9</v>
      </c>
      <c r="C2543">
        <v>4402.1000000000004</v>
      </c>
      <c r="E2543">
        <v>10121.299999999999</v>
      </c>
    </row>
    <row r="2544" spans="1:6" x14ac:dyDescent="0.35">
      <c r="A2544" s="73">
        <v>41127</v>
      </c>
      <c r="D2544">
        <v>2310.6</v>
      </c>
    </row>
    <row r="2545" spans="1:6" x14ac:dyDescent="0.35">
      <c r="A2545" s="73">
        <v>41134</v>
      </c>
      <c r="D2545">
        <v>2350</v>
      </c>
    </row>
    <row r="2546" spans="1:6" x14ac:dyDescent="0.35">
      <c r="A2546" s="73">
        <v>41141</v>
      </c>
      <c r="D2546">
        <v>2341.8000000000002</v>
      </c>
    </row>
    <row r="2547" spans="1:6" x14ac:dyDescent="0.35">
      <c r="A2547" s="73">
        <v>41148</v>
      </c>
      <c r="D2547">
        <v>2346.1999999999998</v>
      </c>
    </row>
    <row r="2548" spans="1:6" x14ac:dyDescent="0.35">
      <c r="A2548" s="73">
        <v>41153</v>
      </c>
      <c r="B2548">
        <v>1033.0999999999999</v>
      </c>
      <c r="C2548">
        <v>4415.6000000000004</v>
      </c>
      <c r="E2548">
        <v>10200.799999999999</v>
      </c>
    </row>
    <row r="2549" spans="1:6" x14ac:dyDescent="0.35">
      <c r="A2549" s="73">
        <v>41155</v>
      </c>
      <c r="D2549">
        <v>2420.6999999999998</v>
      </c>
    </row>
    <row r="2550" spans="1:6" x14ac:dyDescent="0.35">
      <c r="A2550" s="73">
        <v>41162</v>
      </c>
      <c r="D2550">
        <v>2405.4</v>
      </c>
    </row>
    <row r="2551" spans="1:6" x14ac:dyDescent="0.35">
      <c r="A2551" s="73">
        <v>41169</v>
      </c>
      <c r="D2551">
        <v>2379.6</v>
      </c>
    </row>
    <row r="2552" spans="1:6" x14ac:dyDescent="0.35">
      <c r="A2552" s="73">
        <v>41176</v>
      </c>
      <c r="D2552">
        <v>2378.6</v>
      </c>
    </row>
    <row r="2553" spans="1:6" x14ac:dyDescent="0.35">
      <c r="A2553" s="73">
        <v>41183</v>
      </c>
      <c r="B2553">
        <v>1044.8</v>
      </c>
      <c r="C2553">
        <v>4432.5</v>
      </c>
      <c r="D2553">
        <v>2382.4</v>
      </c>
      <c r="E2553">
        <v>10267.299999999999</v>
      </c>
      <c r="F2553">
        <v>1.5860000000000001</v>
      </c>
    </row>
    <row r="2554" spans="1:6" x14ac:dyDescent="0.35">
      <c r="A2554" s="73">
        <v>41190</v>
      </c>
      <c r="D2554">
        <v>2422.4</v>
      </c>
    </row>
    <row r="2555" spans="1:6" x14ac:dyDescent="0.35">
      <c r="A2555" s="73">
        <v>41197</v>
      </c>
      <c r="D2555">
        <v>2422.1999999999998</v>
      </c>
    </row>
    <row r="2556" spans="1:6" x14ac:dyDescent="0.35">
      <c r="A2556" s="73">
        <v>41204</v>
      </c>
      <c r="D2556">
        <v>2417.1</v>
      </c>
    </row>
    <row r="2557" spans="1:6" x14ac:dyDescent="0.35">
      <c r="A2557" s="73">
        <v>41211</v>
      </c>
      <c r="D2557">
        <v>2429.4</v>
      </c>
    </row>
    <row r="2558" spans="1:6" x14ac:dyDescent="0.35">
      <c r="A2558" s="73">
        <v>41214</v>
      </c>
      <c r="B2558">
        <v>1055.7</v>
      </c>
      <c r="C2558">
        <v>4470.3</v>
      </c>
      <c r="E2558">
        <v>10337.6</v>
      </c>
    </row>
    <row r="2559" spans="1:6" x14ac:dyDescent="0.35">
      <c r="A2559" s="73">
        <v>41218</v>
      </c>
      <c r="D2559">
        <v>2430.1999999999998</v>
      </c>
    </row>
    <row r="2560" spans="1:6" x14ac:dyDescent="0.35">
      <c r="A2560" s="73">
        <v>41225</v>
      </c>
      <c r="D2560">
        <v>2414.8000000000002</v>
      </c>
    </row>
    <row r="2561" spans="1:6" x14ac:dyDescent="0.35">
      <c r="A2561" s="73">
        <v>41232</v>
      </c>
      <c r="D2561">
        <v>2420.5</v>
      </c>
    </row>
    <row r="2562" spans="1:6" x14ac:dyDescent="0.35">
      <c r="A2562" s="73">
        <v>41239</v>
      </c>
      <c r="D2562">
        <v>2405.1999999999998</v>
      </c>
    </row>
    <row r="2563" spans="1:6" x14ac:dyDescent="0.35">
      <c r="A2563" s="73">
        <v>41244</v>
      </c>
      <c r="B2563">
        <v>1064.2</v>
      </c>
      <c r="C2563">
        <v>4523.7</v>
      </c>
      <c r="E2563">
        <v>10459.700000000001</v>
      </c>
    </row>
    <row r="2564" spans="1:6" x14ac:dyDescent="0.35">
      <c r="A2564" s="73">
        <v>41246</v>
      </c>
      <c r="D2564">
        <v>2467.5</v>
      </c>
    </row>
    <row r="2565" spans="1:6" x14ac:dyDescent="0.35">
      <c r="A2565" s="73">
        <v>41253</v>
      </c>
      <c r="D2565">
        <v>2469.3000000000002</v>
      </c>
    </row>
    <row r="2566" spans="1:6" x14ac:dyDescent="0.35">
      <c r="A2566" s="73">
        <v>41260</v>
      </c>
      <c r="D2566">
        <v>2438.6</v>
      </c>
    </row>
    <row r="2567" spans="1:6" x14ac:dyDescent="0.35">
      <c r="A2567" s="73">
        <v>41267</v>
      </c>
      <c r="D2567">
        <v>2474.4</v>
      </c>
    </row>
    <row r="2568" spans="1:6" x14ac:dyDescent="0.35">
      <c r="A2568" s="73">
        <v>41274</v>
      </c>
      <c r="D2568">
        <v>2459.6999999999998</v>
      </c>
    </row>
    <row r="2569" spans="1:6" x14ac:dyDescent="0.35">
      <c r="A2569" s="73">
        <v>41275</v>
      </c>
      <c r="B2569">
        <v>1068.5</v>
      </c>
      <c r="C2569">
        <v>4523.3</v>
      </c>
      <c r="E2569">
        <v>10479.5</v>
      </c>
      <c r="F2569">
        <v>1.583</v>
      </c>
    </row>
    <row r="2570" spans="1:6" x14ac:dyDescent="0.35">
      <c r="A2570" s="73">
        <v>41281</v>
      </c>
      <c r="D2570">
        <v>2459.6</v>
      </c>
    </row>
    <row r="2571" spans="1:6" x14ac:dyDescent="0.35">
      <c r="A2571" s="73">
        <v>41288</v>
      </c>
      <c r="D2571">
        <v>2480.1</v>
      </c>
    </row>
    <row r="2572" spans="1:6" x14ac:dyDescent="0.35">
      <c r="A2572" s="73">
        <v>41295</v>
      </c>
      <c r="D2572">
        <v>2488.5</v>
      </c>
    </row>
    <row r="2573" spans="1:6" x14ac:dyDescent="0.35">
      <c r="A2573" s="73">
        <v>41302</v>
      </c>
      <c r="D2573">
        <v>2465.1999999999998</v>
      </c>
    </row>
    <row r="2574" spans="1:6" x14ac:dyDescent="0.35">
      <c r="A2574" s="73">
        <v>41306</v>
      </c>
      <c r="B2574">
        <v>1060.5999999999999</v>
      </c>
      <c r="C2574">
        <v>4499.8999999999996</v>
      </c>
      <c r="E2574">
        <v>10482</v>
      </c>
    </row>
    <row r="2575" spans="1:6" x14ac:dyDescent="0.35">
      <c r="A2575" s="73">
        <v>41309</v>
      </c>
      <c r="D2575">
        <v>2474</v>
      </c>
    </row>
    <row r="2576" spans="1:6" x14ac:dyDescent="0.35">
      <c r="A2576" s="73">
        <v>41316</v>
      </c>
      <c r="D2576">
        <v>2484.3000000000002</v>
      </c>
    </row>
    <row r="2577" spans="1:6" x14ac:dyDescent="0.35">
      <c r="A2577" s="73">
        <v>41323</v>
      </c>
      <c r="D2577">
        <v>2469.4</v>
      </c>
    </row>
    <row r="2578" spans="1:6" x14ac:dyDescent="0.35">
      <c r="A2578" s="73">
        <v>41330</v>
      </c>
      <c r="D2578">
        <v>2465.9</v>
      </c>
    </row>
    <row r="2579" spans="1:6" x14ac:dyDescent="0.35">
      <c r="A2579" s="73">
        <v>41334</v>
      </c>
      <c r="B2579">
        <v>1066.5999999999999</v>
      </c>
      <c r="C2579">
        <v>4541.8999999999996</v>
      </c>
      <c r="E2579">
        <v>10550</v>
      </c>
    </row>
    <row r="2580" spans="1:6" x14ac:dyDescent="0.35">
      <c r="A2580" s="73">
        <v>41337</v>
      </c>
      <c r="D2580">
        <v>2461.8000000000002</v>
      </c>
    </row>
    <row r="2581" spans="1:6" x14ac:dyDescent="0.35">
      <c r="A2581" s="73">
        <v>41344</v>
      </c>
      <c r="D2581">
        <v>2468.3000000000002</v>
      </c>
    </row>
    <row r="2582" spans="1:6" x14ac:dyDescent="0.35">
      <c r="A2582" s="73">
        <v>41351</v>
      </c>
      <c r="D2582">
        <v>2466.8000000000002</v>
      </c>
    </row>
    <row r="2583" spans="1:6" x14ac:dyDescent="0.35">
      <c r="A2583" s="73">
        <v>41358</v>
      </c>
      <c r="D2583">
        <v>2488.8000000000002</v>
      </c>
    </row>
    <row r="2584" spans="1:6" x14ac:dyDescent="0.35">
      <c r="A2584" s="73">
        <v>41365</v>
      </c>
      <c r="B2584">
        <v>1081.5999999999999</v>
      </c>
      <c r="C2584">
        <v>4566.8999999999996</v>
      </c>
      <c r="D2584">
        <v>2511.8000000000002</v>
      </c>
      <c r="E2584">
        <v>10585.9</v>
      </c>
      <c r="F2584">
        <v>1.571</v>
      </c>
    </row>
    <row r="2585" spans="1:6" x14ac:dyDescent="0.35">
      <c r="A2585" s="73">
        <v>41372</v>
      </c>
      <c r="D2585">
        <v>2486.3000000000002</v>
      </c>
    </row>
    <row r="2586" spans="1:6" x14ac:dyDescent="0.35">
      <c r="A2586" s="73">
        <v>41379</v>
      </c>
      <c r="D2586">
        <v>2514.6</v>
      </c>
    </row>
    <row r="2587" spans="1:6" x14ac:dyDescent="0.35">
      <c r="A2587" s="73">
        <v>41386</v>
      </c>
      <c r="D2587">
        <v>2527.4</v>
      </c>
    </row>
    <row r="2588" spans="1:6" x14ac:dyDescent="0.35">
      <c r="A2588" s="73">
        <v>41393</v>
      </c>
      <c r="D2588">
        <v>2534.5</v>
      </c>
    </row>
    <row r="2589" spans="1:6" x14ac:dyDescent="0.35">
      <c r="A2589" s="73">
        <v>41395</v>
      </c>
      <c r="B2589">
        <v>1090.0999999999999</v>
      </c>
      <c r="C2589">
        <v>4583.2</v>
      </c>
      <c r="E2589">
        <v>10628.2</v>
      </c>
    </row>
    <row r="2590" spans="1:6" x14ac:dyDescent="0.35">
      <c r="A2590" s="73">
        <v>41400</v>
      </c>
      <c r="D2590">
        <v>2501.5</v>
      </c>
    </row>
    <row r="2591" spans="1:6" x14ac:dyDescent="0.35">
      <c r="A2591" s="73">
        <v>41407</v>
      </c>
      <c r="D2591">
        <v>2523.3000000000002</v>
      </c>
    </row>
    <row r="2592" spans="1:6" x14ac:dyDescent="0.35">
      <c r="A2592" s="73">
        <v>41414</v>
      </c>
      <c r="D2592">
        <v>2524.1</v>
      </c>
    </row>
    <row r="2593" spans="1:6" x14ac:dyDescent="0.35">
      <c r="A2593" s="73">
        <v>41421</v>
      </c>
      <c r="D2593">
        <v>2535.9</v>
      </c>
    </row>
    <row r="2594" spans="1:6" x14ac:dyDescent="0.35">
      <c r="A2594" s="73">
        <v>41426</v>
      </c>
      <c r="B2594">
        <v>1087.7</v>
      </c>
      <c r="C2594">
        <v>4596.7</v>
      </c>
      <c r="E2594">
        <v>10684.9</v>
      </c>
    </row>
    <row r="2595" spans="1:6" x14ac:dyDescent="0.35">
      <c r="A2595" s="73">
        <v>41428</v>
      </c>
      <c r="D2595">
        <v>2585.8000000000002</v>
      </c>
    </row>
    <row r="2596" spans="1:6" x14ac:dyDescent="0.35">
      <c r="A2596" s="73">
        <v>41435</v>
      </c>
      <c r="D2596">
        <v>2538.9</v>
      </c>
    </row>
    <row r="2597" spans="1:6" x14ac:dyDescent="0.35">
      <c r="A2597" s="73">
        <v>41442</v>
      </c>
      <c r="D2597">
        <v>2513.1999999999998</v>
      </c>
    </row>
    <row r="2598" spans="1:6" x14ac:dyDescent="0.35">
      <c r="A2598" s="73">
        <v>41449</v>
      </c>
      <c r="D2598">
        <v>2522.4</v>
      </c>
    </row>
    <row r="2599" spans="1:6" x14ac:dyDescent="0.35">
      <c r="A2599" s="73">
        <v>41456</v>
      </c>
      <c r="B2599">
        <v>1092.5</v>
      </c>
      <c r="C2599">
        <v>4607.5</v>
      </c>
      <c r="D2599">
        <v>2526.6</v>
      </c>
      <c r="E2599">
        <v>10730.8</v>
      </c>
      <c r="F2599">
        <v>1.5680000000000001</v>
      </c>
    </row>
    <row r="2600" spans="1:6" x14ac:dyDescent="0.35">
      <c r="A2600" s="73">
        <v>41463</v>
      </c>
      <c r="D2600">
        <v>2526.9</v>
      </c>
    </row>
    <row r="2601" spans="1:6" x14ac:dyDescent="0.35">
      <c r="A2601" s="73">
        <v>41470</v>
      </c>
      <c r="D2601">
        <v>2544</v>
      </c>
    </row>
    <row r="2602" spans="1:6" x14ac:dyDescent="0.35">
      <c r="A2602" s="73">
        <v>41477</v>
      </c>
      <c r="D2602">
        <v>2565.6</v>
      </c>
    </row>
    <row r="2603" spans="1:6" x14ac:dyDescent="0.35">
      <c r="A2603" s="73">
        <v>41484</v>
      </c>
      <c r="D2603">
        <v>2552.1999999999998</v>
      </c>
    </row>
    <row r="2604" spans="1:6" x14ac:dyDescent="0.35">
      <c r="A2604" s="73">
        <v>41487</v>
      </c>
      <c r="B2604">
        <v>1094.8</v>
      </c>
      <c r="C2604">
        <v>4621.8999999999996</v>
      </c>
      <c r="E2604">
        <v>10790.2</v>
      </c>
    </row>
    <row r="2605" spans="1:6" x14ac:dyDescent="0.35">
      <c r="A2605" s="73">
        <v>41491</v>
      </c>
      <c r="D2605">
        <v>2533.6</v>
      </c>
    </row>
    <row r="2606" spans="1:6" x14ac:dyDescent="0.35">
      <c r="A2606" s="73">
        <v>41498</v>
      </c>
      <c r="D2606">
        <v>2545.5</v>
      </c>
    </row>
    <row r="2607" spans="1:6" x14ac:dyDescent="0.35">
      <c r="A2607" s="73">
        <v>41505</v>
      </c>
      <c r="D2607">
        <v>2537.8000000000002</v>
      </c>
    </row>
    <row r="2608" spans="1:6" x14ac:dyDescent="0.35">
      <c r="A2608" s="73">
        <v>41512</v>
      </c>
      <c r="D2608">
        <v>2562.8000000000002</v>
      </c>
    </row>
    <row r="2609" spans="1:6" x14ac:dyDescent="0.35">
      <c r="A2609" s="73">
        <v>41518</v>
      </c>
      <c r="B2609">
        <v>1106.8</v>
      </c>
      <c r="C2609">
        <v>4642.1000000000004</v>
      </c>
      <c r="E2609">
        <v>10841.3</v>
      </c>
    </row>
    <row r="2610" spans="1:6" x14ac:dyDescent="0.35">
      <c r="A2610" s="73">
        <v>41519</v>
      </c>
      <c r="D2610">
        <v>2585.5</v>
      </c>
    </row>
    <row r="2611" spans="1:6" x14ac:dyDescent="0.35">
      <c r="A2611" s="73">
        <v>41526</v>
      </c>
      <c r="D2611">
        <v>2581.1999999999998</v>
      </c>
    </row>
    <row r="2612" spans="1:6" x14ac:dyDescent="0.35">
      <c r="A2612" s="73">
        <v>41533</v>
      </c>
      <c r="D2612">
        <v>2572.1</v>
      </c>
    </row>
    <row r="2613" spans="1:6" x14ac:dyDescent="0.35">
      <c r="A2613" s="73">
        <v>41540</v>
      </c>
      <c r="D2613">
        <v>2590.6999999999998</v>
      </c>
    </row>
    <row r="2614" spans="1:6" x14ac:dyDescent="0.35">
      <c r="A2614" s="73">
        <v>41547</v>
      </c>
      <c r="D2614">
        <v>2589.9</v>
      </c>
    </row>
    <row r="2615" spans="1:6" x14ac:dyDescent="0.35">
      <c r="A2615" s="73">
        <v>41548</v>
      </c>
      <c r="B2615">
        <v>1122.8</v>
      </c>
      <c r="C2615">
        <v>4689</v>
      </c>
      <c r="E2615">
        <v>10956.7</v>
      </c>
      <c r="F2615">
        <v>1.56</v>
      </c>
    </row>
    <row r="2616" spans="1:6" x14ac:dyDescent="0.35">
      <c r="A2616" s="73">
        <v>41554</v>
      </c>
      <c r="D2616">
        <v>2568.8000000000002</v>
      </c>
    </row>
    <row r="2617" spans="1:6" x14ac:dyDescent="0.35">
      <c r="A2617" s="73">
        <v>41561</v>
      </c>
      <c r="D2617">
        <v>2641.1</v>
      </c>
    </row>
    <row r="2618" spans="1:6" x14ac:dyDescent="0.35">
      <c r="A2618" s="73">
        <v>41568</v>
      </c>
      <c r="D2618">
        <v>2662.6</v>
      </c>
    </row>
    <row r="2619" spans="1:6" x14ac:dyDescent="0.35">
      <c r="A2619" s="73">
        <v>41575</v>
      </c>
      <c r="D2619">
        <v>2625.4</v>
      </c>
    </row>
    <row r="2620" spans="1:6" x14ac:dyDescent="0.35">
      <c r="A2620" s="73">
        <v>41579</v>
      </c>
      <c r="B2620">
        <v>1125.4000000000001</v>
      </c>
      <c r="C2620">
        <v>4685.6000000000004</v>
      </c>
      <c r="E2620">
        <v>10969</v>
      </c>
    </row>
    <row r="2621" spans="1:6" x14ac:dyDescent="0.35">
      <c r="A2621" s="73">
        <v>41582</v>
      </c>
      <c r="D2621">
        <v>2604.8000000000002</v>
      </c>
    </row>
    <row r="2622" spans="1:6" x14ac:dyDescent="0.35">
      <c r="A2622" s="73">
        <v>41589</v>
      </c>
      <c r="D2622">
        <v>2615</v>
      </c>
    </row>
    <row r="2623" spans="1:6" x14ac:dyDescent="0.35">
      <c r="A2623" s="73">
        <v>41596</v>
      </c>
      <c r="D2623">
        <v>2622.8</v>
      </c>
    </row>
    <row r="2624" spans="1:6" x14ac:dyDescent="0.35">
      <c r="A2624" s="73">
        <v>41603</v>
      </c>
      <c r="D2624">
        <v>2627.9</v>
      </c>
    </row>
    <row r="2625" spans="1:6" x14ac:dyDescent="0.35">
      <c r="A2625" s="73">
        <v>41609</v>
      </c>
      <c r="B2625">
        <v>1135.0999999999999</v>
      </c>
      <c r="C2625">
        <v>4698.7</v>
      </c>
      <c r="E2625">
        <v>11028.8</v>
      </c>
    </row>
    <row r="2626" spans="1:6" x14ac:dyDescent="0.35">
      <c r="A2626" s="73">
        <v>41610</v>
      </c>
      <c r="D2626">
        <v>2654.5</v>
      </c>
    </row>
    <row r="2627" spans="1:6" x14ac:dyDescent="0.35">
      <c r="A2627" s="73">
        <v>41617</v>
      </c>
      <c r="D2627">
        <v>2672.8</v>
      </c>
    </row>
    <row r="2628" spans="1:6" x14ac:dyDescent="0.35">
      <c r="A2628" s="73">
        <v>41624</v>
      </c>
      <c r="D2628">
        <v>2656.2</v>
      </c>
    </row>
    <row r="2629" spans="1:6" x14ac:dyDescent="0.35">
      <c r="A2629" s="73">
        <v>41631</v>
      </c>
      <c r="D2629">
        <v>2682.7</v>
      </c>
    </row>
    <row r="2630" spans="1:6" x14ac:dyDescent="0.35">
      <c r="A2630" s="73">
        <v>41638</v>
      </c>
      <c r="D2630">
        <v>2648.4</v>
      </c>
    </row>
    <row r="2631" spans="1:6" x14ac:dyDescent="0.35">
      <c r="A2631" s="73">
        <v>41640</v>
      </c>
      <c r="B2631">
        <v>1147.0999999999999</v>
      </c>
      <c r="C2631">
        <v>4708.7</v>
      </c>
      <c r="E2631">
        <v>11078.9</v>
      </c>
      <c r="F2631">
        <v>1.538</v>
      </c>
    </row>
    <row r="2632" spans="1:6" x14ac:dyDescent="0.35">
      <c r="A2632" s="73">
        <v>41645</v>
      </c>
      <c r="D2632">
        <v>2668.2</v>
      </c>
    </row>
    <row r="2633" spans="1:6" x14ac:dyDescent="0.35">
      <c r="A2633" s="73">
        <v>41652</v>
      </c>
      <c r="D2633">
        <v>2673.9</v>
      </c>
    </row>
    <row r="2634" spans="1:6" x14ac:dyDescent="0.35">
      <c r="A2634" s="73">
        <v>41659</v>
      </c>
      <c r="D2634">
        <v>2704.5</v>
      </c>
    </row>
    <row r="2635" spans="1:6" x14ac:dyDescent="0.35">
      <c r="A2635" s="73">
        <v>41666</v>
      </c>
      <c r="D2635">
        <v>2694.1</v>
      </c>
    </row>
    <row r="2636" spans="1:6" x14ac:dyDescent="0.35">
      <c r="A2636" s="73">
        <v>41671</v>
      </c>
      <c r="B2636">
        <v>1156.8</v>
      </c>
      <c r="C2636">
        <v>4738.3</v>
      </c>
      <c r="E2636">
        <v>11161</v>
      </c>
    </row>
    <row r="2637" spans="1:6" x14ac:dyDescent="0.35">
      <c r="A2637" s="73">
        <v>41673</v>
      </c>
      <c r="D2637">
        <v>2766.9</v>
      </c>
    </row>
    <row r="2638" spans="1:6" x14ac:dyDescent="0.35">
      <c r="A2638" s="73">
        <v>41680</v>
      </c>
      <c r="D2638">
        <v>2719.4</v>
      </c>
    </row>
    <row r="2639" spans="1:6" x14ac:dyDescent="0.35">
      <c r="A2639" s="73">
        <v>41687</v>
      </c>
      <c r="D2639">
        <v>2711.3</v>
      </c>
    </row>
    <row r="2640" spans="1:6" x14ac:dyDescent="0.35">
      <c r="A2640" s="73">
        <v>41694</v>
      </c>
      <c r="D2640">
        <v>2707.1</v>
      </c>
    </row>
    <row r="2641" spans="1:6" x14ac:dyDescent="0.35">
      <c r="A2641" s="73">
        <v>41699</v>
      </c>
      <c r="B2641">
        <v>1165.7</v>
      </c>
      <c r="C2641">
        <v>4745.3</v>
      </c>
      <c r="E2641">
        <v>11200.2</v>
      </c>
    </row>
    <row r="2642" spans="1:6" x14ac:dyDescent="0.35">
      <c r="A2642" s="73">
        <v>41701</v>
      </c>
      <c r="D2642">
        <v>2764.5</v>
      </c>
    </row>
    <row r="2643" spans="1:6" x14ac:dyDescent="0.35">
      <c r="A2643" s="73">
        <v>41708</v>
      </c>
      <c r="D2643">
        <v>2762.5</v>
      </c>
    </row>
    <row r="2644" spans="1:6" x14ac:dyDescent="0.35">
      <c r="A2644" s="73">
        <v>41715</v>
      </c>
      <c r="D2644">
        <v>2740.1</v>
      </c>
    </row>
    <row r="2645" spans="1:6" x14ac:dyDescent="0.35">
      <c r="A2645" s="73">
        <v>41722</v>
      </c>
      <c r="D2645">
        <v>2749.5</v>
      </c>
    </row>
    <row r="2646" spans="1:6" x14ac:dyDescent="0.35">
      <c r="A2646" s="73">
        <v>41729</v>
      </c>
      <c r="D2646">
        <v>2762.3</v>
      </c>
    </row>
    <row r="2647" spans="1:6" x14ac:dyDescent="0.35">
      <c r="A2647" s="73">
        <v>41730</v>
      </c>
      <c r="B2647">
        <v>1172.8</v>
      </c>
      <c r="C2647">
        <v>4760.3999999999996</v>
      </c>
      <c r="E2647">
        <v>11256.9</v>
      </c>
      <c r="F2647">
        <v>1.542</v>
      </c>
    </row>
    <row r="2648" spans="1:6" x14ac:dyDescent="0.35">
      <c r="A2648" s="73">
        <v>41736</v>
      </c>
      <c r="D2648">
        <v>2739.3</v>
      </c>
    </row>
    <row r="2649" spans="1:6" x14ac:dyDescent="0.35">
      <c r="A2649" s="73">
        <v>41743</v>
      </c>
      <c r="D2649">
        <v>2790</v>
      </c>
    </row>
    <row r="2650" spans="1:6" x14ac:dyDescent="0.35">
      <c r="A2650" s="73">
        <v>41750</v>
      </c>
      <c r="D2650">
        <v>2789.5</v>
      </c>
    </row>
    <row r="2651" spans="1:6" x14ac:dyDescent="0.35">
      <c r="A2651" s="73">
        <v>41757</v>
      </c>
      <c r="D2651">
        <v>2793.1</v>
      </c>
    </row>
    <row r="2652" spans="1:6" x14ac:dyDescent="0.35">
      <c r="A2652" s="73">
        <v>41760</v>
      </c>
      <c r="B2652">
        <v>1178.2</v>
      </c>
      <c r="C2652">
        <v>4780.7</v>
      </c>
      <c r="E2652">
        <v>11326.3</v>
      </c>
    </row>
    <row r="2653" spans="1:6" x14ac:dyDescent="0.35">
      <c r="A2653" s="73">
        <v>41764</v>
      </c>
      <c r="D2653">
        <v>2783.9</v>
      </c>
    </row>
    <row r="2654" spans="1:6" x14ac:dyDescent="0.35">
      <c r="A2654" s="73">
        <v>41771</v>
      </c>
      <c r="D2654">
        <v>2798.8</v>
      </c>
    </row>
    <row r="2655" spans="1:6" x14ac:dyDescent="0.35">
      <c r="A2655" s="73">
        <v>41778</v>
      </c>
      <c r="D2655">
        <v>2782.3</v>
      </c>
    </row>
    <row r="2656" spans="1:6" x14ac:dyDescent="0.35">
      <c r="A2656" s="73">
        <v>41785</v>
      </c>
      <c r="D2656">
        <v>2792.3</v>
      </c>
    </row>
    <row r="2657" spans="1:6" x14ac:dyDescent="0.35">
      <c r="A2657" s="73">
        <v>41791</v>
      </c>
      <c r="B2657">
        <v>1191.7</v>
      </c>
      <c r="C2657">
        <v>4797.3</v>
      </c>
      <c r="E2657">
        <v>11380.7</v>
      </c>
    </row>
    <row r="2658" spans="1:6" x14ac:dyDescent="0.35">
      <c r="A2658" s="73">
        <v>41792</v>
      </c>
      <c r="D2658">
        <v>2820.5</v>
      </c>
    </row>
    <row r="2659" spans="1:6" x14ac:dyDescent="0.35">
      <c r="A2659" s="73">
        <v>41799</v>
      </c>
      <c r="D2659">
        <v>2831.3</v>
      </c>
    </row>
    <row r="2660" spans="1:6" x14ac:dyDescent="0.35">
      <c r="A2660" s="73">
        <v>41806</v>
      </c>
      <c r="D2660">
        <v>2825.5</v>
      </c>
    </row>
    <row r="2661" spans="1:6" x14ac:dyDescent="0.35">
      <c r="A2661" s="73">
        <v>41813</v>
      </c>
      <c r="D2661">
        <v>2829.2</v>
      </c>
    </row>
    <row r="2662" spans="1:6" x14ac:dyDescent="0.35">
      <c r="A2662" s="73">
        <v>41820</v>
      </c>
      <c r="D2662">
        <v>2834.5</v>
      </c>
    </row>
    <row r="2663" spans="1:6" x14ac:dyDescent="0.35">
      <c r="A2663" s="73">
        <v>41821</v>
      </c>
      <c r="B2663">
        <v>1197.0999999999999</v>
      </c>
      <c r="C2663">
        <v>4816.8</v>
      </c>
      <c r="E2663">
        <v>11439.9</v>
      </c>
      <c r="F2663">
        <v>1.5469999999999999</v>
      </c>
    </row>
    <row r="2664" spans="1:6" x14ac:dyDescent="0.35">
      <c r="A2664" s="73">
        <v>41827</v>
      </c>
      <c r="D2664">
        <v>2812.5</v>
      </c>
    </row>
    <row r="2665" spans="1:6" x14ac:dyDescent="0.35">
      <c r="A2665" s="73">
        <v>41834</v>
      </c>
      <c r="D2665">
        <v>2853.2</v>
      </c>
    </row>
    <row r="2666" spans="1:6" x14ac:dyDescent="0.35">
      <c r="A2666" s="73">
        <v>41841</v>
      </c>
      <c r="D2666">
        <v>2860.9</v>
      </c>
    </row>
    <row r="2667" spans="1:6" x14ac:dyDescent="0.35">
      <c r="A2667" s="73">
        <v>41848</v>
      </c>
      <c r="D2667">
        <v>2841.4</v>
      </c>
    </row>
    <row r="2668" spans="1:6" x14ac:dyDescent="0.35">
      <c r="A2668" s="73">
        <v>41852</v>
      </c>
      <c r="B2668">
        <v>1180.9000000000001</v>
      </c>
      <c r="C2668">
        <v>4830</v>
      </c>
      <c r="E2668">
        <v>11469.4</v>
      </c>
    </row>
    <row r="2669" spans="1:6" x14ac:dyDescent="0.35">
      <c r="A2669" s="73">
        <v>41855</v>
      </c>
      <c r="D2669">
        <v>2841.9</v>
      </c>
    </row>
    <row r="2670" spans="1:6" x14ac:dyDescent="0.35">
      <c r="A2670" s="73">
        <v>41862</v>
      </c>
      <c r="D2670">
        <v>2807.8</v>
      </c>
    </row>
    <row r="2671" spans="1:6" x14ac:dyDescent="0.35">
      <c r="A2671" s="73">
        <v>41869</v>
      </c>
      <c r="D2671">
        <v>2781.3</v>
      </c>
    </row>
    <row r="2672" spans="1:6" x14ac:dyDescent="0.35">
      <c r="A2672" s="73">
        <v>41876</v>
      </c>
      <c r="D2672">
        <v>2794.1</v>
      </c>
    </row>
    <row r="2673" spans="1:6" x14ac:dyDescent="0.35">
      <c r="A2673" s="73">
        <v>41883</v>
      </c>
      <c r="B2673">
        <v>1206.5</v>
      </c>
      <c r="C2673">
        <v>4843.8</v>
      </c>
      <c r="D2673">
        <v>2809.6</v>
      </c>
      <c r="E2673">
        <v>11502.8</v>
      </c>
    </row>
    <row r="2674" spans="1:6" x14ac:dyDescent="0.35">
      <c r="A2674" s="73">
        <v>41890</v>
      </c>
      <c r="D2674">
        <v>2841</v>
      </c>
    </row>
    <row r="2675" spans="1:6" x14ac:dyDescent="0.35">
      <c r="A2675" s="73">
        <v>41897</v>
      </c>
      <c r="D2675">
        <v>2870.6</v>
      </c>
    </row>
    <row r="2676" spans="1:6" x14ac:dyDescent="0.35">
      <c r="A2676" s="73">
        <v>41904</v>
      </c>
      <c r="D2676">
        <v>2873</v>
      </c>
    </row>
    <row r="2677" spans="1:6" x14ac:dyDescent="0.35">
      <c r="A2677" s="73">
        <v>41911</v>
      </c>
      <c r="D2677">
        <v>2874</v>
      </c>
    </row>
    <row r="2678" spans="1:6" x14ac:dyDescent="0.35">
      <c r="A2678" s="73">
        <v>41913</v>
      </c>
      <c r="B2678">
        <v>1209.0999999999999</v>
      </c>
      <c r="C2678">
        <v>4870.2</v>
      </c>
      <c r="E2678">
        <v>11563.4</v>
      </c>
      <c r="F2678">
        <v>1.5369999999999999</v>
      </c>
    </row>
    <row r="2679" spans="1:6" x14ac:dyDescent="0.35">
      <c r="A2679" s="73">
        <v>41918</v>
      </c>
      <c r="D2679">
        <v>2851.7</v>
      </c>
    </row>
    <row r="2680" spans="1:6" x14ac:dyDescent="0.35">
      <c r="A2680" s="73">
        <v>41925</v>
      </c>
      <c r="D2680">
        <v>2857.2</v>
      </c>
    </row>
    <row r="2681" spans="1:6" x14ac:dyDescent="0.35">
      <c r="A2681" s="73">
        <v>41932</v>
      </c>
      <c r="D2681">
        <v>2862.6</v>
      </c>
    </row>
    <row r="2682" spans="1:6" x14ac:dyDescent="0.35">
      <c r="A2682" s="73">
        <v>41939</v>
      </c>
      <c r="D2682">
        <v>2869.6</v>
      </c>
    </row>
    <row r="2683" spans="1:6" x14ac:dyDescent="0.35">
      <c r="A2683" s="73">
        <v>41944</v>
      </c>
      <c r="B2683">
        <v>1219</v>
      </c>
      <c r="C2683">
        <v>4896.8</v>
      </c>
      <c r="E2683">
        <v>11604.7</v>
      </c>
    </row>
    <row r="2684" spans="1:6" x14ac:dyDescent="0.35">
      <c r="A2684" s="73">
        <v>41946</v>
      </c>
      <c r="D2684">
        <v>2919.6</v>
      </c>
    </row>
    <row r="2685" spans="1:6" x14ac:dyDescent="0.35">
      <c r="A2685" s="73">
        <v>41953</v>
      </c>
      <c r="D2685">
        <v>2891.6</v>
      </c>
    </row>
    <row r="2686" spans="1:6" x14ac:dyDescent="0.35">
      <c r="A2686" s="73">
        <v>41960</v>
      </c>
      <c r="D2686">
        <v>2871.4</v>
      </c>
    </row>
    <row r="2687" spans="1:6" x14ac:dyDescent="0.35">
      <c r="A2687" s="73">
        <v>41967</v>
      </c>
      <c r="D2687">
        <v>2880.7</v>
      </c>
    </row>
    <row r="2688" spans="1:6" x14ac:dyDescent="0.35">
      <c r="A2688" s="73">
        <v>41974</v>
      </c>
      <c r="B2688">
        <v>1244.8</v>
      </c>
      <c r="C2688">
        <v>4944.5</v>
      </c>
      <c r="D2688">
        <v>2885.7</v>
      </c>
      <c r="E2688">
        <v>11681.5</v>
      </c>
    </row>
    <row r="2689" spans="1:6" x14ac:dyDescent="0.35">
      <c r="A2689" s="73">
        <v>41981</v>
      </c>
      <c r="D2689">
        <v>2929</v>
      </c>
    </row>
    <row r="2690" spans="1:6" x14ac:dyDescent="0.35">
      <c r="A2690" s="73">
        <v>41988</v>
      </c>
      <c r="D2690">
        <v>2944.2</v>
      </c>
    </row>
    <row r="2691" spans="1:6" x14ac:dyDescent="0.35">
      <c r="A2691" s="73">
        <v>41995</v>
      </c>
      <c r="D2691">
        <v>2959.7</v>
      </c>
    </row>
    <row r="2692" spans="1:6" x14ac:dyDescent="0.35">
      <c r="A2692" s="73">
        <v>42002</v>
      </c>
      <c r="D2692">
        <v>2937.8</v>
      </c>
    </row>
    <row r="2693" spans="1:6" x14ac:dyDescent="0.35">
      <c r="A2693" s="73">
        <v>42005</v>
      </c>
      <c r="B2693">
        <v>1253</v>
      </c>
      <c r="C2693">
        <v>5003.3</v>
      </c>
      <c r="E2693">
        <v>11745.2</v>
      </c>
      <c r="F2693">
        <v>1.5209999999999999</v>
      </c>
    </row>
    <row r="2694" spans="1:6" x14ac:dyDescent="0.35">
      <c r="A2694" s="73">
        <v>42009</v>
      </c>
      <c r="D2694">
        <v>2934</v>
      </c>
    </row>
    <row r="2695" spans="1:6" x14ac:dyDescent="0.35">
      <c r="A2695" s="73">
        <v>42016</v>
      </c>
      <c r="D2695">
        <v>2930.6</v>
      </c>
    </row>
    <row r="2696" spans="1:6" x14ac:dyDescent="0.35">
      <c r="A2696" s="73">
        <v>42023</v>
      </c>
      <c r="D2696">
        <v>2917.8</v>
      </c>
    </row>
    <row r="2697" spans="1:6" x14ac:dyDescent="0.35">
      <c r="A2697" s="73">
        <v>42030</v>
      </c>
      <c r="D2697">
        <v>2935.5</v>
      </c>
    </row>
    <row r="2698" spans="1:6" x14ac:dyDescent="0.35">
      <c r="A2698" s="73">
        <v>42036</v>
      </c>
      <c r="B2698">
        <v>1277</v>
      </c>
      <c r="C2698">
        <v>5041.1000000000004</v>
      </c>
      <c r="E2698">
        <v>11863.9</v>
      </c>
    </row>
    <row r="2699" spans="1:6" x14ac:dyDescent="0.35">
      <c r="A2699" s="73">
        <v>42037</v>
      </c>
      <c r="D2699">
        <v>2999.4</v>
      </c>
    </row>
    <row r="2700" spans="1:6" x14ac:dyDescent="0.35">
      <c r="A2700" s="73">
        <v>42044</v>
      </c>
      <c r="D2700">
        <v>3002.2</v>
      </c>
    </row>
    <row r="2701" spans="1:6" x14ac:dyDescent="0.35">
      <c r="A2701" s="73">
        <v>42051</v>
      </c>
      <c r="D2701">
        <v>3005.6</v>
      </c>
    </row>
    <row r="2702" spans="1:6" x14ac:dyDescent="0.35">
      <c r="A2702" s="73">
        <v>42058</v>
      </c>
      <c r="D2702">
        <v>3006.4</v>
      </c>
    </row>
    <row r="2703" spans="1:6" x14ac:dyDescent="0.35">
      <c r="A2703" s="73">
        <v>42064</v>
      </c>
      <c r="B2703">
        <v>1270.5999999999999</v>
      </c>
      <c r="C2703">
        <v>5034.2</v>
      </c>
      <c r="E2703">
        <v>11879.6</v>
      </c>
    </row>
    <row r="2704" spans="1:6" x14ac:dyDescent="0.35">
      <c r="A2704" s="73">
        <v>42065</v>
      </c>
      <c r="D2704">
        <v>3015.5</v>
      </c>
    </row>
    <row r="2705" spans="1:6" x14ac:dyDescent="0.35">
      <c r="A2705" s="73">
        <v>42072</v>
      </c>
      <c r="D2705">
        <v>3013.2</v>
      </c>
    </row>
    <row r="2706" spans="1:6" x14ac:dyDescent="0.35">
      <c r="A2706" s="73">
        <v>42079</v>
      </c>
      <c r="D2706">
        <v>2995.8</v>
      </c>
    </row>
    <row r="2707" spans="1:6" x14ac:dyDescent="0.35">
      <c r="A2707" s="73">
        <v>42086</v>
      </c>
      <c r="D2707">
        <v>3000.2</v>
      </c>
    </row>
    <row r="2708" spans="1:6" x14ac:dyDescent="0.35">
      <c r="A2708" s="73">
        <v>42093</v>
      </c>
      <c r="D2708">
        <v>2987.5</v>
      </c>
    </row>
    <row r="2709" spans="1:6" x14ac:dyDescent="0.35">
      <c r="A2709" s="73">
        <v>42095</v>
      </c>
      <c r="B2709">
        <v>1269.7</v>
      </c>
      <c r="C2709">
        <v>5049.2</v>
      </c>
      <c r="E2709">
        <v>11927.4</v>
      </c>
      <c r="F2709">
        <v>1.5209999999999999</v>
      </c>
    </row>
    <row r="2710" spans="1:6" x14ac:dyDescent="0.35">
      <c r="A2710" s="73">
        <v>42100</v>
      </c>
      <c r="D2710">
        <v>2977.8</v>
      </c>
    </row>
    <row r="2711" spans="1:6" x14ac:dyDescent="0.35">
      <c r="A2711" s="73">
        <v>42107</v>
      </c>
      <c r="D2711">
        <v>3014.8</v>
      </c>
    </row>
    <row r="2712" spans="1:6" x14ac:dyDescent="0.35">
      <c r="A2712" s="73">
        <v>42114</v>
      </c>
      <c r="D2712">
        <v>3015.8</v>
      </c>
    </row>
    <row r="2713" spans="1:6" x14ac:dyDescent="0.35">
      <c r="A2713" s="73">
        <v>42121</v>
      </c>
      <c r="D2713">
        <v>2994.4</v>
      </c>
    </row>
    <row r="2714" spans="1:6" x14ac:dyDescent="0.35">
      <c r="A2714" s="73">
        <v>42125</v>
      </c>
      <c r="B2714">
        <v>1258.2</v>
      </c>
      <c r="C2714">
        <v>5046.5</v>
      </c>
      <c r="E2714">
        <v>11960.3</v>
      </c>
    </row>
    <row r="2715" spans="1:6" x14ac:dyDescent="0.35">
      <c r="A2715" s="73">
        <v>42128</v>
      </c>
      <c r="D2715">
        <v>2995.3</v>
      </c>
    </row>
    <row r="2716" spans="1:6" x14ac:dyDescent="0.35">
      <c r="A2716" s="73">
        <v>42135</v>
      </c>
      <c r="D2716">
        <v>2997.1</v>
      </c>
    </row>
    <row r="2717" spans="1:6" x14ac:dyDescent="0.35">
      <c r="A2717" s="73">
        <v>42142</v>
      </c>
      <c r="D2717">
        <v>2970.3</v>
      </c>
    </row>
    <row r="2718" spans="1:6" x14ac:dyDescent="0.35">
      <c r="A2718" s="73">
        <v>42149</v>
      </c>
      <c r="D2718">
        <v>2994.8</v>
      </c>
    </row>
    <row r="2719" spans="1:6" x14ac:dyDescent="0.35">
      <c r="A2719" s="73">
        <v>42156</v>
      </c>
      <c r="B2719">
        <v>1271.0999999999999</v>
      </c>
      <c r="C2719">
        <v>5051.7</v>
      </c>
      <c r="D2719">
        <v>2977.1</v>
      </c>
      <c r="E2719">
        <v>12005.8</v>
      </c>
    </row>
    <row r="2720" spans="1:6" x14ac:dyDescent="0.35">
      <c r="A2720" s="73">
        <v>42163</v>
      </c>
      <c r="D2720">
        <v>2990.7</v>
      </c>
    </row>
    <row r="2721" spans="1:6" x14ac:dyDescent="0.35">
      <c r="A2721" s="73">
        <v>42170</v>
      </c>
      <c r="D2721">
        <v>3012.6</v>
      </c>
    </row>
    <row r="2722" spans="1:6" x14ac:dyDescent="0.35">
      <c r="A2722" s="73">
        <v>42177</v>
      </c>
      <c r="D2722">
        <v>3037.1</v>
      </c>
    </row>
    <row r="2723" spans="1:6" x14ac:dyDescent="0.35">
      <c r="A2723" s="73">
        <v>42184</v>
      </c>
      <c r="D2723">
        <v>3047.2</v>
      </c>
    </row>
    <row r="2724" spans="1:6" x14ac:dyDescent="0.35">
      <c r="A2724" s="73">
        <v>42186</v>
      </c>
      <c r="B2724">
        <v>1277.5</v>
      </c>
      <c r="C2724">
        <v>5065.8</v>
      </c>
      <c r="E2724">
        <v>12058.4</v>
      </c>
      <c r="F2724">
        <v>1.512</v>
      </c>
    </row>
    <row r="2725" spans="1:6" x14ac:dyDescent="0.35">
      <c r="A2725" s="73">
        <v>42191</v>
      </c>
      <c r="D2725">
        <v>3022.5</v>
      </c>
    </row>
    <row r="2726" spans="1:6" x14ac:dyDescent="0.35">
      <c r="A2726" s="73">
        <v>42198</v>
      </c>
      <c r="D2726">
        <v>3035.5</v>
      </c>
    </row>
    <row r="2727" spans="1:6" x14ac:dyDescent="0.35">
      <c r="A2727" s="73">
        <v>42205</v>
      </c>
      <c r="D2727">
        <v>3038.4</v>
      </c>
    </row>
    <row r="2728" spans="1:6" x14ac:dyDescent="0.35">
      <c r="A2728" s="73">
        <v>42212</v>
      </c>
      <c r="D2728">
        <v>3033.5</v>
      </c>
    </row>
    <row r="2729" spans="1:6" x14ac:dyDescent="0.35">
      <c r="A2729" s="73">
        <v>42217</v>
      </c>
      <c r="B2729">
        <v>1272.5</v>
      </c>
      <c r="C2729">
        <v>5087.3</v>
      </c>
      <c r="E2729">
        <v>12109.5</v>
      </c>
    </row>
    <row r="2730" spans="1:6" x14ac:dyDescent="0.35">
      <c r="A2730" s="73">
        <v>42219</v>
      </c>
      <c r="D2730">
        <v>3092</v>
      </c>
    </row>
    <row r="2731" spans="1:6" x14ac:dyDescent="0.35">
      <c r="A2731" s="73">
        <v>42226</v>
      </c>
      <c r="D2731">
        <v>3033.6</v>
      </c>
    </row>
    <row r="2732" spans="1:6" x14ac:dyDescent="0.35">
      <c r="A2732" s="73">
        <v>42233</v>
      </c>
      <c r="D2732">
        <v>3013.6</v>
      </c>
    </row>
    <row r="2733" spans="1:6" x14ac:dyDescent="0.35">
      <c r="A2733" s="73">
        <v>42240</v>
      </c>
      <c r="D2733">
        <v>3025.7</v>
      </c>
    </row>
    <row r="2734" spans="1:6" x14ac:dyDescent="0.35">
      <c r="A2734" s="73">
        <v>42247</v>
      </c>
      <c r="D2734">
        <v>3018.5</v>
      </c>
    </row>
    <row r="2735" spans="1:6" x14ac:dyDescent="0.35">
      <c r="A2735" s="73">
        <v>42248</v>
      </c>
      <c r="B2735">
        <v>1283</v>
      </c>
      <c r="C2735">
        <v>5121.8999999999996</v>
      </c>
      <c r="E2735">
        <v>12164.5</v>
      </c>
    </row>
    <row r="2736" spans="1:6" x14ac:dyDescent="0.35">
      <c r="A2736" s="73">
        <v>42254</v>
      </c>
      <c r="D2736">
        <v>3012</v>
      </c>
    </row>
    <row r="2737" spans="1:6" x14ac:dyDescent="0.35">
      <c r="A2737" s="73">
        <v>42261</v>
      </c>
      <c r="D2737">
        <v>3048.2</v>
      </c>
    </row>
    <row r="2738" spans="1:6" x14ac:dyDescent="0.35">
      <c r="A2738" s="73">
        <v>42268</v>
      </c>
      <c r="D2738">
        <v>3074.9</v>
      </c>
    </row>
    <row r="2739" spans="1:6" x14ac:dyDescent="0.35">
      <c r="A2739" s="73">
        <v>42275</v>
      </c>
      <c r="D2739">
        <v>3053.2</v>
      </c>
    </row>
    <row r="2740" spans="1:6" x14ac:dyDescent="0.35">
      <c r="A2740" s="73">
        <v>42278</v>
      </c>
      <c r="B2740">
        <v>1269.8</v>
      </c>
      <c r="C2740">
        <v>5130.5</v>
      </c>
      <c r="E2740">
        <v>12196.8</v>
      </c>
      <c r="F2740">
        <v>1.4930000000000001</v>
      </c>
    </row>
    <row r="2741" spans="1:6" x14ac:dyDescent="0.35">
      <c r="A2741" s="73">
        <v>42282</v>
      </c>
      <c r="D2741">
        <v>3016.1</v>
      </c>
    </row>
    <row r="2742" spans="1:6" x14ac:dyDescent="0.35">
      <c r="A2742" s="73">
        <v>42289</v>
      </c>
      <c r="D2742">
        <v>2999.1</v>
      </c>
    </row>
    <row r="2743" spans="1:6" x14ac:dyDescent="0.35">
      <c r="A2743" s="73">
        <v>42296</v>
      </c>
      <c r="D2743">
        <v>2996.2</v>
      </c>
    </row>
    <row r="2744" spans="1:6" x14ac:dyDescent="0.35">
      <c r="A2744" s="73">
        <v>42303</v>
      </c>
      <c r="D2744">
        <v>3023.1</v>
      </c>
    </row>
    <row r="2745" spans="1:6" x14ac:dyDescent="0.35">
      <c r="A2745" s="73">
        <v>42309</v>
      </c>
      <c r="B2745">
        <v>1295</v>
      </c>
      <c r="C2745">
        <v>5161.8</v>
      </c>
      <c r="E2745">
        <v>12286</v>
      </c>
    </row>
    <row r="2746" spans="1:6" x14ac:dyDescent="0.35">
      <c r="A2746" s="73">
        <v>42310</v>
      </c>
      <c r="D2746">
        <v>3067.6</v>
      </c>
    </row>
    <row r="2747" spans="1:6" x14ac:dyDescent="0.35">
      <c r="A2747" s="73">
        <v>42317</v>
      </c>
      <c r="D2747">
        <v>3077.4</v>
      </c>
    </row>
    <row r="2748" spans="1:6" x14ac:dyDescent="0.35">
      <c r="A2748" s="73">
        <v>42324</v>
      </c>
      <c r="D2748">
        <v>3072.7</v>
      </c>
    </row>
    <row r="2749" spans="1:6" x14ac:dyDescent="0.35">
      <c r="A2749" s="73">
        <v>42331</v>
      </c>
      <c r="D2749">
        <v>3095.2</v>
      </c>
    </row>
    <row r="2750" spans="1:6" x14ac:dyDescent="0.35">
      <c r="A2750" s="73">
        <v>42338</v>
      </c>
      <c r="D2750">
        <v>3084.4</v>
      </c>
    </row>
    <row r="2751" spans="1:6" x14ac:dyDescent="0.35">
      <c r="A2751" s="73">
        <v>42339</v>
      </c>
      <c r="B2751">
        <v>1302.0999999999999</v>
      </c>
      <c r="C2751">
        <v>5191.8</v>
      </c>
      <c r="E2751">
        <v>12344</v>
      </c>
    </row>
    <row r="2752" spans="1:6" x14ac:dyDescent="0.35">
      <c r="A2752" s="73">
        <v>42345</v>
      </c>
      <c r="D2752">
        <v>3038.9</v>
      </c>
    </row>
    <row r="2753" spans="1:6" x14ac:dyDescent="0.35">
      <c r="A2753" s="73">
        <v>42352</v>
      </c>
      <c r="D2753">
        <v>3083.8</v>
      </c>
    </row>
    <row r="2754" spans="1:6" x14ac:dyDescent="0.35">
      <c r="A2754" s="73">
        <v>42359</v>
      </c>
      <c r="D2754">
        <v>3116.8</v>
      </c>
    </row>
    <row r="2755" spans="1:6" x14ac:dyDescent="0.35">
      <c r="A2755" s="73">
        <v>42366</v>
      </c>
      <c r="D2755">
        <v>3099.9</v>
      </c>
    </row>
    <row r="2756" spans="1:6" x14ac:dyDescent="0.35">
      <c r="A2756" s="73">
        <v>42370</v>
      </c>
      <c r="B2756">
        <v>1303.0999999999999</v>
      </c>
      <c r="C2756">
        <v>5247.2</v>
      </c>
      <c r="E2756">
        <v>12470</v>
      </c>
      <c r="F2756">
        <v>1.4690000000000001</v>
      </c>
    </row>
    <row r="2757" spans="1:6" x14ac:dyDescent="0.35">
      <c r="A2757" s="73">
        <v>42373</v>
      </c>
      <c r="D2757">
        <v>3177.3</v>
      </c>
    </row>
    <row r="2758" spans="1:6" x14ac:dyDescent="0.35">
      <c r="A2758" s="73">
        <v>42380</v>
      </c>
      <c r="D2758">
        <v>3090.4</v>
      </c>
    </row>
    <row r="2759" spans="1:6" x14ac:dyDescent="0.35">
      <c r="A2759" s="73">
        <v>42387</v>
      </c>
      <c r="D2759">
        <v>3079.7</v>
      </c>
    </row>
    <row r="2760" spans="1:6" x14ac:dyDescent="0.35">
      <c r="A2760" s="73">
        <v>42394</v>
      </c>
      <c r="D2760">
        <v>3093.3</v>
      </c>
    </row>
    <row r="2761" spans="1:6" x14ac:dyDescent="0.35">
      <c r="A2761" s="73">
        <v>42401</v>
      </c>
      <c r="B2761">
        <v>1318.3</v>
      </c>
      <c r="C2761">
        <v>5286</v>
      </c>
      <c r="D2761">
        <v>3079.9</v>
      </c>
      <c r="E2761">
        <v>12545.6</v>
      </c>
    </row>
    <row r="2762" spans="1:6" x14ac:dyDescent="0.35">
      <c r="A2762" s="73">
        <v>42408</v>
      </c>
      <c r="D2762">
        <v>3084.2</v>
      </c>
    </row>
    <row r="2763" spans="1:6" x14ac:dyDescent="0.35">
      <c r="A2763" s="73">
        <v>42415</v>
      </c>
      <c r="D2763">
        <v>3138.4</v>
      </c>
    </row>
    <row r="2764" spans="1:6" x14ac:dyDescent="0.35">
      <c r="A2764" s="73">
        <v>42422</v>
      </c>
      <c r="D2764">
        <v>3134.3</v>
      </c>
    </row>
    <row r="2765" spans="1:6" x14ac:dyDescent="0.35">
      <c r="A2765" s="73">
        <v>42429</v>
      </c>
      <c r="D2765">
        <v>3165.8</v>
      </c>
    </row>
    <row r="2766" spans="1:6" x14ac:dyDescent="0.35">
      <c r="A2766" s="73">
        <v>42430</v>
      </c>
      <c r="B2766">
        <v>1324.8</v>
      </c>
      <c r="C2766">
        <v>5296.4</v>
      </c>
      <c r="E2766">
        <v>12609.7</v>
      </c>
    </row>
    <row r="2767" spans="1:6" x14ac:dyDescent="0.35">
      <c r="A2767" s="73">
        <v>42436</v>
      </c>
      <c r="D2767">
        <v>3107.5</v>
      </c>
    </row>
    <row r="2768" spans="1:6" x14ac:dyDescent="0.35">
      <c r="A2768" s="73">
        <v>42443</v>
      </c>
      <c r="D2768">
        <v>3134.2</v>
      </c>
    </row>
    <row r="2769" spans="1:6" x14ac:dyDescent="0.35">
      <c r="A2769" s="73">
        <v>42450</v>
      </c>
      <c r="D2769">
        <v>3174.5</v>
      </c>
    </row>
    <row r="2770" spans="1:6" x14ac:dyDescent="0.35">
      <c r="A2770" s="73">
        <v>42457</v>
      </c>
      <c r="D2770">
        <v>3181</v>
      </c>
    </row>
    <row r="2771" spans="1:6" x14ac:dyDescent="0.35">
      <c r="A2771" s="73">
        <v>42461</v>
      </c>
      <c r="B2771">
        <v>1338.3</v>
      </c>
      <c r="C2771">
        <v>5313.3</v>
      </c>
      <c r="E2771">
        <v>12698.4</v>
      </c>
      <c r="F2771">
        <v>1.458</v>
      </c>
    </row>
    <row r="2772" spans="1:6" x14ac:dyDescent="0.35">
      <c r="A2772" s="73">
        <v>42464</v>
      </c>
      <c r="D2772">
        <v>3180.7</v>
      </c>
    </row>
    <row r="2773" spans="1:6" x14ac:dyDescent="0.35">
      <c r="A2773" s="73">
        <v>42471</v>
      </c>
      <c r="D2773">
        <v>3198.4</v>
      </c>
    </row>
    <row r="2774" spans="1:6" x14ac:dyDescent="0.35">
      <c r="A2774" s="73">
        <v>42478</v>
      </c>
      <c r="D2774">
        <v>3182.4</v>
      </c>
    </row>
    <row r="2775" spans="1:6" x14ac:dyDescent="0.35">
      <c r="A2775" s="73">
        <v>42485</v>
      </c>
      <c r="D2775">
        <v>3203.5</v>
      </c>
    </row>
    <row r="2776" spans="1:6" x14ac:dyDescent="0.35">
      <c r="A2776" s="73">
        <v>42491</v>
      </c>
      <c r="B2776">
        <v>1351.5</v>
      </c>
      <c r="C2776">
        <v>5328.8</v>
      </c>
      <c r="E2776">
        <v>12765.6</v>
      </c>
    </row>
    <row r="2777" spans="1:6" x14ac:dyDescent="0.35">
      <c r="A2777" s="73">
        <v>42492</v>
      </c>
      <c r="D2777">
        <v>3242.5</v>
      </c>
    </row>
    <row r="2778" spans="1:6" x14ac:dyDescent="0.35">
      <c r="A2778" s="73">
        <v>42499</v>
      </c>
      <c r="D2778">
        <v>3255.3</v>
      </c>
    </row>
    <row r="2779" spans="1:6" x14ac:dyDescent="0.35">
      <c r="A2779" s="73">
        <v>42506</v>
      </c>
      <c r="D2779">
        <v>3236.6</v>
      </c>
    </row>
    <row r="2780" spans="1:6" x14ac:dyDescent="0.35">
      <c r="A2780" s="73">
        <v>42513</v>
      </c>
      <c r="D2780">
        <v>3248.8</v>
      </c>
    </row>
    <row r="2781" spans="1:6" x14ac:dyDescent="0.35">
      <c r="A2781" s="73">
        <v>42520</v>
      </c>
      <c r="D2781">
        <v>3218.7</v>
      </c>
    </row>
    <row r="2782" spans="1:6" x14ac:dyDescent="0.35">
      <c r="A2782" s="73">
        <v>42522</v>
      </c>
      <c r="B2782">
        <v>1351.3</v>
      </c>
      <c r="C2782">
        <v>5341.7</v>
      </c>
      <c r="E2782">
        <v>12831.9</v>
      </c>
    </row>
    <row r="2783" spans="1:6" x14ac:dyDescent="0.35">
      <c r="A2783" s="73">
        <v>42527</v>
      </c>
      <c r="D2783">
        <v>3207</v>
      </c>
    </row>
    <row r="2784" spans="1:6" x14ac:dyDescent="0.35">
      <c r="A2784" s="73">
        <v>42534</v>
      </c>
      <c r="D2784">
        <v>3256.1</v>
      </c>
    </row>
    <row r="2785" spans="1:6" x14ac:dyDescent="0.35">
      <c r="A2785" s="73">
        <v>42541</v>
      </c>
      <c r="D2785">
        <v>3270.2</v>
      </c>
    </row>
    <row r="2786" spans="1:6" x14ac:dyDescent="0.35">
      <c r="A2786" s="73">
        <v>42548</v>
      </c>
      <c r="D2786">
        <v>3247.8</v>
      </c>
    </row>
    <row r="2787" spans="1:6" x14ac:dyDescent="0.35">
      <c r="A2787" s="73">
        <v>42552</v>
      </c>
      <c r="B2787">
        <v>1351.9</v>
      </c>
      <c r="C2787">
        <v>5369.4</v>
      </c>
      <c r="E2787">
        <v>12892</v>
      </c>
      <c r="F2787">
        <v>1.448</v>
      </c>
    </row>
    <row r="2788" spans="1:6" x14ac:dyDescent="0.35">
      <c r="A2788" s="73">
        <v>42555</v>
      </c>
      <c r="D2788">
        <v>3251.2</v>
      </c>
    </row>
    <row r="2789" spans="1:6" x14ac:dyDescent="0.35">
      <c r="A2789" s="73">
        <v>42562</v>
      </c>
      <c r="D2789">
        <v>3260.8</v>
      </c>
    </row>
    <row r="2790" spans="1:6" x14ac:dyDescent="0.35">
      <c r="A2790" s="73">
        <v>42569</v>
      </c>
      <c r="D2790">
        <v>3243.4</v>
      </c>
    </row>
    <row r="2791" spans="1:6" x14ac:dyDescent="0.35">
      <c r="A2791" s="73">
        <v>42576</v>
      </c>
      <c r="D2791">
        <v>3253.9</v>
      </c>
    </row>
    <row r="2792" spans="1:6" x14ac:dyDescent="0.35">
      <c r="A2792" s="73">
        <v>42583</v>
      </c>
      <c r="B2792">
        <v>1379.9</v>
      </c>
      <c r="C2792">
        <v>5395.3</v>
      </c>
      <c r="D2792">
        <v>3232.7</v>
      </c>
      <c r="E2792">
        <v>12978.2</v>
      </c>
    </row>
    <row r="2793" spans="1:6" x14ac:dyDescent="0.35">
      <c r="A2793" s="73">
        <v>42590</v>
      </c>
      <c r="D2793">
        <v>3299.2</v>
      </c>
    </row>
    <row r="2794" spans="1:6" x14ac:dyDescent="0.35">
      <c r="A2794" s="73">
        <v>42597</v>
      </c>
      <c r="D2794">
        <v>3323.6</v>
      </c>
    </row>
    <row r="2795" spans="1:6" x14ac:dyDescent="0.35">
      <c r="A2795" s="73">
        <v>42604</v>
      </c>
      <c r="D2795">
        <v>3344.1</v>
      </c>
    </row>
    <row r="2796" spans="1:6" x14ac:dyDescent="0.35">
      <c r="A2796" s="73">
        <v>42611</v>
      </c>
      <c r="D2796">
        <v>3323.7</v>
      </c>
    </row>
    <row r="2797" spans="1:6" x14ac:dyDescent="0.35">
      <c r="A2797" s="73">
        <v>42614</v>
      </c>
      <c r="B2797">
        <v>1379.8</v>
      </c>
      <c r="C2797">
        <v>5406</v>
      </c>
      <c r="E2797">
        <v>13037.9</v>
      </c>
    </row>
    <row r="2798" spans="1:6" x14ac:dyDescent="0.35">
      <c r="A2798" s="73">
        <v>42618</v>
      </c>
      <c r="D2798">
        <v>3288.9</v>
      </c>
    </row>
    <row r="2799" spans="1:6" x14ac:dyDescent="0.35">
      <c r="A2799" s="73">
        <v>42625</v>
      </c>
      <c r="D2799">
        <v>3333.2</v>
      </c>
    </row>
    <row r="2800" spans="1:6" x14ac:dyDescent="0.35">
      <c r="A2800" s="73">
        <v>42632</v>
      </c>
      <c r="D2800">
        <v>3324.8</v>
      </c>
    </row>
    <row r="2801" spans="1:6" x14ac:dyDescent="0.35">
      <c r="A2801" s="73">
        <v>42639</v>
      </c>
      <c r="D2801">
        <v>3322.3</v>
      </c>
    </row>
    <row r="2802" spans="1:6" x14ac:dyDescent="0.35">
      <c r="A2802" s="73">
        <v>42644</v>
      </c>
      <c r="B2802">
        <v>1378.9</v>
      </c>
      <c r="C2802">
        <v>5421.3</v>
      </c>
      <c r="E2802">
        <v>13105.4</v>
      </c>
      <c r="F2802">
        <v>1.4410000000000001</v>
      </c>
    </row>
    <row r="2803" spans="1:6" x14ac:dyDescent="0.35">
      <c r="A2803" s="73">
        <v>42646</v>
      </c>
      <c r="D2803">
        <v>3374.5</v>
      </c>
    </row>
    <row r="2804" spans="1:6" x14ac:dyDescent="0.35">
      <c r="A2804" s="73">
        <v>42653</v>
      </c>
      <c r="D2804">
        <v>3362.5</v>
      </c>
    </row>
    <row r="2805" spans="1:6" x14ac:dyDescent="0.35">
      <c r="A2805" s="73">
        <v>42660</v>
      </c>
      <c r="D2805">
        <v>3309.1</v>
      </c>
    </row>
    <row r="2806" spans="1:6" x14ac:dyDescent="0.35">
      <c r="A2806" s="73">
        <v>42667</v>
      </c>
      <c r="D2806">
        <v>3318.6</v>
      </c>
    </row>
    <row r="2807" spans="1:6" x14ac:dyDescent="0.35">
      <c r="A2807" s="73">
        <v>42674</v>
      </c>
      <c r="D2807">
        <v>3328.7</v>
      </c>
    </row>
    <row r="2808" spans="1:6" x14ac:dyDescent="0.35">
      <c r="A2808" s="73">
        <v>42675</v>
      </c>
      <c r="B2808">
        <v>1386.2</v>
      </c>
      <c r="C2808">
        <v>5444.2</v>
      </c>
      <c r="E2808">
        <v>13176.5</v>
      </c>
    </row>
    <row r="2809" spans="1:6" x14ac:dyDescent="0.35">
      <c r="A2809" s="73">
        <v>42681</v>
      </c>
      <c r="D2809">
        <v>3305.2</v>
      </c>
    </row>
    <row r="2810" spans="1:6" x14ac:dyDescent="0.35">
      <c r="A2810" s="73">
        <v>42688</v>
      </c>
      <c r="D2810">
        <v>3368</v>
      </c>
    </row>
    <row r="2811" spans="1:6" x14ac:dyDescent="0.35">
      <c r="A2811" s="73">
        <v>42695</v>
      </c>
      <c r="D2811">
        <v>3385.6</v>
      </c>
    </row>
    <row r="2812" spans="1:6" x14ac:dyDescent="0.35">
      <c r="A2812" s="73">
        <v>42702</v>
      </c>
      <c r="D2812">
        <v>3360.5</v>
      </c>
    </row>
    <row r="2813" spans="1:6" x14ac:dyDescent="0.35">
      <c r="A2813" s="73">
        <v>42705</v>
      </c>
      <c r="B2813">
        <v>1376.9</v>
      </c>
      <c r="C2813">
        <v>5444.2</v>
      </c>
      <c r="E2813">
        <v>13209.6</v>
      </c>
    </row>
    <row r="2814" spans="1:6" x14ac:dyDescent="0.35">
      <c r="A2814" s="73">
        <v>42709</v>
      </c>
      <c r="D2814">
        <v>3324.3</v>
      </c>
    </row>
    <row r="2815" spans="1:6" x14ac:dyDescent="0.35">
      <c r="A2815" s="73">
        <v>42716</v>
      </c>
      <c r="D2815">
        <v>3347.2</v>
      </c>
    </row>
    <row r="2816" spans="1:6" x14ac:dyDescent="0.35">
      <c r="A2816" s="73">
        <v>42723</v>
      </c>
      <c r="D2816">
        <v>3328.7</v>
      </c>
    </row>
    <row r="2817" spans="1:6" x14ac:dyDescent="0.35">
      <c r="A2817" s="73">
        <v>42730</v>
      </c>
      <c r="D2817">
        <v>3345.9</v>
      </c>
    </row>
    <row r="2818" spans="1:6" x14ac:dyDescent="0.35">
      <c r="A2818" s="73">
        <v>42736</v>
      </c>
      <c r="B2818">
        <v>1392</v>
      </c>
      <c r="C2818">
        <v>5452.3</v>
      </c>
      <c r="E2818">
        <v>13282.7</v>
      </c>
      <c r="F2818">
        <v>1.4339999999999999</v>
      </c>
    </row>
    <row r="2819" spans="1:6" x14ac:dyDescent="0.35">
      <c r="A2819" s="73">
        <v>42737</v>
      </c>
      <c r="D2819">
        <v>3351.8</v>
      </c>
    </row>
    <row r="2820" spans="1:6" x14ac:dyDescent="0.35">
      <c r="A2820" s="73">
        <v>42744</v>
      </c>
      <c r="D2820">
        <v>3383.8</v>
      </c>
    </row>
    <row r="2821" spans="1:6" x14ac:dyDescent="0.35">
      <c r="A2821" s="73">
        <v>42751</v>
      </c>
      <c r="D2821">
        <v>3388.8</v>
      </c>
    </row>
    <row r="2822" spans="1:6" x14ac:dyDescent="0.35">
      <c r="A2822" s="73">
        <v>42758</v>
      </c>
      <c r="D2822">
        <v>3394.6</v>
      </c>
    </row>
    <row r="2823" spans="1:6" x14ac:dyDescent="0.35">
      <c r="A2823" s="73">
        <v>42765</v>
      </c>
      <c r="D2823">
        <v>3399.7</v>
      </c>
    </row>
    <row r="2824" spans="1:6" x14ac:dyDescent="0.35">
      <c r="A2824" s="73">
        <v>42767</v>
      </c>
      <c r="B2824">
        <v>1394.5</v>
      </c>
      <c r="C2824">
        <v>5471.8</v>
      </c>
      <c r="E2824">
        <v>13351.4</v>
      </c>
    </row>
    <row r="2825" spans="1:6" x14ac:dyDescent="0.35">
      <c r="A2825" s="73">
        <v>42772</v>
      </c>
      <c r="D2825">
        <v>3364.4</v>
      </c>
    </row>
    <row r="2826" spans="1:6" x14ac:dyDescent="0.35">
      <c r="A2826" s="73">
        <v>42779</v>
      </c>
      <c r="D2826">
        <v>3394.4</v>
      </c>
    </row>
    <row r="2827" spans="1:6" x14ac:dyDescent="0.35">
      <c r="A2827" s="73">
        <v>42786</v>
      </c>
      <c r="D2827">
        <v>3426.8</v>
      </c>
    </row>
    <row r="2828" spans="1:6" x14ac:dyDescent="0.35">
      <c r="A2828" s="73">
        <v>42793</v>
      </c>
      <c r="D2828">
        <v>3420.9</v>
      </c>
    </row>
    <row r="2829" spans="1:6" x14ac:dyDescent="0.35">
      <c r="A2829" s="73">
        <v>42795</v>
      </c>
      <c r="B2829">
        <v>1414.8</v>
      </c>
      <c r="C2829">
        <v>5502.7</v>
      </c>
      <c r="E2829">
        <v>13420.6</v>
      </c>
    </row>
    <row r="2830" spans="1:6" x14ac:dyDescent="0.35">
      <c r="A2830" s="73">
        <v>42800</v>
      </c>
      <c r="D2830">
        <v>3394.1</v>
      </c>
    </row>
    <row r="2831" spans="1:6" x14ac:dyDescent="0.35">
      <c r="A2831" s="73">
        <v>42807</v>
      </c>
      <c r="D2831">
        <v>3446.1</v>
      </c>
    </row>
    <row r="2832" spans="1:6" x14ac:dyDescent="0.35">
      <c r="A2832" s="73">
        <v>42814</v>
      </c>
      <c r="D2832">
        <v>3458.6</v>
      </c>
    </row>
    <row r="2833" spans="1:6" x14ac:dyDescent="0.35">
      <c r="A2833" s="73">
        <v>42821</v>
      </c>
      <c r="D2833">
        <v>3445.8</v>
      </c>
    </row>
    <row r="2834" spans="1:6" x14ac:dyDescent="0.35">
      <c r="A2834" s="73">
        <v>42826</v>
      </c>
      <c r="B2834">
        <v>1413.3</v>
      </c>
      <c r="C2834">
        <v>5521.4</v>
      </c>
      <c r="E2834">
        <v>13482.9</v>
      </c>
      <c r="F2834">
        <v>1.427</v>
      </c>
    </row>
    <row r="2835" spans="1:6" x14ac:dyDescent="0.35">
      <c r="A2835" s="73">
        <v>42828</v>
      </c>
      <c r="D2835">
        <v>3518.4</v>
      </c>
    </row>
    <row r="2836" spans="1:6" x14ac:dyDescent="0.35">
      <c r="A2836" s="73">
        <v>42835</v>
      </c>
      <c r="D2836">
        <v>3457</v>
      </c>
    </row>
    <row r="2837" spans="1:6" x14ac:dyDescent="0.35">
      <c r="A2837" s="73">
        <v>42842</v>
      </c>
      <c r="D2837">
        <v>3441.1</v>
      </c>
    </row>
    <row r="2838" spans="1:6" x14ac:dyDescent="0.35">
      <c r="A2838" s="73">
        <v>42849</v>
      </c>
      <c r="D2838">
        <v>3446.2</v>
      </c>
    </row>
    <row r="2839" spans="1:6" x14ac:dyDescent="0.35">
      <c r="A2839" s="73">
        <v>42856</v>
      </c>
      <c r="B2839">
        <v>1441</v>
      </c>
      <c r="C2839">
        <v>5547</v>
      </c>
      <c r="D2839">
        <v>3450.2</v>
      </c>
      <c r="E2839">
        <v>13534.8</v>
      </c>
    </row>
    <row r="2840" spans="1:6" x14ac:dyDescent="0.35">
      <c r="A2840" s="73">
        <v>42863</v>
      </c>
      <c r="D2840">
        <v>3502.8</v>
      </c>
    </row>
    <row r="2841" spans="1:6" x14ac:dyDescent="0.35">
      <c r="A2841" s="73">
        <v>42870</v>
      </c>
      <c r="D2841">
        <v>3526.1</v>
      </c>
    </row>
    <row r="2842" spans="1:6" x14ac:dyDescent="0.35">
      <c r="A2842" s="73">
        <v>42877</v>
      </c>
      <c r="D2842">
        <v>3538.9</v>
      </c>
    </row>
    <row r="2843" spans="1:6" x14ac:dyDescent="0.35">
      <c r="A2843" s="73">
        <v>42884</v>
      </c>
      <c r="D2843">
        <v>3525.2</v>
      </c>
    </row>
    <row r="2844" spans="1:6" x14ac:dyDescent="0.35">
      <c r="A2844" s="73">
        <v>42887</v>
      </c>
      <c r="B2844">
        <v>1443.7</v>
      </c>
      <c r="C2844">
        <v>5553.2</v>
      </c>
      <c r="E2844">
        <v>13558.9</v>
      </c>
    </row>
    <row r="2845" spans="1:6" x14ac:dyDescent="0.35">
      <c r="A2845" s="73">
        <v>42891</v>
      </c>
      <c r="D2845">
        <v>3489.2</v>
      </c>
    </row>
    <row r="2846" spans="1:6" x14ac:dyDescent="0.35">
      <c r="A2846" s="73">
        <v>42898</v>
      </c>
      <c r="D2846">
        <v>3514.5</v>
      </c>
    </row>
    <row r="2847" spans="1:6" x14ac:dyDescent="0.35">
      <c r="A2847" s="73">
        <v>42905</v>
      </c>
      <c r="D2847">
        <v>3512.4</v>
      </c>
    </row>
    <row r="2848" spans="1:6" x14ac:dyDescent="0.35">
      <c r="A2848" s="73">
        <v>42912</v>
      </c>
      <c r="D2848">
        <v>3553</v>
      </c>
    </row>
    <row r="2849" spans="1:6" x14ac:dyDescent="0.35">
      <c r="A2849" s="73">
        <v>42917</v>
      </c>
      <c r="B2849">
        <v>1452.9</v>
      </c>
      <c r="C2849">
        <v>5576.8</v>
      </c>
      <c r="E2849">
        <v>13621</v>
      </c>
      <c r="F2849">
        <v>1.431</v>
      </c>
    </row>
    <row r="2850" spans="1:6" x14ac:dyDescent="0.35">
      <c r="A2850" s="73">
        <v>42919</v>
      </c>
      <c r="D2850">
        <v>3580.7</v>
      </c>
    </row>
    <row r="2851" spans="1:6" x14ac:dyDescent="0.35">
      <c r="A2851" s="73">
        <v>42926</v>
      </c>
      <c r="D2851">
        <v>3552.4</v>
      </c>
    </row>
    <row r="2852" spans="1:6" x14ac:dyDescent="0.35">
      <c r="A2852" s="73">
        <v>42933</v>
      </c>
      <c r="D2852">
        <v>3519.5</v>
      </c>
    </row>
    <row r="2853" spans="1:6" x14ac:dyDescent="0.35">
      <c r="A2853" s="73">
        <v>42940</v>
      </c>
      <c r="D2853">
        <v>3553.4</v>
      </c>
    </row>
    <row r="2854" spans="1:6" x14ac:dyDescent="0.35">
      <c r="A2854" s="73">
        <v>42947</v>
      </c>
      <c r="D2854">
        <v>3567.4</v>
      </c>
    </row>
    <row r="2855" spans="1:6" x14ac:dyDescent="0.35">
      <c r="A2855" s="73">
        <v>42948</v>
      </c>
      <c r="B2855">
        <v>1463.3</v>
      </c>
      <c r="C2855">
        <v>5579.3</v>
      </c>
      <c r="E2855">
        <v>13679.6</v>
      </c>
    </row>
    <row r="2856" spans="1:6" x14ac:dyDescent="0.35">
      <c r="A2856" s="73">
        <v>42954</v>
      </c>
      <c r="D2856">
        <v>3540.5</v>
      </c>
    </row>
    <row r="2857" spans="1:6" x14ac:dyDescent="0.35">
      <c r="A2857" s="73">
        <v>42961</v>
      </c>
      <c r="D2857">
        <v>3582.6</v>
      </c>
    </row>
    <row r="2858" spans="1:6" x14ac:dyDescent="0.35">
      <c r="A2858" s="73">
        <v>42968</v>
      </c>
      <c r="D2858">
        <v>3635.1</v>
      </c>
    </row>
    <row r="2859" spans="1:6" x14ac:dyDescent="0.35">
      <c r="A2859" s="73">
        <v>42975</v>
      </c>
      <c r="D2859">
        <v>3597.7</v>
      </c>
    </row>
    <row r="2860" spans="1:6" x14ac:dyDescent="0.35">
      <c r="A2860" s="73">
        <v>42979</v>
      </c>
      <c r="B2860">
        <v>1449.1</v>
      </c>
      <c r="C2860">
        <v>5568.2</v>
      </c>
      <c r="E2860">
        <v>13722.1</v>
      </c>
    </row>
    <row r="2861" spans="1:6" x14ac:dyDescent="0.35">
      <c r="A2861" s="73">
        <v>42982</v>
      </c>
      <c r="D2861">
        <v>3550.7</v>
      </c>
    </row>
    <row r="2862" spans="1:6" x14ac:dyDescent="0.35">
      <c r="A2862" s="73">
        <v>42989</v>
      </c>
      <c r="D2862">
        <v>3588.1</v>
      </c>
    </row>
    <row r="2863" spans="1:6" x14ac:dyDescent="0.35">
      <c r="A2863" s="73">
        <v>42996</v>
      </c>
      <c r="D2863">
        <v>3574.8</v>
      </c>
    </row>
    <row r="2864" spans="1:6" x14ac:dyDescent="0.35">
      <c r="A2864" s="73">
        <v>43003</v>
      </c>
      <c r="D2864">
        <v>3568.4</v>
      </c>
    </row>
    <row r="2865" spans="1:6" x14ac:dyDescent="0.35">
      <c r="A2865" s="73">
        <v>43009</v>
      </c>
      <c r="B2865">
        <v>1462.3</v>
      </c>
      <c r="C2865">
        <v>5586.4</v>
      </c>
      <c r="E2865">
        <v>13777.4</v>
      </c>
      <c r="F2865">
        <v>1.44</v>
      </c>
    </row>
    <row r="2866" spans="1:6" x14ac:dyDescent="0.35">
      <c r="A2866" s="73">
        <v>43010</v>
      </c>
      <c r="D2866">
        <v>3581.7</v>
      </c>
    </row>
    <row r="2867" spans="1:6" x14ac:dyDescent="0.35">
      <c r="A2867" s="73">
        <v>43017</v>
      </c>
      <c r="D2867">
        <v>3618.2</v>
      </c>
    </row>
    <row r="2868" spans="1:6" x14ac:dyDescent="0.35">
      <c r="A2868" s="73">
        <v>43024</v>
      </c>
      <c r="D2868">
        <v>3593.9</v>
      </c>
    </row>
    <row r="2869" spans="1:6" x14ac:dyDescent="0.35">
      <c r="A2869" s="73">
        <v>43031</v>
      </c>
      <c r="D2869">
        <v>3612.7</v>
      </c>
    </row>
    <row r="2870" spans="1:6" x14ac:dyDescent="0.35">
      <c r="A2870" s="73">
        <v>43038</v>
      </c>
      <c r="D2870">
        <v>3598.9</v>
      </c>
    </row>
    <row r="2871" spans="1:6" x14ac:dyDescent="0.35">
      <c r="A2871" s="73">
        <v>43040</v>
      </c>
      <c r="B2871">
        <v>1468.4</v>
      </c>
      <c r="C2871">
        <v>5582.3</v>
      </c>
      <c r="E2871">
        <v>13804.1</v>
      </c>
    </row>
    <row r="2872" spans="1:6" x14ac:dyDescent="0.35">
      <c r="A2872" s="73">
        <v>43045</v>
      </c>
      <c r="D2872">
        <v>3591.9</v>
      </c>
    </row>
    <row r="2873" spans="1:6" x14ac:dyDescent="0.35">
      <c r="A2873" s="73">
        <v>43052</v>
      </c>
      <c r="D2873">
        <v>3631.3</v>
      </c>
    </row>
    <row r="2874" spans="1:6" x14ac:dyDescent="0.35">
      <c r="A2874" s="73">
        <v>43059</v>
      </c>
      <c r="D2874">
        <v>3644.9</v>
      </c>
    </row>
    <row r="2875" spans="1:6" x14ac:dyDescent="0.35">
      <c r="A2875" s="73">
        <v>43066</v>
      </c>
      <c r="D2875">
        <v>3641.9</v>
      </c>
    </row>
    <row r="2876" spans="1:6" x14ac:dyDescent="0.35">
      <c r="A2876" s="73">
        <v>43070</v>
      </c>
      <c r="B2876">
        <v>1457</v>
      </c>
      <c r="C2876">
        <v>5590</v>
      </c>
      <c r="E2876">
        <v>13852.3</v>
      </c>
    </row>
    <row r="2877" spans="1:6" x14ac:dyDescent="0.35">
      <c r="A2877" s="73">
        <v>43073</v>
      </c>
      <c r="D2877">
        <v>3619.2</v>
      </c>
    </row>
    <row r="2878" spans="1:6" x14ac:dyDescent="0.35">
      <c r="A2878" s="73">
        <v>43080</v>
      </c>
      <c r="D2878">
        <v>3632.1</v>
      </c>
    </row>
    <row r="2879" spans="1:6" x14ac:dyDescent="0.35">
      <c r="A2879" s="73">
        <v>43087</v>
      </c>
      <c r="D2879">
        <v>3608.5</v>
      </c>
    </row>
    <row r="2880" spans="1:6" x14ac:dyDescent="0.35">
      <c r="A2880" s="73">
        <v>43094</v>
      </c>
      <c r="D2880">
        <v>3595.6</v>
      </c>
    </row>
    <row r="2881" spans="1:6" x14ac:dyDescent="0.35">
      <c r="A2881" s="73">
        <v>43101</v>
      </c>
      <c r="B2881">
        <v>1469.9</v>
      </c>
      <c r="C2881">
        <v>5575.3</v>
      </c>
      <c r="D2881">
        <v>3581</v>
      </c>
      <c r="E2881">
        <v>13868.2</v>
      </c>
      <c r="F2881">
        <v>1.4490000000000001</v>
      </c>
    </row>
    <row r="2882" spans="1:6" x14ac:dyDescent="0.35">
      <c r="A2882" s="73">
        <v>43108</v>
      </c>
      <c r="D2882">
        <v>3642.1</v>
      </c>
    </row>
    <row r="2883" spans="1:6" x14ac:dyDescent="0.35">
      <c r="A2883" s="73">
        <v>43115</v>
      </c>
      <c r="D2883">
        <v>3670.6</v>
      </c>
    </row>
    <row r="2884" spans="1:6" x14ac:dyDescent="0.35">
      <c r="A2884" s="73">
        <v>43122</v>
      </c>
      <c r="D2884">
        <v>3663</v>
      </c>
    </row>
    <row r="2885" spans="1:6" x14ac:dyDescent="0.35">
      <c r="A2885" s="73">
        <v>43129</v>
      </c>
      <c r="D2885">
        <v>3636.4</v>
      </c>
    </row>
    <row r="2886" spans="1:6" x14ac:dyDescent="0.35">
      <c r="A2886" s="73">
        <v>43132</v>
      </c>
      <c r="B2886">
        <v>1450.9</v>
      </c>
      <c r="C2886">
        <v>5576.6</v>
      </c>
      <c r="E2886">
        <v>13910.2</v>
      </c>
    </row>
    <row r="2887" spans="1:6" x14ac:dyDescent="0.35">
      <c r="A2887" s="73">
        <v>43136</v>
      </c>
      <c r="D2887">
        <v>3622.6</v>
      </c>
    </row>
    <row r="2888" spans="1:6" x14ac:dyDescent="0.35">
      <c r="A2888" s="73">
        <v>43143</v>
      </c>
      <c r="D2888">
        <v>3607.4</v>
      </c>
    </row>
    <row r="2889" spans="1:6" x14ac:dyDescent="0.35">
      <c r="A2889" s="73">
        <v>43150</v>
      </c>
      <c r="D2889">
        <v>3611.8</v>
      </c>
    </row>
    <row r="2890" spans="1:6" x14ac:dyDescent="0.35">
      <c r="A2890" s="73">
        <v>43157</v>
      </c>
      <c r="D2890">
        <v>3624.3</v>
      </c>
    </row>
    <row r="2891" spans="1:6" x14ac:dyDescent="0.35">
      <c r="A2891" s="73">
        <v>43160</v>
      </c>
      <c r="B2891">
        <v>1467.8</v>
      </c>
      <c r="C2891">
        <v>5595.6</v>
      </c>
      <c r="E2891">
        <v>13965.5</v>
      </c>
    </row>
    <row r="2892" spans="1:6" x14ac:dyDescent="0.35">
      <c r="A2892" s="73">
        <v>43164</v>
      </c>
      <c r="D2892">
        <v>3655.3</v>
      </c>
    </row>
    <row r="2893" spans="1:6" x14ac:dyDescent="0.35">
      <c r="A2893" s="73">
        <v>43171</v>
      </c>
      <c r="D2893">
        <v>3670.8</v>
      </c>
    </row>
    <row r="2894" spans="1:6" x14ac:dyDescent="0.35">
      <c r="A2894" s="73">
        <v>43178</v>
      </c>
      <c r="D2894">
        <v>3660.6</v>
      </c>
    </row>
    <row r="2895" spans="1:6" x14ac:dyDescent="0.35">
      <c r="A2895" s="73">
        <v>43185</v>
      </c>
      <c r="D2895">
        <v>3657.7</v>
      </c>
    </row>
    <row r="2896" spans="1:6" x14ac:dyDescent="0.35">
      <c r="A2896" s="73">
        <v>43191</v>
      </c>
      <c r="B2896">
        <v>1461.2</v>
      </c>
      <c r="C2896">
        <v>5591.8</v>
      </c>
      <c r="E2896">
        <v>13987.7</v>
      </c>
      <c r="F2896">
        <v>1.458</v>
      </c>
    </row>
    <row r="2897" spans="1:6" x14ac:dyDescent="0.35">
      <c r="A2897" s="73">
        <v>43192</v>
      </c>
      <c r="D2897">
        <v>3659.2</v>
      </c>
    </row>
    <row r="2898" spans="1:6" x14ac:dyDescent="0.35">
      <c r="A2898" s="73">
        <v>43199</v>
      </c>
      <c r="D2898">
        <v>3660.9</v>
      </c>
    </row>
    <row r="2899" spans="1:6" x14ac:dyDescent="0.35">
      <c r="A2899" s="73">
        <v>43206</v>
      </c>
      <c r="D2899">
        <v>3647</v>
      </c>
    </row>
    <row r="2900" spans="1:6" x14ac:dyDescent="0.35">
      <c r="A2900" s="73">
        <v>43213</v>
      </c>
      <c r="D2900">
        <v>3669.8</v>
      </c>
    </row>
    <row r="2901" spans="1:6" x14ac:dyDescent="0.35">
      <c r="A2901" s="73">
        <v>43220</v>
      </c>
      <c r="D2901">
        <v>3669.5</v>
      </c>
    </row>
    <row r="2902" spans="1:6" x14ac:dyDescent="0.35">
      <c r="A2902" s="73">
        <v>43221</v>
      </c>
      <c r="B2902">
        <v>1455.8</v>
      </c>
      <c r="C2902">
        <v>5599</v>
      </c>
      <c r="E2902">
        <v>14041.2</v>
      </c>
    </row>
    <row r="2903" spans="1:6" x14ac:dyDescent="0.35">
      <c r="A2903" s="73">
        <v>43227</v>
      </c>
      <c r="D2903">
        <v>3637.2</v>
      </c>
    </row>
    <row r="2904" spans="1:6" x14ac:dyDescent="0.35">
      <c r="A2904" s="73">
        <v>43234</v>
      </c>
      <c r="D2904">
        <v>3655.2</v>
      </c>
    </row>
    <row r="2905" spans="1:6" x14ac:dyDescent="0.35">
      <c r="A2905" s="73">
        <v>43241</v>
      </c>
      <c r="D2905">
        <v>3666.8</v>
      </c>
    </row>
    <row r="2906" spans="1:6" x14ac:dyDescent="0.35">
      <c r="A2906" s="73">
        <v>43248</v>
      </c>
      <c r="D2906">
        <v>3664.2</v>
      </c>
    </row>
    <row r="2907" spans="1:6" x14ac:dyDescent="0.35">
      <c r="A2907" s="73">
        <v>43252</v>
      </c>
      <c r="B2907">
        <v>1454.4</v>
      </c>
      <c r="C2907">
        <v>5615.9</v>
      </c>
      <c r="E2907">
        <v>14102.6</v>
      </c>
    </row>
    <row r="2908" spans="1:6" x14ac:dyDescent="0.35">
      <c r="A2908" s="73">
        <v>43255</v>
      </c>
      <c r="D2908">
        <v>3672.2</v>
      </c>
    </row>
    <row r="2909" spans="1:6" x14ac:dyDescent="0.35">
      <c r="A2909" s="73">
        <v>43262</v>
      </c>
      <c r="D2909">
        <v>3654.6</v>
      </c>
    </row>
    <row r="2910" spans="1:6" x14ac:dyDescent="0.35">
      <c r="A2910" s="73">
        <v>43269</v>
      </c>
      <c r="D2910">
        <v>3651.1</v>
      </c>
    </row>
    <row r="2911" spans="1:6" x14ac:dyDescent="0.35">
      <c r="A2911" s="73">
        <v>43276</v>
      </c>
      <c r="D2911">
        <v>3655.1</v>
      </c>
    </row>
    <row r="2912" spans="1:6" x14ac:dyDescent="0.35">
      <c r="A2912" s="73">
        <v>43282</v>
      </c>
      <c r="B2912">
        <v>1463.3</v>
      </c>
      <c r="C2912">
        <v>5625</v>
      </c>
      <c r="E2912">
        <v>14137</v>
      </c>
      <c r="F2912">
        <v>1.4590000000000001</v>
      </c>
    </row>
    <row r="2913" spans="1:6" x14ac:dyDescent="0.35">
      <c r="A2913" s="73">
        <v>43283</v>
      </c>
      <c r="D2913">
        <v>3673.2</v>
      </c>
    </row>
    <row r="2914" spans="1:6" x14ac:dyDescent="0.35">
      <c r="A2914" s="73">
        <v>43290</v>
      </c>
      <c r="D2914">
        <v>3682.1</v>
      </c>
    </row>
    <row r="2915" spans="1:6" x14ac:dyDescent="0.35">
      <c r="A2915" s="73">
        <v>43297</v>
      </c>
      <c r="D2915">
        <v>3681.5</v>
      </c>
    </row>
    <row r="2916" spans="1:6" x14ac:dyDescent="0.35">
      <c r="A2916" s="73">
        <v>43304</v>
      </c>
      <c r="D2916">
        <v>3677.6</v>
      </c>
    </row>
    <row r="2917" spans="1:6" x14ac:dyDescent="0.35">
      <c r="A2917" s="73">
        <v>43311</v>
      </c>
      <c r="D2917">
        <v>3681.9</v>
      </c>
    </row>
    <row r="2918" spans="1:6" x14ac:dyDescent="0.35">
      <c r="A2918" s="73">
        <v>43313</v>
      </c>
      <c r="B2918">
        <v>1467</v>
      </c>
      <c r="C2918">
        <v>5635.5</v>
      </c>
      <c r="E2918">
        <v>14187.4</v>
      </c>
    </row>
    <row r="2919" spans="1:6" x14ac:dyDescent="0.35">
      <c r="A2919" s="73">
        <v>43318</v>
      </c>
      <c r="D2919">
        <v>3661.4</v>
      </c>
    </row>
    <row r="2920" spans="1:6" x14ac:dyDescent="0.35">
      <c r="A2920" s="73">
        <v>43325</v>
      </c>
      <c r="D2920">
        <v>3677</v>
      </c>
    </row>
    <row r="2921" spans="1:6" x14ac:dyDescent="0.35">
      <c r="A2921" s="73">
        <v>43332</v>
      </c>
      <c r="D2921">
        <v>3676</v>
      </c>
    </row>
    <row r="2922" spans="1:6" x14ac:dyDescent="0.35">
      <c r="A2922" s="73">
        <v>43339</v>
      </c>
      <c r="D2922">
        <v>3695.2</v>
      </c>
    </row>
    <row r="2923" spans="1:6" x14ac:dyDescent="0.35">
      <c r="A2923" s="73">
        <v>43344</v>
      </c>
      <c r="B2923">
        <v>1467.6</v>
      </c>
      <c r="C2923">
        <v>5635.4</v>
      </c>
      <c r="E2923">
        <v>14214.6</v>
      </c>
    </row>
    <row r="2924" spans="1:6" x14ac:dyDescent="0.35">
      <c r="A2924" s="73">
        <v>43346</v>
      </c>
      <c r="D2924">
        <v>3779.6</v>
      </c>
    </row>
    <row r="2925" spans="1:6" x14ac:dyDescent="0.35">
      <c r="A2925" s="73">
        <v>43353</v>
      </c>
      <c r="D2925">
        <v>3710.1</v>
      </c>
    </row>
    <row r="2926" spans="1:6" x14ac:dyDescent="0.35">
      <c r="A2926" s="73">
        <v>43360</v>
      </c>
      <c r="D2926">
        <v>3691.7</v>
      </c>
    </row>
    <row r="2927" spans="1:6" x14ac:dyDescent="0.35">
      <c r="A2927" s="73">
        <v>43367</v>
      </c>
      <c r="D2927">
        <v>3704.6</v>
      </c>
    </row>
    <row r="2928" spans="1:6" x14ac:dyDescent="0.35">
      <c r="A2928" s="73">
        <v>43374</v>
      </c>
      <c r="B2928">
        <v>1474.4</v>
      </c>
      <c r="C2928">
        <v>5627</v>
      </c>
      <c r="D2928">
        <v>3693.1</v>
      </c>
      <c r="E2928">
        <v>14228.5</v>
      </c>
      <c r="F2928">
        <v>1.458</v>
      </c>
    </row>
    <row r="2929" spans="1:6" x14ac:dyDescent="0.35">
      <c r="A2929" s="73">
        <v>43381</v>
      </c>
      <c r="D2929">
        <v>3708.5</v>
      </c>
    </row>
    <row r="2930" spans="1:6" x14ac:dyDescent="0.35">
      <c r="A2930" s="73">
        <v>43388</v>
      </c>
      <c r="D2930">
        <v>3723.5</v>
      </c>
    </row>
    <row r="2931" spans="1:6" x14ac:dyDescent="0.35">
      <c r="A2931" s="73">
        <v>43395</v>
      </c>
      <c r="D2931">
        <v>3744.5</v>
      </c>
    </row>
    <row r="2932" spans="1:6" x14ac:dyDescent="0.35">
      <c r="A2932" s="73">
        <v>43402</v>
      </c>
      <c r="D2932">
        <v>3729.1</v>
      </c>
    </row>
    <row r="2933" spans="1:6" x14ac:dyDescent="0.35">
      <c r="A2933" s="73">
        <v>43405</v>
      </c>
      <c r="B2933">
        <v>1466.7</v>
      </c>
      <c r="C2933">
        <v>5636.7</v>
      </c>
      <c r="E2933">
        <v>14241.6</v>
      </c>
    </row>
    <row r="2934" spans="1:6" x14ac:dyDescent="0.35">
      <c r="A2934" s="73">
        <v>43409</v>
      </c>
      <c r="D2934">
        <v>3689.6</v>
      </c>
    </row>
    <row r="2935" spans="1:6" x14ac:dyDescent="0.35">
      <c r="A2935" s="73">
        <v>43416</v>
      </c>
      <c r="D2935">
        <v>3687.3</v>
      </c>
    </row>
    <row r="2936" spans="1:6" x14ac:dyDescent="0.35">
      <c r="A2936" s="73">
        <v>43423</v>
      </c>
      <c r="D2936">
        <v>3688.2</v>
      </c>
    </row>
    <row r="2937" spans="1:6" x14ac:dyDescent="0.35">
      <c r="A2937" s="73">
        <v>43430</v>
      </c>
      <c r="D2937">
        <v>3692.6</v>
      </c>
    </row>
    <row r="2938" spans="1:6" x14ac:dyDescent="0.35">
      <c r="A2938" s="73">
        <v>43435</v>
      </c>
      <c r="B2938">
        <v>1490.2</v>
      </c>
      <c r="C2938">
        <v>5685.5</v>
      </c>
      <c r="E2938">
        <v>14358.8</v>
      </c>
    </row>
    <row r="2939" spans="1:6" x14ac:dyDescent="0.35">
      <c r="A2939" s="73">
        <v>43437</v>
      </c>
      <c r="D2939">
        <v>3780.5</v>
      </c>
    </row>
    <row r="2940" spans="1:6" x14ac:dyDescent="0.35">
      <c r="A2940" s="73">
        <v>43444</v>
      </c>
      <c r="D2940">
        <v>3769.8</v>
      </c>
    </row>
    <row r="2941" spans="1:6" x14ac:dyDescent="0.35">
      <c r="A2941" s="73">
        <v>43451</v>
      </c>
      <c r="D2941">
        <v>3712.9</v>
      </c>
    </row>
    <row r="2942" spans="1:6" x14ac:dyDescent="0.35">
      <c r="A2942" s="73">
        <v>43458</v>
      </c>
      <c r="D2942">
        <v>3760.7</v>
      </c>
    </row>
    <row r="2943" spans="1:6" x14ac:dyDescent="0.35">
      <c r="A2943" s="73">
        <v>43465</v>
      </c>
      <c r="D2943">
        <v>3744.6</v>
      </c>
    </row>
    <row r="2944" spans="1:6" x14ac:dyDescent="0.35">
      <c r="A2944" s="73">
        <v>43466</v>
      </c>
      <c r="B2944">
        <v>1487.2</v>
      </c>
      <c r="C2944">
        <v>5715.8</v>
      </c>
      <c r="E2944">
        <v>14430.8</v>
      </c>
      <c r="F2944">
        <v>1.452</v>
      </c>
    </row>
    <row r="2945" spans="1:6" x14ac:dyDescent="0.35">
      <c r="A2945" s="73">
        <v>43472</v>
      </c>
      <c r="D2945">
        <v>3722.2</v>
      </c>
    </row>
    <row r="2946" spans="1:6" x14ac:dyDescent="0.35">
      <c r="A2946" s="73">
        <v>43479</v>
      </c>
      <c r="D2946">
        <v>3720.3</v>
      </c>
    </row>
    <row r="2947" spans="1:6" x14ac:dyDescent="0.35">
      <c r="A2947" s="73">
        <v>43486</v>
      </c>
      <c r="D2947">
        <v>3757.1</v>
      </c>
    </row>
    <row r="2948" spans="1:6" x14ac:dyDescent="0.35">
      <c r="A2948" s="73">
        <v>43493</v>
      </c>
      <c r="D2948">
        <v>3753.4</v>
      </c>
    </row>
    <row r="2949" spans="1:6" x14ac:dyDescent="0.35">
      <c r="A2949" s="73">
        <v>43497</v>
      </c>
      <c r="B2949">
        <v>1486.5</v>
      </c>
      <c r="C2949">
        <v>5717.2</v>
      </c>
      <c r="E2949">
        <v>14472.3</v>
      </c>
    </row>
    <row r="2950" spans="1:6" x14ac:dyDescent="0.35">
      <c r="A2950" s="73">
        <v>43500</v>
      </c>
      <c r="D2950">
        <v>3792.3</v>
      </c>
    </row>
    <row r="2951" spans="1:6" x14ac:dyDescent="0.35">
      <c r="A2951" s="73">
        <v>43507</v>
      </c>
      <c r="D2951">
        <v>3768.8</v>
      </c>
    </row>
    <row r="2952" spans="1:6" x14ac:dyDescent="0.35">
      <c r="A2952" s="73">
        <v>43514</v>
      </c>
      <c r="D2952">
        <v>3757.9</v>
      </c>
    </row>
    <row r="2953" spans="1:6" x14ac:dyDescent="0.35">
      <c r="A2953" s="73">
        <v>43521</v>
      </c>
      <c r="D2953">
        <v>3743</v>
      </c>
    </row>
    <row r="2954" spans="1:6" x14ac:dyDescent="0.35">
      <c r="A2954" s="73">
        <v>43525</v>
      </c>
      <c r="B2954">
        <v>1468.3</v>
      </c>
      <c r="C2954">
        <v>5706.7</v>
      </c>
      <c r="E2954">
        <v>14510.7</v>
      </c>
    </row>
    <row r="2955" spans="1:6" x14ac:dyDescent="0.35">
      <c r="A2955" s="73">
        <v>43528</v>
      </c>
      <c r="D2955">
        <v>3766.8</v>
      </c>
    </row>
    <row r="2956" spans="1:6" x14ac:dyDescent="0.35">
      <c r="A2956" s="73">
        <v>43535</v>
      </c>
      <c r="D2956">
        <v>3736.9</v>
      </c>
    </row>
    <row r="2957" spans="1:6" x14ac:dyDescent="0.35">
      <c r="A2957" s="73">
        <v>43542</v>
      </c>
      <c r="D2957">
        <v>3716.7</v>
      </c>
    </row>
    <row r="2958" spans="1:6" x14ac:dyDescent="0.35">
      <c r="A2958" s="73">
        <v>43549</v>
      </c>
      <c r="D2958">
        <v>3728.3</v>
      </c>
    </row>
    <row r="2959" spans="1:6" x14ac:dyDescent="0.35">
      <c r="A2959" s="73">
        <v>43556</v>
      </c>
      <c r="B2959">
        <v>1479.4</v>
      </c>
      <c r="C2959">
        <v>5698.7</v>
      </c>
      <c r="D2959">
        <v>3731.6</v>
      </c>
      <c r="E2959">
        <v>14541</v>
      </c>
      <c r="F2959">
        <v>1.4530000000000001</v>
      </c>
    </row>
    <row r="2960" spans="1:6" x14ac:dyDescent="0.35">
      <c r="A2960" s="73">
        <v>43563</v>
      </c>
      <c r="D2960">
        <v>3747.3</v>
      </c>
    </row>
    <row r="2961" spans="1:6" x14ac:dyDescent="0.35">
      <c r="A2961" s="73">
        <v>43570</v>
      </c>
      <c r="D2961">
        <v>3797.5</v>
      </c>
    </row>
    <row r="2962" spans="1:6" x14ac:dyDescent="0.35">
      <c r="A2962" s="73">
        <v>43577</v>
      </c>
      <c r="D2962">
        <v>3790.6</v>
      </c>
    </row>
    <row r="2963" spans="1:6" x14ac:dyDescent="0.35">
      <c r="A2963" s="73">
        <v>43584</v>
      </c>
      <c r="D2963">
        <v>3814</v>
      </c>
    </row>
    <row r="2964" spans="1:6" x14ac:dyDescent="0.35">
      <c r="A2964" s="73">
        <v>43586</v>
      </c>
      <c r="B2964">
        <v>1481.7</v>
      </c>
      <c r="C2964">
        <v>5730.9</v>
      </c>
      <c r="E2964">
        <v>14632.5</v>
      </c>
    </row>
    <row r="2965" spans="1:6" x14ac:dyDescent="0.35">
      <c r="A2965" s="73">
        <v>43591</v>
      </c>
      <c r="D2965">
        <v>3766.3</v>
      </c>
    </row>
    <row r="2966" spans="1:6" x14ac:dyDescent="0.35">
      <c r="A2966" s="73">
        <v>43598</v>
      </c>
      <c r="D2966">
        <v>3773.5</v>
      </c>
    </row>
    <row r="2967" spans="1:6" x14ac:dyDescent="0.35">
      <c r="A2967" s="73">
        <v>43605</v>
      </c>
      <c r="D2967">
        <v>3782.7</v>
      </c>
    </row>
    <row r="2968" spans="1:6" x14ac:dyDescent="0.35">
      <c r="A2968" s="73">
        <v>43612</v>
      </c>
      <c r="D2968">
        <v>3810.8</v>
      </c>
    </row>
    <row r="2969" spans="1:6" x14ac:dyDescent="0.35">
      <c r="A2969" s="73">
        <v>43617</v>
      </c>
      <c r="B2969">
        <v>1497.6</v>
      </c>
      <c r="C2969">
        <v>5778</v>
      </c>
      <c r="E2969">
        <v>14754.8</v>
      </c>
    </row>
    <row r="2970" spans="1:6" x14ac:dyDescent="0.35">
      <c r="A2970" s="73">
        <v>43619</v>
      </c>
      <c r="D2970">
        <v>3877</v>
      </c>
    </row>
    <row r="2971" spans="1:6" x14ac:dyDescent="0.35">
      <c r="A2971" s="73">
        <v>43626</v>
      </c>
      <c r="D2971">
        <v>3840.5</v>
      </c>
    </row>
    <row r="2972" spans="1:6" x14ac:dyDescent="0.35">
      <c r="A2972" s="73">
        <v>43633</v>
      </c>
      <c r="D2972">
        <v>3833.5</v>
      </c>
    </row>
    <row r="2973" spans="1:6" x14ac:dyDescent="0.35">
      <c r="A2973" s="73">
        <v>43640</v>
      </c>
      <c r="D2973">
        <v>3830.7</v>
      </c>
    </row>
    <row r="2974" spans="1:6" x14ac:dyDescent="0.35">
      <c r="A2974" s="73">
        <v>43647</v>
      </c>
      <c r="B2974">
        <v>1507.2</v>
      </c>
      <c r="C2974">
        <v>5796.7</v>
      </c>
      <c r="D2974">
        <v>3819.5</v>
      </c>
      <c r="E2974">
        <v>14833.8</v>
      </c>
      <c r="F2974">
        <v>1.4430000000000001</v>
      </c>
    </row>
    <row r="2975" spans="1:6" x14ac:dyDescent="0.35">
      <c r="A2975" s="73">
        <v>43654</v>
      </c>
      <c r="D2975">
        <v>3838.3</v>
      </c>
    </row>
    <row r="2976" spans="1:6" x14ac:dyDescent="0.35">
      <c r="A2976" s="73">
        <v>43661</v>
      </c>
      <c r="D2976">
        <v>3857.4</v>
      </c>
    </row>
    <row r="2977" spans="1:6" x14ac:dyDescent="0.35">
      <c r="A2977" s="73">
        <v>43668</v>
      </c>
      <c r="D2977">
        <v>3876.3</v>
      </c>
    </row>
    <row r="2978" spans="1:6" x14ac:dyDescent="0.35">
      <c r="A2978" s="73">
        <v>43675</v>
      </c>
      <c r="D2978">
        <v>3873.6</v>
      </c>
    </row>
    <row r="2979" spans="1:6" x14ac:dyDescent="0.35">
      <c r="A2979" s="73">
        <v>43678</v>
      </c>
      <c r="B2979">
        <v>1506.3</v>
      </c>
      <c r="C2979">
        <v>5824</v>
      </c>
      <c r="E2979">
        <v>14919.8</v>
      </c>
    </row>
    <row r="2980" spans="1:6" x14ac:dyDescent="0.35">
      <c r="A2980" s="73">
        <v>43682</v>
      </c>
      <c r="D2980">
        <v>3876</v>
      </c>
    </row>
    <row r="2981" spans="1:6" x14ac:dyDescent="0.35">
      <c r="A2981" s="73">
        <v>43689</v>
      </c>
      <c r="D2981">
        <v>3862</v>
      </c>
    </row>
    <row r="2982" spans="1:6" x14ac:dyDescent="0.35">
      <c r="A2982" s="73">
        <v>43696</v>
      </c>
      <c r="D2982">
        <v>3833.2</v>
      </c>
    </row>
    <row r="2983" spans="1:6" x14ac:dyDescent="0.35">
      <c r="A2983" s="73">
        <v>43703</v>
      </c>
      <c r="D2983">
        <v>3845.8</v>
      </c>
    </row>
    <row r="2984" spans="1:6" x14ac:dyDescent="0.35">
      <c r="A2984" s="73">
        <v>43709</v>
      </c>
      <c r="B2984">
        <v>1519.9</v>
      </c>
      <c r="C2984">
        <v>5847.6</v>
      </c>
      <c r="E2984">
        <v>15004.8</v>
      </c>
    </row>
    <row r="2985" spans="1:6" x14ac:dyDescent="0.35">
      <c r="A2985" s="73">
        <v>43710</v>
      </c>
      <c r="D2985">
        <v>3878.9</v>
      </c>
    </row>
    <row r="2986" spans="1:6" x14ac:dyDescent="0.35">
      <c r="A2986" s="73">
        <v>43717</v>
      </c>
      <c r="D2986">
        <v>3896.9</v>
      </c>
    </row>
    <row r="2987" spans="1:6" x14ac:dyDescent="0.35">
      <c r="A2987" s="73">
        <v>43724</v>
      </c>
      <c r="D2987">
        <v>3896.8</v>
      </c>
    </row>
    <row r="2988" spans="1:6" x14ac:dyDescent="0.35">
      <c r="A2988" s="73">
        <v>43731</v>
      </c>
      <c r="D2988">
        <v>3912</v>
      </c>
    </row>
    <row r="2989" spans="1:6" x14ac:dyDescent="0.35">
      <c r="A2989" s="73">
        <v>43738</v>
      </c>
      <c r="D2989">
        <v>3929.1</v>
      </c>
    </row>
    <row r="2990" spans="1:6" x14ac:dyDescent="0.35">
      <c r="A2990" s="73">
        <v>43739</v>
      </c>
      <c r="B2990">
        <v>1529.4</v>
      </c>
      <c r="C2990">
        <v>5885.7</v>
      </c>
      <c r="E2990">
        <v>15144.2</v>
      </c>
      <c r="F2990">
        <v>1.425</v>
      </c>
    </row>
    <row r="2991" spans="1:6" x14ac:dyDescent="0.35">
      <c r="A2991" s="73">
        <v>43745</v>
      </c>
      <c r="D2991">
        <v>3894.7</v>
      </c>
    </row>
    <row r="2992" spans="1:6" x14ac:dyDescent="0.35">
      <c r="A2992" s="73">
        <v>43752</v>
      </c>
      <c r="D2992">
        <v>3931.6</v>
      </c>
    </row>
    <row r="2993" spans="1:6" x14ac:dyDescent="0.35">
      <c r="A2993" s="73">
        <v>43759</v>
      </c>
      <c r="D2993">
        <v>3929.9</v>
      </c>
    </row>
    <row r="2994" spans="1:6" x14ac:dyDescent="0.35">
      <c r="A2994" s="73">
        <v>43766</v>
      </c>
      <c r="D2994">
        <v>3935.3</v>
      </c>
    </row>
    <row r="2995" spans="1:6" x14ac:dyDescent="0.35">
      <c r="A2995" s="73">
        <v>43770</v>
      </c>
      <c r="B2995">
        <v>1534.3</v>
      </c>
      <c r="C2995">
        <v>5915.7</v>
      </c>
      <c r="E2995">
        <v>15249.9</v>
      </c>
    </row>
    <row r="2996" spans="1:6" x14ac:dyDescent="0.35">
      <c r="A2996" s="73">
        <v>43773</v>
      </c>
      <c r="D2996">
        <v>3956.2</v>
      </c>
    </row>
    <row r="2997" spans="1:6" x14ac:dyDescent="0.35">
      <c r="A2997" s="73">
        <v>43780</v>
      </c>
      <c r="D2997">
        <v>3956.4</v>
      </c>
    </row>
    <row r="2998" spans="1:6" x14ac:dyDescent="0.35">
      <c r="A2998" s="73">
        <v>43787</v>
      </c>
      <c r="D2998">
        <v>3928.9</v>
      </c>
    </row>
    <row r="2999" spans="1:6" x14ac:dyDescent="0.35">
      <c r="A2999" s="73">
        <v>43794</v>
      </c>
      <c r="D2999">
        <v>3963.3</v>
      </c>
    </row>
    <row r="3000" spans="1:6" x14ac:dyDescent="0.35">
      <c r="A3000" s="73">
        <v>43800</v>
      </c>
      <c r="B3000">
        <v>1551.6</v>
      </c>
      <c r="C3000">
        <v>5931.6</v>
      </c>
      <c r="E3000">
        <v>15319.1</v>
      </c>
    </row>
    <row r="3001" spans="1:6" x14ac:dyDescent="0.35">
      <c r="A3001" s="73">
        <v>43801</v>
      </c>
      <c r="D3001">
        <v>3954.6</v>
      </c>
    </row>
    <row r="3002" spans="1:6" x14ac:dyDescent="0.35">
      <c r="A3002" s="73">
        <v>43808</v>
      </c>
      <c r="D3002">
        <v>3979.3</v>
      </c>
    </row>
    <row r="3003" spans="1:6" x14ac:dyDescent="0.35">
      <c r="A3003" s="73">
        <v>43815</v>
      </c>
      <c r="D3003">
        <v>3992.9</v>
      </c>
    </row>
    <row r="3004" spans="1:6" x14ac:dyDescent="0.35">
      <c r="A3004" s="73">
        <v>43822</v>
      </c>
      <c r="D3004">
        <v>3999.9</v>
      </c>
    </row>
    <row r="3005" spans="1:6" x14ac:dyDescent="0.35">
      <c r="A3005" s="73">
        <v>43829</v>
      </c>
      <c r="D3005">
        <v>3964.4</v>
      </c>
    </row>
    <row r="3006" spans="1:6" x14ac:dyDescent="0.35">
      <c r="A3006" s="73">
        <v>43831</v>
      </c>
      <c r="B3006">
        <v>1543.8</v>
      </c>
      <c r="C3006">
        <v>5954</v>
      </c>
      <c r="E3006">
        <v>15401.8</v>
      </c>
      <c r="F3006">
        <v>1.379</v>
      </c>
    </row>
    <row r="3007" spans="1:6" x14ac:dyDescent="0.35">
      <c r="A3007" s="73">
        <v>43836</v>
      </c>
      <c r="D3007">
        <v>3948.9</v>
      </c>
    </row>
    <row r="3008" spans="1:6" x14ac:dyDescent="0.35">
      <c r="A3008" s="73">
        <v>43843</v>
      </c>
      <c r="D3008">
        <v>3950.6</v>
      </c>
    </row>
    <row r="3009" spans="1:6" x14ac:dyDescent="0.35">
      <c r="A3009" s="73">
        <v>43850</v>
      </c>
      <c r="D3009">
        <v>3978.9</v>
      </c>
    </row>
    <row r="3010" spans="1:6" x14ac:dyDescent="0.35">
      <c r="A3010" s="73">
        <v>43857</v>
      </c>
      <c r="D3010">
        <v>3963.1</v>
      </c>
    </row>
    <row r="3011" spans="1:6" x14ac:dyDescent="0.35">
      <c r="A3011" s="73">
        <v>43862</v>
      </c>
      <c r="B3011">
        <v>1545.5</v>
      </c>
      <c r="C3011">
        <v>5968.4</v>
      </c>
      <c r="E3011">
        <v>15458.7</v>
      </c>
    </row>
    <row r="3012" spans="1:6" x14ac:dyDescent="0.35">
      <c r="A3012" s="73">
        <v>43864</v>
      </c>
      <c r="D3012">
        <v>4082.2</v>
      </c>
    </row>
    <row r="3013" spans="1:6" x14ac:dyDescent="0.35">
      <c r="A3013" s="73">
        <v>43871</v>
      </c>
      <c r="D3013">
        <v>4013.7</v>
      </c>
    </row>
    <row r="3014" spans="1:6" x14ac:dyDescent="0.35">
      <c r="A3014" s="73">
        <v>43878</v>
      </c>
      <c r="D3014">
        <v>3984.5</v>
      </c>
    </row>
    <row r="3015" spans="1:6" x14ac:dyDescent="0.35">
      <c r="A3015" s="73">
        <v>43885</v>
      </c>
      <c r="D3015">
        <v>3972.3</v>
      </c>
    </row>
    <row r="3016" spans="1:6" x14ac:dyDescent="0.35">
      <c r="A3016" s="73">
        <v>43891</v>
      </c>
      <c r="B3016">
        <v>1650.8</v>
      </c>
      <c r="C3016">
        <v>6193.2</v>
      </c>
      <c r="E3016">
        <v>15988.6</v>
      </c>
    </row>
    <row r="3017" spans="1:6" x14ac:dyDescent="0.35">
      <c r="A3017" s="73">
        <v>43892</v>
      </c>
      <c r="D3017">
        <v>4029.1</v>
      </c>
    </row>
    <row r="3018" spans="1:6" x14ac:dyDescent="0.35">
      <c r="A3018" s="73">
        <v>43899</v>
      </c>
      <c r="D3018">
        <v>4064.6</v>
      </c>
    </row>
    <row r="3019" spans="1:6" x14ac:dyDescent="0.35">
      <c r="A3019" s="73">
        <v>43906</v>
      </c>
      <c r="D3019">
        <v>4127.7</v>
      </c>
    </row>
    <row r="3020" spans="1:6" x14ac:dyDescent="0.35">
      <c r="A3020" s="73">
        <v>43913</v>
      </c>
      <c r="D3020">
        <v>4314.5</v>
      </c>
    </row>
    <row r="3021" spans="1:6" x14ac:dyDescent="0.35">
      <c r="A3021" s="73">
        <v>43920</v>
      </c>
      <c r="D3021">
        <v>4514</v>
      </c>
    </row>
    <row r="3022" spans="1:6" x14ac:dyDescent="0.35">
      <c r="A3022" s="73">
        <v>43922</v>
      </c>
      <c r="B3022">
        <v>1866.4</v>
      </c>
      <c r="C3022">
        <v>6639.2</v>
      </c>
      <c r="E3022">
        <v>17002.5</v>
      </c>
      <c r="F3022">
        <v>1.1120000000000001</v>
      </c>
    </row>
    <row r="3023" spans="1:6" x14ac:dyDescent="0.35">
      <c r="A3023" s="73">
        <v>43927</v>
      </c>
      <c r="D3023">
        <v>4592.2</v>
      </c>
    </row>
    <row r="3024" spans="1:6" x14ac:dyDescent="0.35">
      <c r="A3024" s="73">
        <v>43934</v>
      </c>
      <c r="D3024">
        <v>4717.8</v>
      </c>
    </row>
    <row r="3025" spans="1:6" x14ac:dyDescent="0.35">
      <c r="A3025" s="73">
        <v>43941</v>
      </c>
      <c r="D3025">
        <v>4851.2</v>
      </c>
    </row>
    <row r="3026" spans="1:6" x14ac:dyDescent="0.35">
      <c r="A3026" s="73">
        <v>43948</v>
      </c>
      <c r="D3026">
        <v>4899.3999999999996</v>
      </c>
    </row>
    <row r="3027" spans="1:6" x14ac:dyDescent="0.35">
      <c r="A3027" s="73">
        <v>43952</v>
      </c>
      <c r="B3027">
        <v>6342.4</v>
      </c>
      <c r="C3027">
        <v>6968.4</v>
      </c>
      <c r="E3027">
        <v>17835.2</v>
      </c>
    </row>
    <row r="3028" spans="1:6" x14ac:dyDescent="0.35">
      <c r="A3028" s="73">
        <v>43955</v>
      </c>
      <c r="D3028">
        <v>15982.2</v>
      </c>
    </row>
    <row r="3029" spans="1:6" x14ac:dyDescent="0.35">
      <c r="A3029" s="73">
        <v>43962</v>
      </c>
      <c r="D3029">
        <v>16201.5</v>
      </c>
    </row>
    <row r="3030" spans="1:6" x14ac:dyDescent="0.35">
      <c r="A3030" s="73">
        <v>43969</v>
      </c>
      <c r="D3030">
        <v>16292.5</v>
      </c>
    </row>
    <row r="3031" spans="1:6" x14ac:dyDescent="0.35">
      <c r="A3031" s="73">
        <v>43976</v>
      </c>
      <c r="D3031">
        <v>16319.8</v>
      </c>
    </row>
    <row r="3032" spans="1:6" x14ac:dyDescent="0.35">
      <c r="A3032" s="73">
        <v>43983</v>
      </c>
      <c r="B3032">
        <v>6439.5</v>
      </c>
      <c r="C3032">
        <v>7048.3</v>
      </c>
      <c r="D3032">
        <v>16364</v>
      </c>
      <c r="E3032">
        <v>18129.3</v>
      </c>
    </row>
    <row r="3033" spans="1:6" x14ac:dyDescent="0.35">
      <c r="A3033" s="73">
        <v>43990</v>
      </c>
      <c r="D3033">
        <v>16467.2</v>
      </c>
    </row>
    <row r="3034" spans="1:6" x14ac:dyDescent="0.35">
      <c r="A3034" s="73">
        <v>43997</v>
      </c>
      <c r="D3034">
        <v>16554.599999999999</v>
      </c>
    </row>
    <row r="3035" spans="1:6" x14ac:dyDescent="0.35">
      <c r="A3035" s="73">
        <v>44004</v>
      </c>
      <c r="D3035">
        <v>16654.900000000001</v>
      </c>
    </row>
    <row r="3036" spans="1:6" x14ac:dyDescent="0.35">
      <c r="A3036" s="73">
        <v>44011</v>
      </c>
      <c r="D3036">
        <v>16656.599999999999</v>
      </c>
    </row>
    <row r="3037" spans="1:6" x14ac:dyDescent="0.35">
      <c r="A3037" s="73">
        <v>44013</v>
      </c>
      <c r="B3037">
        <v>6484</v>
      </c>
      <c r="C3037">
        <v>7069.5</v>
      </c>
      <c r="E3037">
        <v>18277.8</v>
      </c>
      <c r="F3037">
        <v>1.161</v>
      </c>
    </row>
    <row r="3038" spans="1:6" x14ac:dyDescent="0.35">
      <c r="A3038" s="73">
        <v>44018</v>
      </c>
      <c r="D3038">
        <v>16763.2</v>
      </c>
    </row>
    <row r="3039" spans="1:6" x14ac:dyDescent="0.35">
      <c r="A3039" s="73">
        <v>44025</v>
      </c>
      <c r="D3039">
        <v>16836.7</v>
      </c>
    </row>
    <row r="3040" spans="1:6" x14ac:dyDescent="0.35">
      <c r="A3040" s="73">
        <v>44032</v>
      </c>
      <c r="D3040">
        <v>16781.8</v>
      </c>
    </row>
    <row r="3041" spans="1:6" x14ac:dyDescent="0.35">
      <c r="A3041" s="73">
        <v>44039</v>
      </c>
      <c r="D3041">
        <v>16753.2</v>
      </c>
    </row>
    <row r="3042" spans="1:6" x14ac:dyDescent="0.35">
      <c r="A3042" s="73">
        <v>44044</v>
      </c>
      <c r="B3042">
        <v>6509.2</v>
      </c>
      <c r="C3042">
        <v>7072</v>
      </c>
      <c r="E3042">
        <v>18357.400000000001</v>
      </c>
    </row>
    <row r="3043" spans="1:6" x14ac:dyDescent="0.35">
      <c r="A3043" s="73">
        <v>44046</v>
      </c>
      <c r="D3043">
        <v>16734.599999999999</v>
      </c>
    </row>
    <row r="3044" spans="1:6" x14ac:dyDescent="0.35">
      <c r="A3044" s="73">
        <v>44053</v>
      </c>
      <c r="D3044">
        <v>16888.900000000001</v>
      </c>
    </row>
    <row r="3045" spans="1:6" x14ac:dyDescent="0.35">
      <c r="A3045" s="73">
        <v>44060</v>
      </c>
      <c r="D3045">
        <v>16938.599999999999</v>
      </c>
    </row>
    <row r="3046" spans="1:6" x14ac:dyDescent="0.35">
      <c r="A3046" s="73">
        <v>44067</v>
      </c>
      <c r="D3046">
        <v>16880.5</v>
      </c>
    </row>
    <row r="3047" spans="1:6" x14ac:dyDescent="0.35">
      <c r="A3047" s="73">
        <v>44074</v>
      </c>
      <c r="D3047">
        <v>16962.7</v>
      </c>
    </row>
    <row r="3048" spans="1:6" x14ac:dyDescent="0.35">
      <c r="A3048" s="73">
        <v>44075</v>
      </c>
      <c r="B3048">
        <v>6595.8</v>
      </c>
      <c r="C3048">
        <v>7139.1</v>
      </c>
      <c r="E3048">
        <v>18575.2</v>
      </c>
    </row>
    <row r="3049" spans="1:6" x14ac:dyDescent="0.35">
      <c r="A3049" s="73">
        <v>44081</v>
      </c>
      <c r="D3049">
        <v>17087.599999999999</v>
      </c>
    </row>
    <row r="3050" spans="1:6" x14ac:dyDescent="0.35">
      <c r="A3050" s="73">
        <v>44088</v>
      </c>
      <c r="D3050">
        <v>17214.599999999999</v>
      </c>
    </row>
    <row r="3051" spans="1:6" x14ac:dyDescent="0.35">
      <c r="A3051" s="73">
        <v>44095</v>
      </c>
      <c r="D3051">
        <v>17237.7</v>
      </c>
    </row>
    <row r="3052" spans="1:6" x14ac:dyDescent="0.35">
      <c r="A3052" s="73">
        <v>44102</v>
      </c>
      <c r="D3052">
        <v>17174.900000000001</v>
      </c>
    </row>
    <row r="3053" spans="1:6" x14ac:dyDescent="0.35">
      <c r="A3053" s="73">
        <v>44105</v>
      </c>
      <c r="B3053">
        <v>6669.9</v>
      </c>
      <c r="C3053">
        <v>7196.3</v>
      </c>
      <c r="E3053">
        <v>18735.7</v>
      </c>
      <c r="F3053">
        <v>1.1459999999999999</v>
      </c>
    </row>
    <row r="3054" spans="1:6" x14ac:dyDescent="0.35">
      <c r="A3054" s="73">
        <v>44109</v>
      </c>
      <c r="D3054">
        <v>17224.2</v>
      </c>
    </row>
    <row r="3055" spans="1:6" x14ac:dyDescent="0.35">
      <c r="A3055" s="73">
        <v>44116</v>
      </c>
      <c r="D3055">
        <v>17331.8</v>
      </c>
    </row>
    <row r="3056" spans="1:6" x14ac:dyDescent="0.35">
      <c r="A3056" s="73">
        <v>44123</v>
      </c>
      <c r="D3056">
        <v>17350.599999999999</v>
      </c>
    </row>
    <row r="3057" spans="1:6" x14ac:dyDescent="0.35">
      <c r="A3057" s="73">
        <v>44130</v>
      </c>
      <c r="D3057">
        <v>17376.099999999999</v>
      </c>
    </row>
    <row r="3058" spans="1:6" x14ac:dyDescent="0.35">
      <c r="A3058" s="73">
        <v>44136</v>
      </c>
      <c r="B3058">
        <v>6760.8</v>
      </c>
      <c r="C3058">
        <v>7275.9</v>
      </c>
      <c r="E3058">
        <v>18969.8</v>
      </c>
    </row>
    <row r="3059" spans="1:6" x14ac:dyDescent="0.35">
      <c r="A3059" s="73">
        <v>44137</v>
      </c>
      <c r="D3059">
        <v>17431.2</v>
      </c>
    </row>
    <row r="3060" spans="1:6" x14ac:dyDescent="0.35">
      <c r="A3060" s="73">
        <v>44144</v>
      </c>
      <c r="D3060">
        <v>17593.400000000001</v>
      </c>
    </row>
    <row r="3061" spans="1:6" x14ac:dyDescent="0.35">
      <c r="A3061" s="73">
        <v>44151</v>
      </c>
      <c r="D3061">
        <v>17638.400000000001</v>
      </c>
    </row>
    <row r="3062" spans="1:6" x14ac:dyDescent="0.35">
      <c r="A3062" s="73">
        <v>44158</v>
      </c>
      <c r="D3062">
        <v>17657.900000000001</v>
      </c>
    </row>
    <row r="3063" spans="1:6" x14ac:dyDescent="0.35">
      <c r="A3063" s="73">
        <v>44165</v>
      </c>
      <c r="D3063">
        <v>17547.599999999999</v>
      </c>
    </row>
    <row r="3064" spans="1:6" x14ac:dyDescent="0.35">
      <c r="A3064" s="73">
        <v>44166</v>
      </c>
      <c r="B3064">
        <v>6818.4</v>
      </c>
      <c r="C3064">
        <v>7311.7</v>
      </c>
      <c r="E3064">
        <v>19124.8</v>
      </c>
    </row>
    <row r="3065" spans="1:6" x14ac:dyDescent="0.35">
      <c r="A3065" s="73">
        <v>44172</v>
      </c>
      <c r="D3065">
        <v>17777.400000000001</v>
      </c>
    </row>
    <row r="3066" spans="1:6" x14ac:dyDescent="0.35">
      <c r="A3066" s="73">
        <v>44179</v>
      </c>
      <c r="D3066">
        <v>17853.5</v>
      </c>
    </row>
    <row r="3067" spans="1:6" x14ac:dyDescent="0.35">
      <c r="A3067" s="73">
        <v>44186</v>
      </c>
      <c r="D3067">
        <v>17762.7</v>
      </c>
    </row>
    <row r="3068" spans="1:6" x14ac:dyDescent="0.35">
      <c r="A3068" s="73">
        <v>44193</v>
      </c>
      <c r="D3068">
        <v>17659.7</v>
      </c>
    </row>
    <row r="3069" spans="1:6" x14ac:dyDescent="0.35">
      <c r="A3069" s="73">
        <v>44197</v>
      </c>
      <c r="B3069">
        <v>6905.8</v>
      </c>
      <c r="C3069">
        <v>7388.4</v>
      </c>
      <c r="E3069">
        <v>19372.5</v>
      </c>
      <c r="F3069">
        <v>1.1379999999999999</v>
      </c>
    </row>
    <row r="3070" spans="1:6" x14ac:dyDescent="0.35">
      <c r="A3070" s="73">
        <v>44200</v>
      </c>
      <c r="D3070">
        <v>17770</v>
      </c>
    </row>
    <row r="3071" spans="1:6" x14ac:dyDescent="0.35">
      <c r="A3071" s="73">
        <v>44207</v>
      </c>
      <c r="D3071">
        <v>18142.099999999999</v>
      </c>
    </row>
    <row r="3072" spans="1:6" x14ac:dyDescent="0.35">
      <c r="A3072" s="73">
        <v>44214</v>
      </c>
      <c r="D3072">
        <v>18151.2</v>
      </c>
    </row>
    <row r="3073" spans="1:6" x14ac:dyDescent="0.35">
      <c r="A3073" s="73">
        <v>44221</v>
      </c>
      <c r="D3073">
        <v>18107.7</v>
      </c>
    </row>
    <row r="3074" spans="1:6" x14ac:dyDescent="0.35">
      <c r="A3074" s="73">
        <v>44228</v>
      </c>
      <c r="B3074">
        <v>6974.6</v>
      </c>
      <c r="C3074">
        <v>7448.5</v>
      </c>
      <c r="D3074">
        <v>18104.900000000001</v>
      </c>
      <c r="E3074">
        <v>19615.2</v>
      </c>
    </row>
    <row r="3075" spans="1:6" x14ac:dyDescent="0.35">
      <c r="A3075" s="73">
        <v>44256</v>
      </c>
      <c r="B3075">
        <v>7033.7</v>
      </c>
      <c r="C3075">
        <v>7491.2</v>
      </c>
      <c r="E3075">
        <v>19853.8</v>
      </c>
    </row>
    <row r="3076" spans="1:6" x14ac:dyDescent="0.35">
      <c r="A3076" s="73">
        <v>44287</v>
      </c>
      <c r="B3076">
        <v>7096.2</v>
      </c>
      <c r="C3076">
        <v>7539.8</v>
      </c>
      <c r="E3076">
        <v>20110.7</v>
      </c>
      <c r="F3076">
        <v>1.1339999999999999</v>
      </c>
    </row>
    <row r="3077" spans="1:6" x14ac:dyDescent="0.35">
      <c r="A3077" s="73">
        <v>44317</v>
      </c>
      <c r="B3077">
        <v>7170.4</v>
      </c>
      <c r="C3077">
        <v>7601.9</v>
      </c>
      <c r="E3077">
        <v>20418.7</v>
      </c>
    </row>
    <row r="3078" spans="1:6" x14ac:dyDescent="0.35">
      <c r="A3078" s="73">
        <v>44348</v>
      </c>
      <c r="B3078">
        <v>7130.2</v>
      </c>
      <c r="C3078">
        <v>7551.1</v>
      </c>
      <c r="E3078">
        <v>20460.099999999999</v>
      </c>
    </row>
    <row r="3079" spans="1:6" x14ac:dyDescent="0.35">
      <c r="A3079" s="73">
        <v>44378</v>
      </c>
      <c r="B3079">
        <v>7161.3</v>
      </c>
      <c r="C3079">
        <v>7574</v>
      </c>
      <c r="E3079">
        <v>20615.3</v>
      </c>
      <c r="F3079">
        <v>1.1319999999999999</v>
      </c>
    </row>
    <row r="3080" spans="1:6" x14ac:dyDescent="0.35">
      <c r="A3080" s="73">
        <v>44409</v>
      </c>
      <c r="B3080">
        <v>7224.2</v>
      </c>
      <c r="C3080">
        <v>7629.4</v>
      </c>
      <c r="E3080">
        <v>20835.3</v>
      </c>
    </row>
    <row r="3081" spans="1:6" x14ac:dyDescent="0.35">
      <c r="A3081" s="73">
        <v>44440</v>
      </c>
      <c r="B3081">
        <v>7247.1</v>
      </c>
      <c r="C3081">
        <v>7645.7</v>
      </c>
      <c r="E3081">
        <v>20965.7</v>
      </c>
    </row>
    <row r="3082" spans="1:6" x14ac:dyDescent="0.35">
      <c r="A3082" s="73">
        <v>44470</v>
      </c>
      <c r="B3082">
        <v>7253.9</v>
      </c>
      <c r="C3082">
        <v>7644.5</v>
      </c>
      <c r="E3082">
        <v>21143.9</v>
      </c>
      <c r="F3082">
        <v>1.1419999999999999</v>
      </c>
    </row>
    <row r="3083" spans="1:6" x14ac:dyDescent="0.35">
      <c r="A3083" s="73">
        <v>44501</v>
      </c>
      <c r="B3083">
        <v>7281.1</v>
      </c>
      <c r="C3083">
        <v>7665.1</v>
      </c>
      <c r="E3083">
        <v>21349.200000000001</v>
      </c>
    </row>
    <row r="3084" spans="1:6" x14ac:dyDescent="0.35">
      <c r="A3084" s="73">
        <v>44531</v>
      </c>
      <c r="B3084">
        <v>7293.4</v>
      </c>
      <c r="C3084">
        <v>7671.5</v>
      </c>
      <c r="E3084">
        <v>21490</v>
      </c>
    </row>
    <row r="3085" spans="1:6" x14ac:dyDescent="0.35">
      <c r="A3085" s="73">
        <v>44562</v>
      </c>
      <c r="B3085">
        <v>7301.6</v>
      </c>
      <c r="C3085">
        <v>7679</v>
      </c>
      <c r="E3085">
        <v>21649.599999999999</v>
      </c>
      <c r="F3085">
        <v>1.1399999999999999</v>
      </c>
    </row>
    <row r="3086" spans="1:6" x14ac:dyDescent="0.35">
      <c r="A3086" s="73">
        <v>44593</v>
      </c>
      <c r="B3086">
        <v>7270.3</v>
      </c>
      <c r="C3086">
        <v>7638.9</v>
      </c>
      <c r="E3086">
        <v>21708.400000000001</v>
      </c>
    </row>
    <row r="3087" spans="1:6" x14ac:dyDescent="0.35">
      <c r="A3087" s="73">
        <v>44621</v>
      </c>
      <c r="B3087">
        <v>7194.5</v>
      </c>
      <c r="C3087">
        <v>7556.2</v>
      </c>
      <c r="E3087">
        <v>21739.7</v>
      </c>
    </row>
    <row r="3088" spans="1:6" x14ac:dyDescent="0.35">
      <c r="A3088" s="73">
        <v>44652</v>
      </c>
      <c r="B3088">
        <v>7142.4</v>
      </c>
      <c r="C3088">
        <v>7498.1</v>
      </c>
      <c r="E3088">
        <v>21644.3</v>
      </c>
      <c r="F3088">
        <v>1.167</v>
      </c>
    </row>
    <row r="3089" spans="1:6" x14ac:dyDescent="0.35">
      <c r="A3089" s="73">
        <v>44682</v>
      </c>
      <c r="B3089">
        <v>7077</v>
      </c>
      <c r="C3089">
        <v>7427.5</v>
      </c>
      <c r="E3089">
        <v>21649.200000000001</v>
      </c>
    </row>
    <row r="3090" spans="1:6" x14ac:dyDescent="0.35">
      <c r="A3090" s="73">
        <v>44713</v>
      </c>
      <c r="B3090">
        <v>6960.6</v>
      </c>
      <c r="C3090">
        <v>7316.4</v>
      </c>
      <c r="E3090">
        <v>21607.4</v>
      </c>
    </row>
    <row r="3091" spans="1:6" x14ac:dyDescent="0.35">
      <c r="A3091" s="73">
        <v>44743</v>
      </c>
      <c r="B3091">
        <v>6953.8</v>
      </c>
      <c r="C3091">
        <v>7327.5</v>
      </c>
      <c r="E3091">
        <v>21636.1</v>
      </c>
      <c r="F3091">
        <v>1.1910000000000001</v>
      </c>
    </row>
    <row r="3092" spans="1:6" x14ac:dyDescent="0.35">
      <c r="A3092" s="73">
        <v>44774</v>
      </c>
      <c r="B3092">
        <v>6925.2</v>
      </c>
      <c r="C3092">
        <v>7317.4</v>
      </c>
      <c r="E3092">
        <v>21631.8</v>
      </c>
    </row>
    <row r="3093" spans="1:6" x14ac:dyDescent="0.35">
      <c r="A3093" s="73">
        <v>44805</v>
      </c>
      <c r="B3093">
        <v>6834.9</v>
      </c>
      <c r="C3093">
        <v>7245.9</v>
      </c>
      <c r="E3093">
        <v>21503.1</v>
      </c>
    </row>
    <row r="3094" spans="1:6" x14ac:dyDescent="0.35">
      <c r="A3094" s="73">
        <v>44835</v>
      </c>
      <c r="B3094">
        <v>6743.5</v>
      </c>
      <c r="C3094">
        <v>7184.7</v>
      </c>
      <c r="E3094">
        <v>21414.799999999999</v>
      </c>
    </row>
    <row r="3095" spans="1:6" x14ac:dyDescent="0.35">
      <c r="A3095" s="73">
        <v>44866</v>
      </c>
      <c r="B3095">
        <v>6681.2</v>
      </c>
      <c r="C3095">
        <v>7156.6</v>
      </c>
      <c r="E3095">
        <v>21351.599999999999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C000"/>
  </sheetPr>
  <dimension ref="A1:AE878"/>
  <sheetViews>
    <sheetView zoomScale="130" zoomScaleNormal="130" workbookViewId="0">
      <pane xSplit="1" ySplit="1" topLeftCell="B837" activePane="bottomRight" state="frozen"/>
      <selection activeCell="AB17" sqref="AB17"/>
      <selection pane="topRight" activeCell="AB17" sqref="AB17"/>
      <selection pane="bottomLeft" activeCell="AB17" sqref="AB17"/>
      <selection pane="bottomRight" activeCell="F826" sqref="F826"/>
    </sheetView>
  </sheetViews>
  <sheetFormatPr defaultColWidth="9.1796875" defaultRowHeight="14.5" x14ac:dyDescent="0.35"/>
  <cols>
    <col min="1" max="1" width="22.6328125" style="70" customWidth="1"/>
    <col min="2" max="3" width="9.1796875" style="70" customWidth="1"/>
    <col min="4" max="4" width="10.6328125" style="70" bestFit="1" customWidth="1"/>
    <col min="5" max="35" width="9.1796875" style="70" customWidth="1"/>
    <col min="36" max="16384" width="9.1796875" style="70"/>
  </cols>
  <sheetData>
    <row r="1" spans="1:31" x14ac:dyDescent="0.35">
      <c r="A1" t="s">
        <v>42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</row>
    <row r="2" spans="1:31" x14ac:dyDescent="0.35">
      <c r="A2" s="73">
        <v>18629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</row>
    <row r="3" spans="1:31" x14ac:dyDescent="0.35">
      <c r="A3" s="73">
        <v>18660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</row>
    <row r="4" spans="1:31" x14ac:dyDescent="0.35">
      <c r="A4" s="73">
        <v>18688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</row>
    <row r="5" spans="1:31" x14ac:dyDescent="0.35">
      <c r="A5" s="73">
        <v>18719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x14ac:dyDescent="0.35">
      <c r="A6" s="73">
        <v>18749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>
        <v>2.0982839999999999E-2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x14ac:dyDescent="0.35">
      <c r="A7" s="73">
        <v>18780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>
        <v>2.0893510000000001E-2</v>
      </c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 x14ac:dyDescent="0.35">
      <c r="A8" s="73">
        <v>18810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>
        <v>2.0733290000000001E-2</v>
      </c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 x14ac:dyDescent="0.35">
      <c r="A9" s="73">
        <v>18841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>
        <v>2.0569270000000001E-2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 x14ac:dyDescent="0.35">
      <c r="A10" s="73">
        <v>18872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>
        <v>2.0330669999999999E-2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 x14ac:dyDescent="0.35">
      <c r="A11" s="73">
        <v>18902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>
        <v>2.0171830000000002E-2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 x14ac:dyDescent="0.35">
      <c r="A12" s="73">
        <v>18933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>
        <v>2.0037920000000001E-2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 x14ac:dyDescent="0.35">
      <c r="A13" s="73">
        <v>18963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>
        <v>1.9903649999999998E-2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 x14ac:dyDescent="0.35">
      <c r="A14" s="73">
        <v>18994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>
        <v>1.990894E-2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 x14ac:dyDescent="0.35">
      <c r="A15" s="73">
        <v>19025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>
        <v>1.981428E-2</v>
      </c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 x14ac:dyDescent="0.35">
      <c r="A16" s="73">
        <v>19054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>
        <v>1.9584319999999999E-2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 x14ac:dyDescent="0.35">
      <c r="A17" s="73">
        <v>19085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>
        <v>1.9404749999999998E-2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 x14ac:dyDescent="0.35">
      <c r="A18" s="73">
        <v>19115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>
        <v>1.9293879999999999E-2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 x14ac:dyDescent="0.35">
      <c r="A19" s="73">
        <v>19146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>
        <v>1.9335979999999999E-2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 x14ac:dyDescent="0.35">
      <c r="A20" s="73">
        <v>19176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>
        <v>1.9453000000000002E-2</v>
      </c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 x14ac:dyDescent="0.35">
      <c r="A21" s="73">
        <v>19207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>
        <v>1.9478889999999999E-2</v>
      </c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 x14ac:dyDescent="0.35">
      <c r="A22" s="73">
        <v>19238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>
        <v>1.9492269999999999E-2</v>
      </c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 x14ac:dyDescent="0.35">
      <c r="A23" s="73">
        <v>19268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>
        <v>1.9442230000000001E-2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 x14ac:dyDescent="0.35">
      <c r="A24" s="73">
        <v>19299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>
        <v>1.935626E-2</v>
      </c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 x14ac:dyDescent="0.35">
      <c r="A25" s="73">
        <v>19329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>
        <v>1.935452E-2</v>
      </c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 x14ac:dyDescent="0.35">
      <c r="A26" s="73">
        <v>19360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>
        <v>1.9307029999999999E-2</v>
      </c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 x14ac:dyDescent="0.35">
      <c r="A27" s="73">
        <v>19391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>
        <v>1.9265649999999999E-2</v>
      </c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x14ac:dyDescent="0.35">
      <c r="A28" s="73">
        <v>19419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>
        <v>1.93019E-2</v>
      </c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 x14ac:dyDescent="0.35">
      <c r="A29" s="73">
        <v>19450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>
        <v>1.9473890000000001E-2</v>
      </c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 x14ac:dyDescent="0.35">
      <c r="A30" s="73">
        <v>19480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>
        <v>1.960435E-2</v>
      </c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 x14ac:dyDescent="0.35">
      <c r="A31" s="73">
        <v>19511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>
        <v>1.9594529999999999E-2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x14ac:dyDescent="0.35">
      <c r="A32" s="73">
        <v>19541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>
        <v>1.9545880000000002E-2</v>
      </c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x14ac:dyDescent="0.35">
      <c r="A33" s="73">
        <v>19572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>
        <v>1.9522020000000001E-2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 x14ac:dyDescent="0.35">
      <c r="A34" s="73">
        <v>19603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>
        <v>1.953336E-2</v>
      </c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 x14ac:dyDescent="0.35">
      <c r="A35" s="73">
        <v>19633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>
        <v>1.9579570000000001E-2</v>
      </c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 x14ac:dyDescent="0.35">
      <c r="A36" s="73">
        <v>19664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>
        <v>1.9745559999999999E-2</v>
      </c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 x14ac:dyDescent="0.35">
      <c r="A37" s="73">
        <v>19694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>
        <v>1.982211E-2</v>
      </c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 x14ac:dyDescent="0.35">
      <c r="A38" s="73">
        <v>19725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>
        <v>1.987448E-2</v>
      </c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 x14ac:dyDescent="0.35">
      <c r="A39" s="73">
        <v>19756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>
        <v>2.0003509999999999E-2</v>
      </c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 x14ac:dyDescent="0.35">
      <c r="A40" s="73">
        <v>19784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>
        <v>2.0045919999999998E-2</v>
      </c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 x14ac:dyDescent="0.35">
      <c r="A41" s="73">
        <v>19815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>
        <v>2.0080250000000001E-2</v>
      </c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 x14ac:dyDescent="0.35">
      <c r="A42" s="73">
        <v>19845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>
        <v>2.0117550000000001E-2</v>
      </c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 x14ac:dyDescent="0.35">
      <c r="A43" s="73">
        <v>19876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>
        <v>2.011572E-2</v>
      </c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 x14ac:dyDescent="0.35">
      <c r="A44" s="73">
        <v>19906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>
        <v>2.0154100000000001E-2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 x14ac:dyDescent="0.35">
      <c r="A45" s="73">
        <v>19937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>
        <v>2.0301690000000001E-2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 x14ac:dyDescent="0.35">
      <c r="A46" s="73">
        <v>19968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>
        <v>2.053089E-2</v>
      </c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 x14ac:dyDescent="0.35">
      <c r="A47" s="73">
        <v>19998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>
        <v>2.07297E-2</v>
      </c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 x14ac:dyDescent="0.35">
      <c r="A48" s="73">
        <v>20029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>
        <v>2.0894570000000001E-2</v>
      </c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 x14ac:dyDescent="0.35">
      <c r="A49" s="73">
        <v>20059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>
        <v>2.113452E-2</v>
      </c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 x14ac:dyDescent="0.35">
      <c r="A50" s="73">
        <v>20090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>
        <v>2.1293369999999999E-2</v>
      </c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 x14ac:dyDescent="0.35">
      <c r="A51" s="73">
        <v>20121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>
        <v>2.1406140000000001E-2</v>
      </c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 x14ac:dyDescent="0.35">
      <c r="A52" s="73">
        <v>20149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>
        <v>2.1582759999999999E-2</v>
      </c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 x14ac:dyDescent="0.35">
      <c r="A53" s="73">
        <v>20180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>
        <v>2.172137E-2</v>
      </c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 x14ac:dyDescent="0.35">
      <c r="A54" s="73">
        <v>20210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>
        <v>2.1890179999999999E-2</v>
      </c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 x14ac:dyDescent="0.35">
      <c r="A55" s="73">
        <v>20241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>
        <v>2.216841E-2</v>
      </c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 x14ac:dyDescent="0.35">
      <c r="A56" s="73">
        <v>20271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>
        <v>2.2449449999999999E-2</v>
      </c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 x14ac:dyDescent="0.35">
      <c r="A57" s="73">
        <v>20302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>
        <v>2.2688079999999999E-2</v>
      </c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 x14ac:dyDescent="0.35">
      <c r="A58" s="73">
        <v>20333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>
        <v>2.2937989999999998E-2</v>
      </c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 x14ac:dyDescent="0.35">
      <c r="A59" s="73">
        <v>20363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>
        <v>2.3173610000000001E-2</v>
      </c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 x14ac:dyDescent="0.35">
      <c r="A60" s="73">
        <v>20394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>
        <v>2.3401350000000001E-2</v>
      </c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 x14ac:dyDescent="0.35">
      <c r="A61" s="73">
        <v>20424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>
        <v>2.3646830000000001E-2</v>
      </c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 x14ac:dyDescent="0.35">
      <c r="A62" s="73">
        <v>20455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>
        <v>2.3861690000000001E-2</v>
      </c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 x14ac:dyDescent="0.35">
      <c r="A63" s="73">
        <v>20486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>
        <v>2.3975550000000002E-2</v>
      </c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 x14ac:dyDescent="0.35">
      <c r="A64" s="73">
        <v>20515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>
        <v>2.420798E-2</v>
      </c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35">
      <c r="A65" s="73">
        <v>20546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>
        <v>2.448121E-2</v>
      </c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35">
      <c r="A66" s="73">
        <v>20576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>
        <v>2.4637050000000001E-2</v>
      </c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35">
      <c r="A67" s="73">
        <v>20607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>
        <v>2.4743149999999998E-2</v>
      </c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35">
      <c r="A68" s="73">
        <v>20637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>
        <v>2.481187E-2</v>
      </c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35">
      <c r="A69" s="73">
        <v>20668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>
        <v>2.4936699999999999E-2</v>
      </c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35">
      <c r="A70" s="73">
        <v>20699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>
        <v>2.5016030000000002E-2</v>
      </c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35">
      <c r="A71" s="73">
        <v>20729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>
        <v>2.5024049999999999E-2</v>
      </c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35">
      <c r="A72" s="73">
        <v>20760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>
        <v>2.5190359999999998E-2</v>
      </c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35">
      <c r="A73" s="73">
        <v>20790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>
        <v>2.5414329999999999E-2</v>
      </c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35">
      <c r="A74" s="73">
        <v>20821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>
        <v>2.5571090000000001E-2</v>
      </c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35">
      <c r="A75" s="73">
        <v>20852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>
        <v>2.5774970000000001E-2</v>
      </c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35">
      <c r="A76" s="73">
        <v>20880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>
        <v>2.5988239999999999E-2</v>
      </c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35">
      <c r="A77" s="73">
        <v>20911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>
        <v>2.6243880000000001E-2</v>
      </c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35">
      <c r="A78" s="73">
        <v>20941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>
        <v>2.6628590000000001E-2</v>
      </c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35">
      <c r="A79" s="73">
        <v>20972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>
        <v>2.6954200000000001E-2</v>
      </c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35">
      <c r="A80" s="73">
        <v>21002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>
        <v>2.7116100000000001E-2</v>
      </c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35">
      <c r="A81" s="73">
        <v>21033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>
        <v>2.712583E-2</v>
      </c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35">
      <c r="A82" s="73">
        <v>21064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>
        <v>2.726255E-2</v>
      </c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35">
      <c r="A83" s="73">
        <v>21094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>
        <v>2.7584210000000001E-2</v>
      </c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35">
      <c r="A84" s="73">
        <v>21125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>
        <v>2.7775029999999999E-2</v>
      </c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35">
      <c r="A85" s="73">
        <v>21155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>
        <v>2.7943079999999999E-2</v>
      </c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35">
      <c r="A86" s="73">
        <v>21186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>
        <v>2.8207759999999998E-2</v>
      </c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35">
      <c r="A87" s="73">
        <v>21217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>
        <v>2.843766E-2</v>
      </c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35">
      <c r="A88" s="73">
        <v>21245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>
        <v>2.864417E-2</v>
      </c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35">
      <c r="A89" s="73">
        <v>21276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>
        <v>2.8899080000000001E-2</v>
      </c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35">
      <c r="A90" s="73">
        <v>21306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>
        <v>2.9001260000000001E-2</v>
      </c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35">
      <c r="A91" s="73">
        <v>21337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>
        <v>2.9018619999999998E-2</v>
      </c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35">
      <c r="A92" s="73">
        <v>21367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>
        <v>2.9256669999999999E-2</v>
      </c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35">
      <c r="A93" s="73">
        <v>21398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>
        <v>2.9513540000000001E-2</v>
      </c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35">
      <c r="A94" s="73">
        <v>21429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>
        <v>2.9744909999999999E-2</v>
      </c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35">
      <c r="A95" s="73">
        <v>21459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>
        <v>3.0092020000000001E-2</v>
      </c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35">
      <c r="A96" s="73">
        <v>21490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>
        <v>3.0416430000000001E-2</v>
      </c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35">
      <c r="A97" s="73">
        <v>21520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>
        <v>3.0683410000000001E-2</v>
      </c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35">
      <c r="A98" s="73">
        <v>21551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>
        <v>3.0866649999999999E-2</v>
      </c>
      <c r="Q98"/>
      <c r="R98"/>
      <c r="S98"/>
      <c r="T98"/>
      <c r="U98"/>
      <c r="V98"/>
      <c r="W98"/>
      <c r="X98"/>
      <c r="Y98"/>
      <c r="Z98"/>
      <c r="AA98"/>
      <c r="AB98"/>
      <c r="AC98"/>
      <c r="AD98">
        <v>2.3793869999999999</v>
      </c>
      <c r="AE98"/>
    </row>
    <row r="99" spans="1:31" x14ac:dyDescent="0.35">
      <c r="A99" s="73">
        <v>21582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>
        <v>3.1118969999999999E-2</v>
      </c>
      <c r="Q99"/>
      <c r="R99"/>
      <c r="S99"/>
      <c r="T99"/>
      <c r="U99"/>
      <c r="V99"/>
      <c r="W99"/>
      <c r="X99"/>
      <c r="Y99"/>
      <c r="Z99"/>
      <c r="AA99"/>
      <c r="AB99"/>
      <c r="AC99"/>
      <c r="AD99">
        <v>2.3885200000000002</v>
      </c>
      <c r="AE99"/>
    </row>
    <row r="100" spans="1:31" x14ac:dyDescent="0.35">
      <c r="A100" s="73">
        <v>21610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>
        <v>3.1465369999999999E-2</v>
      </c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>
        <v>2.400973</v>
      </c>
      <c r="AE100"/>
    </row>
    <row r="101" spans="1:31" x14ac:dyDescent="0.35">
      <c r="A101" s="73">
        <v>21641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>
        <v>3.1850900000000001E-2</v>
      </c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>
        <v>2.4084449999999999</v>
      </c>
      <c r="AE101"/>
    </row>
    <row r="102" spans="1:31" x14ac:dyDescent="0.35">
      <c r="A102" s="73">
        <v>21671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>
        <v>3.2192030000000003E-2</v>
      </c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>
        <v>2.4258790000000001</v>
      </c>
      <c r="AE102"/>
    </row>
    <row r="103" spans="1:31" x14ac:dyDescent="0.35">
      <c r="A103" s="73">
        <v>21702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>
        <v>3.2481509999999998E-2</v>
      </c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>
        <v>2.4416530000000001</v>
      </c>
      <c r="AE103"/>
    </row>
    <row r="104" spans="1:31" x14ac:dyDescent="0.35">
      <c r="A104" s="73">
        <v>21732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>
        <v>3.2757139999999997E-2</v>
      </c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>
        <v>2.4507859999999999</v>
      </c>
      <c r="AE104"/>
    </row>
    <row r="105" spans="1:31" x14ac:dyDescent="0.35">
      <c r="A105" s="73">
        <v>21763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>
        <v>3.307686E-2</v>
      </c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>
        <v>2.4607480000000002</v>
      </c>
      <c r="AE105"/>
    </row>
    <row r="106" spans="1:31" x14ac:dyDescent="0.35">
      <c r="A106" s="73">
        <v>21794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>
        <v>3.3448640000000002E-2</v>
      </c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>
        <v>2.4632390000000002</v>
      </c>
      <c r="AE106"/>
    </row>
    <row r="107" spans="1:31" x14ac:dyDescent="0.35">
      <c r="A107" s="73">
        <v>21824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>
        <v>3.3774980000000003E-2</v>
      </c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>
        <v>2.4615779999999998</v>
      </c>
      <c r="AE107"/>
    </row>
    <row r="108" spans="1:31" x14ac:dyDescent="0.35">
      <c r="A108" s="73">
        <v>21855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>
        <v>3.407843E-2</v>
      </c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>
        <v>2.4665599999999999</v>
      </c>
      <c r="AE108"/>
    </row>
    <row r="109" spans="1:31" x14ac:dyDescent="0.35">
      <c r="A109" s="73">
        <v>21885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>
        <v>3.437842E-2</v>
      </c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>
        <v>2.4723709999999999</v>
      </c>
      <c r="AE109"/>
    </row>
    <row r="110" spans="1:31" x14ac:dyDescent="0.35">
      <c r="A110" s="73">
        <v>21916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>
        <v>3.4714269999999998E-2</v>
      </c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>
        <v>2.475692</v>
      </c>
      <c r="AE110"/>
    </row>
    <row r="111" spans="1:31" x14ac:dyDescent="0.35">
      <c r="A111" s="73">
        <v>21947</v>
      </c>
      <c r="B111">
        <v>0.3945881</v>
      </c>
      <c r="C111"/>
      <c r="D111"/>
      <c r="E111"/>
      <c r="F111"/>
      <c r="G111"/>
      <c r="H111"/>
      <c r="I111"/>
      <c r="J111"/>
      <c r="K111"/>
      <c r="L111"/>
      <c r="M111"/>
      <c r="N111"/>
      <c r="O111"/>
      <c r="P111">
        <v>3.502077E-2</v>
      </c>
      <c r="Q111">
        <v>1.843192E-3</v>
      </c>
      <c r="R111"/>
      <c r="S111"/>
      <c r="T111"/>
      <c r="U111"/>
      <c r="V111">
        <v>0.89050200000000002</v>
      </c>
      <c r="W111"/>
      <c r="X111"/>
      <c r="Y111"/>
      <c r="Z111"/>
      <c r="AA111"/>
      <c r="AB111">
        <v>1.7178020000000001</v>
      </c>
      <c r="AC111"/>
      <c r="AD111">
        <v>2.4773529999999999</v>
      </c>
      <c r="AE111"/>
    </row>
    <row r="112" spans="1:31" x14ac:dyDescent="0.35">
      <c r="A112" s="73">
        <v>21976</v>
      </c>
      <c r="B112">
        <v>0.397754</v>
      </c>
      <c r="C112"/>
      <c r="D112"/>
      <c r="E112"/>
      <c r="F112"/>
      <c r="G112"/>
      <c r="H112"/>
      <c r="I112"/>
      <c r="J112"/>
      <c r="K112"/>
      <c r="L112"/>
      <c r="M112"/>
      <c r="N112"/>
      <c r="O112"/>
      <c r="P112">
        <v>3.5261679999999997E-2</v>
      </c>
      <c r="Q112">
        <v>1.862959E-3</v>
      </c>
      <c r="R112"/>
      <c r="S112"/>
      <c r="T112"/>
      <c r="U112"/>
      <c r="V112">
        <v>0.89568479999999995</v>
      </c>
      <c r="W112"/>
      <c r="X112"/>
      <c r="Y112"/>
      <c r="Z112"/>
      <c r="AA112"/>
      <c r="AB112">
        <v>1.7189160000000001</v>
      </c>
      <c r="AC112"/>
      <c r="AD112">
        <v>2.4848240000000001</v>
      </c>
      <c r="AE112"/>
    </row>
    <row r="113" spans="1:31" x14ac:dyDescent="0.35">
      <c r="A113" s="73">
        <v>22007</v>
      </c>
      <c r="B113">
        <v>0.40033150000000001</v>
      </c>
      <c r="C113"/>
      <c r="D113"/>
      <c r="E113"/>
      <c r="F113"/>
      <c r="G113"/>
      <c r="H113"/>
      <c r="I113"/>
      <c r="J113"/>
      <c r="K113"/>
      <c r="L113"/>
      <c r="M113"/>
      <c r="N113"/>
      <c r="O113"/>
      <c r="P113">
        <v>3.5471549999999998E-2</v>
      </c>
      <c r="Q113">
        <v>1.8979629999999999E-3</v>
      </c>
      <c r="R113"/>
      <c r="S113"/>
      <c r="T113"/>
      <c r="U113"/>
      <c r="V113">
        <v>0.89979790000000004</v>
      </c>
      <c r="W113"/>
      <c r="X113"/>
      <c r="Y113"/>
      <c r="Z113"/>
      <c r="AA113"/>
      <c r="AB113">
        <v>1.714388</v>
      </c>
      <c r="AC113"/>
      <c r="AD113">
        <v>2.491466</v>
      </c>
      <c r="AE113"/>
    </row>
    <row r="114" spans="1:31" x14ac:dyDescent="0.35">
      <c r="A114" s="73">
        <v>22037</v>
      </c>
      <c r="B114">
        <v>0.40478619999999998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>
        <v>3.5683489999999998E-2</v>
      </c>
      <c r="Q114">
        <v>1.93327E-3</v>
      </c>
      <c r="R114"/>
      <c r="S114"/>
      <c r="T114"/>
      <c r="U114"/>
      <c r="V114">
        <v>0.9022519</v>
      </c>
      <c r="W114"/>
      <c r="X114"/>
      <c r="Y114"/>
      <c r="Z114"/>
      <c r="AA114"/>
      <c r="AB114">
        <v>1.7187250000000001</v>
      </c>
      <c r="AC114"/>
      <c r="AD114">
        <v>2.4981080000000002</v>
      </c>
      <c r="AE114"/>
    </row>
    <row r="115" spans="1:31" x14ac:dyDescent="0.35">
      <c r="A115" s="73">
        <v>22068</v>
      </c>
      <c r="B115">
        <v>0.40702749999999999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>
        <v>3.591917E-2</v>
      </c>
      <c r="Q115">
        <v>1.9705209999999998E-3</v>
      </c>
      <c r="R115"/>
      <c r="S115"/>
      <c r="T115"/>
      <c r="U115"/>
      <c r="V115">
        <v>0.90791370000000005</v>
      </c>
      <c r="W115"/>
      <c r="X115"/>
      <c r="Y115"/>
      <c r="Z115"/>
      <c r="AA115"/>
      <c r="AB115">
        <v>1.7301029999999999</v>
      </c>
      <c r="AC115"/>
      <c r="AD115">
        <v>2.5097309999999999</v>
      </c>
      <c r="AE115"/>
    </row>
    <row r="116" spans="1:31" x14ac:dyDescent="0.35">
      <c r="A116" s="73">
        <v>22098</v>
      </c>
      <c r="B116">
        <v>0.40820420000000002</v>
      </c>
      <c r="C116"/>
      <c r="D116"/>
      <c r="E116"/>
      <c r="F116"/>
      <c r="G116"/>
      <c r="H116"/>
      <c r="I116"/>
      <c r="J116"/>
      <c r="K116"/>
      <c r="L116"/>
      <c r="M116"/>
      <c r="N116"/>
      <c r="O116"/>
      <c r="P116">
        <v>3.608637E-2</v>
      </c>
      <c r="Q116">
        <v>1.9970819999999999E-3</v>
      </c>
      <c r="R116"/>
      <c r="S116"/>
      <c r="T116"/>
      <c r="U116"/>
      <c r="V116">
        <v>0.91453090000000004</v>
      </c>
      <c r="W116"/>
      <c r="X116"/>
      <c r="Y116"/>
      <c r="Z116"/>
      <c r="AA116"/>
      <c r="AB116">
        <v>1.7288619999999999</v>
      </c>
      <c r="AC116"/>
      <c r="AD116">
        <v>2.5246749999999998</v>
      </c>
      <c r="AE116"/>
    </row>
    <row r="117" spans="1:31" x14ac:dyDescent="0.35">
      <c r="A117" s="73">
        <v>22129</v>
      </c>
      <c r="B117">
        <v>0.40968909999999997</v>
      </c>
      <c r="C117"/>
      <c r="D117"/>
      <c r="E117"/>
      <c r="F117"/>
      <c r="G117"/>
      <c r="H117"/>
      <c r="I117"/>
      <c r="J117"/>
      <c r="K117"/>
      <c r="L117"/>
      <c r="M117"/>
      <c r="N117"/>
      <c r="O117"/>
      <c r="P117">
        <v>3.6302340000000002E-2</v>
      </c>
      <c r="Q117">
        <v>2.012364E-3</v>
      </c>
      <c r="R117"/>
      <c r="S117"/>
      <c r="T117"/>
      <c r="U117"/>
      <c r="V117">
        <v>0.92057869999999997</v>
      </c>
      <c r="W117"/>
      <c r="X117"/>
      <c r="Y117"/>
      <c r="Z117"/>
      <c r="AA117"/>
      <c r="AB117">
        <v>1.724072</v>
      </c>
      <c r="AC117"/>
      <c r="AD117">
        <v>2.54792</v>
      </c>
      <c r="AE117"/>
    </row>
    <row r="118" spans="1:31" x14ac:dyDescent="0.35">
      <c r="A118" s="73">
        <v>22160</v>
      </c>
      <c r="B118">
        <v>0.40996929999999998</v>
      </c>
      <c r="C118"/>
      <c r="D118"/>
      <c r="E118"/>
      <c r="F118"/>
      <c r="G118"/>
      <c r="H118"/>
      <c r="I118"/>
      <c r="J118"/>
      <c r="K118"/>
      <c r="L118"/>
      <c r="M118"/>
      <c r="N118"/>
      <c r="O118"/>
      <c r="P118">
        <v>3.638044E-2</v>
      </c>
      <c r="Q118">
        <v>2.0211729999999998E-3</v>
      </c>
      <c r="R118"/>
      <c r="S118"/>
      <c r="T118"/>
      <c r="U118"/>
      <c r="V118">
        <v>0.92710349999999997</v>
      </c>
      <c r="W118"/>
      <c r="X118"/>
      <c r="Y118"/>
      <c r="Z118"/>
      <c r="AA118"/>
      <c r="AB118">
        <v>1.7278560000000001</v>
      </c>
      <c r="AC118"/>
      <c r="AD118">
        <v>2.5603739999999999</v>
      </c>
      <c r="AE118"/>
    </row>
    <row r="119" spans="1:31" x14ac:dyDescent="0.35">
      <c r="A119" s="73">
        <v>22190</v>
      </c>
      <c r="B119">
        <v>0.4107538</v>
      </c>
      <c r="C119"/>
      <c r="D119"/>
      <c r="E119"/>
      <c r="F119"/>
      <c r="G119"/>
      <c r="H119"/>
      <c r="I119"/>
      <c r="J119"/>
      <c r="K119"/>
      <c r="L119"/>
      <c r="M119"/>
      <c r="N119"/>
      <c r="O119"/>
      <c r="P119">
        <v>3.6219630000000003E-2</v>
      </c>
      <c r="Q119">
        <v>2.0241E-3</v>
      </c>
      <c r="R119"/>
      <c r="S119"/>
      <c r="T119"/>
      <c r="U119"/>
      <c r="V119">
        <v>0.9318128</v>
      </c>
      <c r="W119"/>
      <c r="X119"/>
      <c r="Y119"/>
      <c r="Z119"/>
      <c r="AA119"/>
      <c r="AB119">
        <v>1.738775</v>
      </c>
      <c r="AC119"/>
      <c r="AD119">
        <v>2.5695060000000001</v>
      </c>
      <c r="AE119"/>
    </row>
    <row r="120" spans="1:31" x14ac:dyDescent="0.35">
      <c r="A120" s="73">
        <v>22221</v>
      </c>
      <c r="B120">
        <v>0.41033350000000002</v>
      </c>
      <c r="C120"/>
      <c r="D120"/>
      <c r="E120"/>
      <c r="F120"/>
      <c r="G120"/>
      <c r="H120"/>
      <c r="I120"/>
      <c r="J120"/>
      <c r="K120"/>
      <c r="L120"/>
      <c r="M120"/>
      <c r="N120"/>
      <c r="O120"/>
      <c r="P120">
        <v>3.5895940000000001E-2</v>
      </c>
      <c r="Q120">
        <v>2.033792E-3</v>
      </c>
      <c r="R120"/>
      <c r="S120"/>
      <c r="T120"/>
      <c r="U120"/>
      <c r="V120">
        <v>0.94299949999999999</v>
      </c>
      <c r="W120"/>
      <c r="X120"/>
      <c r="Y120"/>
      <c r="Z120"/>
      <c r="AA120"/>
      <c r="AB120">
        <v>1.7441</v>
      </c>
      <c r="AC120"/>
      <c r="AD120">
        <v>2.5811289999999998</v>
      </c>
      <c r="AE120"/>
    </row>
    <row r="121" spans="1:31" x14ac:dyDescent="0.35">
      <c r="A121" s="73">
        <v>22251</v>
      </c>
      <c r="B121">
        <v>0.40918480000000002</v>
      </c>
      <c r="C121"/>
      <c r="D121"/>
      <c r="E121"/>
      <c r="F121"/>
      <c r="G121"/>
      <c r="H121"/>
      <c r="I121"/>
      <c r="J121"/>
      <c r="K121"/>
      <c r="L121"/>
      <c r="M121"/>
      <c r="N121"/>
      <c r="O121"/>
      <c r="P121">
        <v>3.5807180000000001E-2</v>
      </c>
      <c r="Q121">
        <v>2.081028E-3</v>
      </c>
      <c r="R121"/>
      <c r="S121"/>
      <c r="T121"/>
      <c r="U121"/>
      <c r="V121">
        <v>0.94854590000000005</v>
      </c>
      <c r="W121"/>
      <c r="X121"/>
      <c r="Y121"/>
      <c r="Z121"/>
      <c r="AA121"/>
      <c r="AB121">
        <v>1.747584</v>
      </c>
      <c r="AC121"/>
      <c r="AD121">
        <v>2.5935820000000001</v>
      </c>
      <c r="AE121"/>
    </row>
    <row r="122" spans="1:31" x14ac:dyDescent="0.35">
      <c r="A122" s="73">
        <v>22282</v>
      </c>
      <c r="B122">
        <v>0.40789609999999998</v>
      </c>
      <c r="C122"/>
      <c r="D122"/>
      <c r="E122"/>
      <c r="F122"/>
      <c r="G122"/>
      <c r="H122"/>
      <c r="I122"/>
      <c r="J122"/>
      <c r="K122"/>
      <c r="L122"/>
      <c r="M122"/>
      <c r="N122"/>
      <c r="O122"/>
      <c r="P122">
        <v>3.5971629999999997E-2</v>
      </c>
      <c r="Q122">
        <v>2.1064E-3</v>
      </c>
      <c r="R122"/>
      <c r="S122"/>
      <c r="T122"/>
      <c r="U122"/>
      <c r="V122">
        <v>0.94636589999999998</v>
      </c>
      <c r="W122"/>
      <c r="X122"/>
      <c r="Y122"/>
      <c r="Z122"/>
      <c r="AA122"/>
      <c r="AB122">
        <v>1.7530030000000001</v>
      </c>
      <c r="AC122"/>
      <c r="AD122">
        <v>2.6076959999999998</v>
      </c>
      <c r="AE122"/>
    </row>
    <row r="123" spans="1:31" x14ac:dyDescent="0.35">
      <c r="A123" s="73">
        <v>22313</v>
      </c>
      <c r="B123">
        <v>0.40719559999999999</v>
      </c>
      <c r="C123"/>
      <c r="D123"/>
      <c r="E123"/>
      <c r="F123"/>
      <c r="G123"/>
      <c r="H123"/>
      <c r="I123"/>
      <c r="J123"/>
      <c r="K123"/>
      <c r="L123"/>
      <c r="M123"/>
      <c r="N123"/>
      <c r="O123"/>
      <c r="P123">
        <v>3.594464E-2</v>
      </c>
      <c r="Q123">
        <v>2.100724E-3</v>
      </c>
      <c r="R123"/>
      <c r="S123"/>
      <c r="T123"/>
      <c r="U123"/>
      <c r="V123">
        <v>0.95158600000000004</v>
      </c>
      <c r="W123"/>
      <c r="X123"/>
      <c r="Y123"/>
      <c r="Z123"/>
      <c r="AA123"/>
      <c r="AB123">
        <v>1.7606329999999999</v>
      </c>
      <c r="AC123"/>
      <c r="AD123">
        <v>2.627621</v>
      </c>
      <c r="AE123"/>
    </row>
    <row r="124" spans="1:31" x14ac:dyDescent="0.35">
      <c r="A124" s="73">
        <v>22341</v>
      </c>
      <c r="B124">
        <v>0.40702749999999999</v>
      </c>
      <c r="C124"/>
      <c r="D124"/>
      <c r="E124"/>
      <c r="F124"/>
      <c r="G124"/>
      <c r="H124"/>
      <c r="I124"/>
      <c r="J124"/>
      <c r="K124"/>
      <c r="L124"/>
      <c r="M124"/>
      <c r="N124"/>
      <c r="O124"/>
      <c r="P124">
        <v>3.603514E-2</v>
      </c>
      <c r="Q124">
        <v>2.1424410000000001E-3</v>
      </c>
      <c r="R124"/>
      <c r="S124"/>
      <c r="T124"/>
      <c r="U124"/>
      <c r="V124">
        <v>0.95688090000000003</v>
      </c>
      <c r="W124"/>
      <c r="X124"/>
      <c r="Y124"/>
      <c r="Z124"/>
      <c r="AA124"/>
      <c r="AB124">
        <v>1.769198</v>
      </c>
      <c r="AC124"/>
      <c r="AD124">
        <v>2.6425649999999998</v>
      </c>
      <c r="AE124"/>
    </row>
    <row r="125" spans="1:31" x14ac:dyDescent="0.35">
      <c r="A125" s="73">
        <v>22372</v>
      </c>
      <c r="B125">
        <v>0.40907280000000001</v>
      </c>
      <c r="C125"/>
      <c r="D125"/>
      <c r="E125"/>
      <c r="F125"/>
      <c r="G125"/>
      <c r="H125"/>
      <c r="I125"/>
      <c r="J125"/>
      <c r="K125"/>
      <c r="L125"/>
      <c r="M125"/>
      <c r="N125"/>
      <c r="O125"/>
      <c r="P125">
        <v>3.6004439999999999E-2</v>
      </c>
      <c r="Q125">
        <v>2.1869569999999998E-3</v>
      </c>
      <c r="R125"/>
      <c r="S125"/>
      <c r="T125"/>
      <c r="U125"/>
      <c r="V125">
        <v>0.96126370000000005</v>
      </c>
      <c r="W125"/>
      <c r="X125"/>
      <c r="Y125"/>
      <c r="Z125"/>
      <c r="AA125"/>
      <c r="AB125">
        <v>1.774632</v>
      </c>
      <c r="AC125"/>
      <c r="AD125">
        <v>2.6558480000000002</v>
      </c>
      <c r="AE125"/>
    </row>
    <row r="126" spans="1:31" x14ac:dyDescent="0.35">
      <c r="A126" s="73">
        <v>22402</v>
      </c>
      <c r="B126">
        <v>0.41218260000000001</v>
      </c>
      <c r="C126"/>
      <c r="D126"/>
      <c r="E126"/>
      <c r="F126"/>
      <c r="G126"/>
      <c r="H126"/>
      <c r="I126"/>
      <c r="J126"/>
      <c r="K126"/>
      <c r="L126"/>
      <c r="M126"/>
      <c r="N126"/>
      <c r="O126"/>
      <c r="P126">
        <v>3.5886469999999997E-2</v>
      </c>
      <c r="Q126">
        <v>2.2311459999999998E-3</v>
      </c>
      <c r="R126"/>
      <c r="S126"/>
      <c r="T126"/>
      <c r="U126"/>
      <c r="V126">
        <v>0.96530130000000003</v>
      </c>
      <c r="W126"/>
      <c r="X126"/>
      <c r="Y126"/>
      <c r="Z126"/>
      <c r="AA126"/>
      <c r="AB126">
        <v>1.777228</v>
      </c>
      <c r="AC126"/>
      <c r="AD126">
        <v>2.6749429999999998</v>
      </c>
      <c r="AE126"/>
    </row>
    <row r="127" spans="1:31" x14ac:dyDescent="0.35">
      <c r="A127" s="73">
        <v>22433</v>
      </c>
      <c r="B127">
        <v>0.4138076</v>
      </c>
      <c r="C127"/>
      <c r="D127"/>
      <c r="E127"/>
      <c r="F127"/>
      <c r="G127"/>
      <c r="H127"/>
      <c r="I127"/>
      <c r="J127"/>
      <c r="K127"/>
      <c r="L127"/>
      <c r="M127"/>
      <c r="N127"/>
      <c r="O127"/>
      <c r="P127">
        <v>3.5963639999999998E-2</v>
      </c>
      <c r="Q127">
        <v>2.2771179999999999E-3</v>
      </c>
      <c r="R127"/>
      <c r="S127"/>
      <c r="T127"/>
      <c r="U127"/>
      <c r="V127">
        <v>0.96911029999999998</v>
      </c>
      <c r="W127"/>
      <c r="X127"/>
      <c r="Y127"/>
      <c r="Z127"/>
      <c r="AA127"/>
      <c r="AB127">
        <v>1.780224</v>
      </c>
      <c r="AC127"/>
      <c r="AD127">
        <v>2.692377</v>
      </c>
      <c r="AE127"/>
    </row>
    <row r="128" spans="1:31" x14ac:dyDescent="0.35">
      <c r="A128" s="73">
        <v>22463</v>
      </c>
      <c r="B128">
        <v>0.41562870000000002</v>
      </c>
      <c r="C128"/>
      <c r="D128"/>
      <c r="E128"/>
      <c r="F128"/>
      <c r="G128"/>
      <c r="H128"/>
      <c r="I128"/>
      <c r="J128"/>
      <c r="K128"/>
      <c r="L128"/>
      <c r="M128"/>
      <c r="N128"/>
      <c r="O128"/>
      <c r="P128">
        <v>3.6087609999999999E-2</v>
      </c>
      <c r="Q128">
        <v>2.3328709999999998E-3</v>
      </c>
      <c r="R128"/>
      <c r="S128"/>
      <c r="T128"/>
      <c r="U128"/>
      <c r="V128">
        <v>0.97241560000000005</v>
      </c>
      <c r="W128"/>
      <c r="X128"/>
      <c r="Y128"/>
      <c r="Z128"/>
      <c r="AA128"/>
      <c r="AB128">
        <v>1.7893140000000001</v>
      </c>
      <c r="AC128"/>
      <c r="AD128">
        <v>2.7031700000000001</v>
      </c>
      <c r="AE128"/>
    </row>
    <row r="129" spans="1:31" x14ac:dyDescent="0.35">
      <c r="A129" s="73">
        <v>22494</v>
      </c>
      <c r="B129">
        <v>0.41705750000000003</v>
      </c>
      <c r="C129"/>
      <c r="D129"/>
      <c r="E129"/>
      <c r="F129"/>
      <c r="G129"/>
      <c r="H129"/>
      <c r="I129"/>
      <c r="J129"/>
      <c r="K129"/>
      <c r="L129"/>
      <c r="M129"/>
      <c r="N129"/>
      <c r="O129"/>
      <c r="P129">
        <v>3.6358660000000001E-2</v>
      </c>
      <c r="Q129">
        <v>2.4299780000000002E-3</v>
      </c>
      <c r="R129"/>
      <c r="S129"/>
      <c r="T129"/>
      <c r="U129"/>
      <c r="V129">
        <v>0.97381119999999999</v>
      </c>
      <c r="W129"/>
      <c r="X129"/>
      <c r="Y129"/>
      <c r="Z129"/>
      <c r="AA129"/>
      <c r="AB129">
        <v>1.7999909999999999</v>
      </c>
      <c r="AC129"/>
      <c r="AD129">
        <v>2.7197740000000001</v>
      </c>
      <c r="AE129"/>
    </row>
    <row r="130" spans="1:31" x14ac:dyDescent="0.35">
      <c r="A130" s="73">
        <v>22525</v>
      </c>
      <c r="B130">
        <v>0.41969109999999998</v>
      </c>
      <c r="C130"/>
      <c r="D130"/>
      <c r="E130"/>
      <c r="F130"/>
      <c r="G130"/>
      <c r="H130"/>
      <c r="I130"/>
      <c r="J130"/>
      <c r="K130"/>
      <c r="L130"/>
      <c r="M130"/>
      <c r="N130"/>
      <c r="O130"/>
      <c r="P130">
        <v>3.6528239999999997E-2</v>
      </c>
      <c r="Q130">
        <v>2.4860770000000002E-3</v>
      </c>
      <c r="R130"/>
      <c r="S130"/>
      <c r="T130"/>
      <c r="U130"/>
      <c r="V130">
        <v>0.97760659999999999</v>
      </c>
      <c r="W130"/>
      <c r="X130"/>
      <c r="Y130"/>
      <c r="Z130"/>
      <c r="AA130"/>
      <c r="AB130">
        <v>1.807642</v>
      </c>
      <c r="AC130"/>
      <c r="AD130">
        <v>2.7355480000000001</v>
      </c>
      <c r="AE130"/>
    </row>
    <row r="131" spans="1:31" x14ac:dyDescent="0.35">
      <c r="A131" s="73">
        <v>22555</v>
      </c>
      <c r="B131">
        <v>0.42313719999999999</v>
      </c>
      <c r="C131"/>
      <c r="D131"/>
      <c r="E131"/>
      <c r="F131"/>
      <c r="G131"/>
      <c r="H131"/>
      <c r="I131"/>
      <c r="J131"/>
      <c r="K131"/>
      <c r="L131"/>
      <c r="M131"/>
      <c r="N131"/>
      <c r="O131"/>
      <c r="P131">
        <v>3.6599590000000001E-2</v>
      </c>
      <c r="Q131">
        <v>2.5174339999999998E-3</v>
      </c>
      <c r="R131"/>
      <c r="S131"/>
      <c r="T131"/>
      <c r="U131"/>
      <c r="V131">
        <v>0.98115189999999997</v>
      </c>
      <c r="W131"/>
      <c r="X131"/>
      <c r="Y131"/>
      <c r="Z131"/>
      <c r="AA131"/>
      <c r="AB131">
        <v>1.813123</v>
      </c>
      <c r="AC131"/>
      <c r="AD131">
        <v>2.7488320000000002</v>
      </c>
      <c r="AE131"/>
    </row>
    <row r="132" spans="1:31" x14ac:dyDescent="0.35">
      <c r="A132" s="73">
        <v>22586</v>
      </c>
      <c r="B132">
        <v>0.424454</v>
      </c>
      <c r="C132"/>
      <c r="D132"/>
      <c r="E132"/>
      <c r="F132"/>
      <c r="G132"/>
      <c r="H132"/>
      <c r="I132"/>
      <c r="J132"/>
      <c r="K132"/>
      <c r="L132"/>
      <c r="M132"/>
      <c r="N132"/>
      <c r="O132"/>
      <c r="P132">
        <v>3.6863609999999998E-2</v>
      </c>
      <c r="Q132">
        <v>2.5673850000000002E-3</v>
      </c>
      <c r="R132"/>
      <c r="S132"/>
      <c r="T132"/>
      <c r="U132"/>
      <c r="V132">
        <v>0.98343400000000003</v>
      </c>
      <c r="W132"/>
      <c r="X132"/>
      <c r="Y132"/>
      <c r="Z132"/>
      <c r="AA132"/>
      <c r="AB132">
        <v>1.8210789999999999</v>
      </c>
      <c r="AC132"/>
      <c r="AD132">
        <v>2.7679269999999998</v>
      </c>
      <c r="AE132"/>
    </row>
    <row r="133" spans="1:31" x14ac:dyDescent="0.35">
      <c r="A133" s="73">
        <v>22616</v>
      </c>
      <c r="B133">
        <v>0.42644320000000002</v>
      </c>
      <c r="C133"/>
      <c r="D133"/>
      <c r="E133"/>
      <c r="F133"/>
      <c r="G133"/>
      <c r="H133"/>
      <c r="I133"/>
      <c r="J133"/>
      <c r="K133"/>
      <c r="L133"/>
      <c r="M133"/>
      <c r="N133"/>
      <c r="O133"/>
      <c r="P133">
        <v>3.7186610000000002E-2</v>
      </c>
      <c r="Q133">
        <v>2.6257680000000001E-3</v>
      </c>
      <c r="R133"/>
      <c r="S133"/>
      <c r="T133"/>
      <c r="U133"/>
      <c r="V133">
        <v>0.99050919999999998</v>
      </c>
      <c r="W133"/>
      <c r="X133"/>
      <c r="Y133"/>
      <c r="Z133"/>
      <c r="AA133"/>
      <c r="AB133">
        <v>1.842865</v>
      </c>
      <c r="AC133"/>
      <c r="AD133">
        <v>2.785361</v>
      </c>
      <c r="AE133"/>
    </row>
    <row r="134" spans="1:31" x14ac:dyDescent="0.35">
      <c r="A134" s="73">
        <v>22647</v>
      </c>
      <c r="B134">
        <v>0.42966510000000002</v>
      </c>
      <c r="C134"/>
      <c r="D134"/>
      <c r="E134"/>
      <c r="F134"/>
      <c r="G134"/>
      <c r="H134"/>
      <c r="I134"/>
      <c r="J134"/>
      <c r="K134"/>
      <c r="L134"/>
      <c r="M134"/>
      <c r="N134"/>
      <c r="O134"/>
      <c r="P134">
        <v>3.7545599999999998E-2</v>
      </c>
      <c r="Q134">
        <v>2.684465E-3</v>
      </c>
      <c r="R134"/>
      <c r="S134"/>
      <c r="T134"/>
      <c r="U134"/>
      <c r="V134">
        <v>1.0010680000000001</v>
      </c>
      <c r="W134"/>
      <c r="X134"/>
      <c r="Y134"/>
      <c r="Z134"/>
      <c r="AA134"/>
      <c r="AB134">
        <v>1.8560319999999999</v>
      </c>
      <c r="AC134"/>
      <c r="AD134">
        <v>2.801965</v>
      </c>
      <c r="AE134"/>
    </row>
    <row r="135" spans="1:31" x14ac:dyDescent="0.35">
      <c r="A135" s="73">
        <v>22678</v>
      </c>
      <c r="B135">
        <v>0.43243870000000001</v>
      </c>
      <c r="C135"/>
      <c r="D135"/>
      <c r="E135"/>
      <c r="F135"/>
      <c r="G135"/>
      <c r="H135"/>
      <c r="I135"/>
      <c r="J135"/>
      <c r="K135"/>
      <c r="L135"/>
      <c r="M135"/>
      <c r="N135"/>
      <c r="O135"/>
      <c r="P135">
        <v>3.798721E-2</v>
      </c>
      <c r="Q135">
        <v>2.73865E-3</v>
      </c>
      <c r="R135"/>
      <c r="S135"/>
      <c r="T135"/>
      <c r="U135"/>
      <c r="V135">
        <v>1.0082930000000001</v>
      </c>
      <c r="W135"/>
      <c r="X135"/>
      <c r="Y135"/>
      <c r="Z135"/>
      <c r="AA135"/>
      <c r="AB135">
        <v>1.8577859999999999</v>
      </c>
      <c r="AC135"/>
      <c r="AD135">
        <v>2.8235510000000001</v>
      </c>
      <c r="AE135"/>
    </row>
    <row r="136" spans="1:31" x14ac:dyDescent="0.35">
      <c r="A136" s="73">
        <v>22706</v>
      </c>
      <c r="B136">
        <v>0.43585679999999999</v>
      </c>
      <c r="C136"/>
      <c r="D136"/>
      <c r="E136"/>
      <c r="F136"/>
      <c r="G136"/>
      <c r="H136"/>
      <c r="I136"/>
      <c r="J136"/>
      <c r="K136"/>
      <c r="L136"/>
      <c r="M136"/>
      <c r="N136"/>
      <c r="O136"/>
      <c r="P136">
        <v>3.8487090000000002E-2</v>
      </c>
      <c r="Q136">
        <v>2.8148909999999999E-3</v>
      </c>
      <c r="R136"/>
      <c r="S136"/>
      <c r="T136"/>
      <c r="U136"/>
      <c r="V136">
        <v>1.011655</v>
      </c>
      <c r="W136"/>
      <c r="X136"/>
      <c r="Y136"/>
      <c r="Z136"/>
      <c r="AA136"/>
      <c r="AB136">
        <v>1.8670059999999999</v>
      </c>
      <c r="AC136"/>
      <c r="AD136">
        <v>2.8484569999999998</v>
      </c>
      <c r="AE136"/>
    </row>
    <row r="137" spans="1:31" x14ac:dyDescent="0.35">
      <c r="A137" s="73">
        <v>22737</v>
      </c>
      <c r="B137">
        <v>0.43921880000000002</v>
      </c>
      <c r="C137"/>
      <c r="D137"/>
      <c r="E137"/>
      <c r="F137"/>
      <c r="G137"/>
      <c r="H137"/>
      <c r="I137"/>
      <c r="J137"/>
      <c r="K137"/>
      <c r="L137"/>
      <c r="M137"/>
      <c r="N137"/>
      <c r="O137"/>
      <c r="P137">
        <v>3.8918960000000002E-2</v>
      </c>
      <c r="Q137">
        <v>2.7581490000000001E-3</v>
      </c>
      <c r="R137"/>
      <c r="S137"/>
      <c r="T137"/>
      <c r="U137"/>
      <c r="V137">
        <v>1.019461</v>
      </c>
      <c r="W137"/>
      <c r="X137"/>
      <c r="Y137"/>
      <c r="Z137"/>
      <c r="AA137"/>
      <c r="AB137">
        <v>1.893437</v>
      </c>
      <c r="AC137"/>
      <c r="AD137">
        <v>2.868382</v>
      </c>
      <c r="AE137"/>
    </row>
    <row r="138" spans="1:31" x14ac:dyDescent="0.35">
      <c r="A138" s="73">
        <v>22767</v>
      </c>
      <c r="B138">
        <v>0.4415442</v>
      </c>
      <c r="C138"/>
      <c r="D138"/>
      <c r="E138"/>
      <c r="F138"/>
      <c r="G138"/>
      <c r="H138"/>
      <c r="I138"/>
      <c r="J138"/>
      <c r="K138"/>
      <c r="L138"/>
      <c r="M138"/>
      <c r="N138"/>
      <c r="O138"/>
      <c r="P138">
        <v>3.9303999999999999E-2</v>
      </c>
      <c r="Q138">
        <v>2.7972130000000002E-3</v>
      </c>
      <c r="R138"/>
      <c r="S138"/>
      <c r="T138"/>
      <c r="U138"/>
      <c r="V138">
        <v>1.0281370000000001</v>
      </c>
      <c r="W138"/>
      <c r="X138"/>
      <c r="Y138"/>
      <c r="Z138"/>
      <c r="AA138"/>
      <c r="AB138">
        <v>1.9137230000000001</v>
      </c>
      <c r="AC138"/>
      <c r="AD138">
        <v>2.8849870000000002</v>
      </c>
      <c r="AE138"/>
    </row>
    <row r="139" spans="1:31" x14ac:dyDescent="0.35">
      <c r="A139" s="73">
        <v>22798</v>
      </c>
      <c r="B139">
        <v>0.44406570000000001</v>
      </c>
      <c r="C139"/>
      <c r="D139"/>
      <c r="E139"/>
      <c r="F139"/>
      <c r="G139"/>
      <c r="H139"/>
      <c r="I139"/>
      <c r="J139"/>
      <c r="K139"/>
      <c r="L139"/>
      <c r="M139"/>
      <c r="N139"/>
      <c r="O139"/>
      <c r="P139">
        <v>3.9605710000000002E-2</v>
      </c>
      <c r="Q139">
        <v>2.9540109999999999E-3</v>
      </c>
      <c r="R139"/>
      <c r="S139"/>
      <c r="T139"/>
      <c r="U139"/>
      <c r="V139">
        <v>1.0330820000000001</v>
      </c>
      <c r="W139"/>
      <c r="X139"/>
      <c r="Y139"/>
      <c r="Z139"/>
      <c r="AA139"/>
      <c r="AB139">
        <v>1.924302</v>
      </c>
      <c r="AC139"/>
      <c r="AD139">
        <v>2.8999299999999999</v>
      </c>
      <c r="AE139"/>
    </row>
    <row r="140" spans="1:31" x14ac:dyDescent="0.35">
      <c r="A140" s="73">
        <v>22828</v>
      </c>
      <c r="B140">
        <v>0.44821220000000001</v>
      </c>
      <c r="C140"/>
      <c r="D140"/>
      <c r="E140"/>
      <c r="F140"/>
      <c r="G140"/>
      <c r="H140"/>
      <c r="I140"/>
      <c r="J140"/>
      <c r="K140"/>
      <c r="L140"/>
      <c r="M140"/>
      <c r="N140"/>
      <c r="O140"/>
      <c r="P140">
        <v>3.9860529999999998E-2</v>
      </c>
      <c r="Q140">
        <v>2.9876949999999998E-3</v>
      </c>
      <c r="R140"/>
      <c r="S140"/>
      <c r="T140"/>
      <c r="U140"/>
      <c r="V140">
        <v>1.0395220000000001</v>
      </c>
      <c r="W140"/>
      <c r="X140"/>
      <c r="Y140"/>
      <c r="Z140"/>
      <c r="AA140"/>
      <c r="AB140">
        <v>1.9458439999999999</v>
      </c>
      <c r="AC140"/>
      <c r="AD140">
        <v>2.9123839999999999</v>
      </c>
      <c r="AE140"/>
    </row>
    <row r="141" spans="1:31" x14ac:dyDescent="0.35">
      <c r="A141" s="73">
        <v>22859</v>
      </c>
      <c r="B141">
        <v>0.45062160000000001</v>
      </c>
      <c r="C141"/>
      <c r="D141"/>
      <c r="E141"/>
      <c r="F141"/>
      <c r="G141"/>
      <c r="H141"/>
      <c r="I141"/>
      <c r="J141"/>
      <c r="K141"/>
      <c r="L141"/>
      <c r="M141"/>
      <c r="N141"/>
      <c r="O141"/>
      <c r="P141">
        <v>4.0093379999999998E-2</v>
      </c>
      <c r="Q141">
        <v>3.0291699999999999E-3</v>
      </c>
      <c r="R141"/>
      <c r="S141"/>
      <c r="T141"/>
      <c r="U141"/>
      <c r="V141">
        <v>1.0460529999999999</v>
      </c>
      <c r="W141"/>
      <c r="X141"/>
      <c r="Y141"/>
      <c r="Z141"/>
      <c r="AA141"/>
      <c r="AB141">
        <v>1.965975</v>
      </c>
      <c r="AC141"/>
      <c r="AD141">
        <v>2.9289879999999999</v>
      </c>
      <c r="AE141"/>
    </row>
    <row r="142" spans="1:31" x14ac:dyDescent="0.35">
      <c r="A142" s="73">
        <v>22890</v>
      </c>
      <c r="B142">
        <v>0.45275090000000001</v>
      </c>
      <c r="C142"/>
      <c r="D142"/>
      <c r="E142"/>
      <c r="F142"/>
      <c r="G142"/>
      <c r="H142"/>
      <c r="I142"/>
      <c r="J142"/>
      <c r="K142"/>
      <c r="L142"/>
      <c r="M142"/>
      <c r="N142"/>
      <c r="O142"/>
      <c r="P142">
        <v>4.0297960000000001E-2</v>
      </c>
      <c r="Q142">
        <v>3.097112E-3</v>
      </c>
      <c r="R142"/>
      <c r="S142"/>
      <c r="T142"/>
      <c r="U142"/>
      <c r="V142">
        <v>1.051285</v>
      </c>
      <c r="W142"/>
      <c r="X142"/>
      <c r="Y142"/>
      <c r="Z142"/>
      <c r="AA142"/>
      <c r="AB142">
        <v>1.9854369999999999</v>
      </c>
      <c r="AC142"/>
      <c r="AD142">
        <v>2.9464220000000001</v>
      </c>
      <c r="AE142"/>
    </row>
    <row r="143" spans="1:31" x14ac:dyDescent="0.35">
      <c r="A143" s="73">
        <v>22920</v>
      </c>
      <c r="B143">
        <v>0.45600079999999998</v>
      </c>
      <c r="C143"/>
      <c r="D143"/>
      <c r="E143"/>
      <c r="F143"/>
      <c r="G143"/>
      <c r="H143"/>
      <c r="I143"/>
      <c r="J143"/>
      <c r="K143"/>
      <c r="L143"/>
      <c r="M143"/>
      <c r="N143"/>
      <c r="O143"/>
      <c r="P143">
        <v>4.0613629999999998E-2</v>
      </c>
      <c r="Q143">
        <v>3.1665460000000001E-3</v>
      </c>
      <c r="R143"/>
      <c r="S143"/>
      <c r="T143"/>
      <c r="U143"/>
      <c r="V143">
        <v>1.059606</v>
      </c>
      <c r="W143"/>
      <c r="X143"/>
      <c r="Y143"/>
      <c r="Z143"/>
      <c r="AA143"/>
      <c r="AB143">
        <v>2.003298</v>
      </c>
      <c r="AC143"/>
      <c r="AD143">
        <v>2.9655170000000002</v>
      </c>
      <c r="AE143"/>
    </row>
    <row r="144" spans="1:31" x14ac:dyDescent="0.35">
      <c r="A144" s="73">
        <v>22951</v>
      </c>
      <c r="B144">
        <v>0.45835419999999999</v>
      </c>
      <c r="C144"/>
      <c r="D144"/>
      <c r="E144"/>
      <c r="F144"/>
      <c r="G144"/>
      <c r="H144"/>
      <c r="I144"/>
      <c r="J144"/>
      <c r="K144"/>
      <c r="L144"/>
      <c r="M144"/>
      <c r="N144"/>
      <c r="O144"/>
      <c r="P144">
        <v>4.0864070000000002E-2</v>
      </c>
      <c r="Q144">
        <v>3.2380640000000001E-3</v>
      </c>
      <c r="R144"/>
      <c r="S144"/>
      <c r="T144"/>
      <c r="U144"/>
      <c r="V144">
        <v>1.0656080000000001</v>
      </c>
      <c r="W144"/>
      <c r="X144"/>
      <c r="Y144"/>
      <c r="Z144"/>
      <c r="AA144"/>
      <c r="AB144">
        <v>2.0202939999999998</v>
      </c>
      <c r="AC144"/>
      <c r="AD144">
        <v>2.9871029999999998</v>
      </c>
      <c r="AE144"/>
    </row>
    <row r="145" spans="1:31" x14ac:dyDescent="0.35">
      <c r="A145" s="73">
        <v>22981</v>
      </c>
      <c r="B145">
        <v>0.46112789999999998</v>
      </c>
      <c r="C145"/>
      <c r="D145"/>
      <c r="E145"/>
      <c r="F145"/>
      <c r="G145"/>
      <c r="H145"/>
      <c r="I145"/>
      <c r="J145"/>
      <c r="K145"/>
      <c r="L145"/>
      <c r="M145"/>
      <c r="N145"/>
      <c r="O145"/>
      <c r="P145">
        <v>4.1019630000000001E-2</v>
      </c>
      <c r="Q145">
        <v>3.29387E-3</v>
      </c>
      <c r="R145"/>
      <c r="S145"/>
      <c r="T145"/>
      <c r="U145"/>
      <c r="V145">
        <v>1.0669660000000001</v>
      </c>
      <c r="W145"/>
      <c r="X145"/>
      <c r="Y145"/>
      <c r="Z145"/>
      <c r="AA145"/>
      <c r="AB145">
        <v>2.0345300000000002</v>
      </c>
      <c r="AC145"/>
      <c r="AD145">
        <v>3.0111789999999998</v>
      </c>
      <c r="AE145"/>
    </row>
    <row r="146" spans="1:31" x14ac:dyDescent="0.35">
      <c r="A146" s="73">
        <v>23012</v>
      </c>
      <c r="B146">
        <v>0.4639856</v>
      </c>
      <c r="C146"/>
      <c r="D146"/>
      <c r="E146"/>
      <c r="F146"/>
      <c r="G146"/>
      <c r="H146"/>
      <c r="I146"/>
      <c r="J146"/>
      <c r="K146"/>
      <c r="L146"/>
      <c r="M146"/>
      <c r="N146"/>
      <c r="O146"/>
      <c r="P146">
        <v>4.1217700000000003E-2</v>
      </c>
      <c r="Q146">
        <v>3.3466110000000002E-3</v>
      </c>
      <c r="R146"/>
      <c r="S146"/>
      <c r="T146"/>
      <c r="U146"/>
      <c r="V146">
        <v>1.0686850000000001</v>
      </c>
      <c r="W146"/>
      <c r="X146"/>
      <c r="Y146"/>
      <c r="Z146"/>
      <c r="AA146"/>
      <c r="AB146">
        <v>2.0454050000000001</v>
      </c>
      <c r="AC146"/>
      <c r="AD146">
        <v>3.0319340000000001</v>
      </c>
      <c r="AE146"/>
    </row>
    <row r="147" spans="1:31" x14ac:dyDescent="0.35">
      <c r="A147" s="73">
        <v>23043</v>
      </c>
      <c r="B147">
        <v>0.46695540000000002</v>
      </c>
      <c r="C147"/>
      <c r="D147"/>
      <c r="E147"/>
      <c r="F147"/>
      <c r="G147"/>
      <c r="H147"/>
      <c r="I147"/>
      <c r="J147"/>
      <c r="K147"/>
      <c r="L147"/>
      <c r="M147"/>
      <c r="N147"/>
      <c r="O147"/>
      <c r="P147">
        <v>4.1388349999999997E-2</v>
      </c>
      <c r="Q147">
        <v>3.403531E-3</v>
      </c>
      <c r="R147"/>
      <c r="S147"/>
      <c r="T147"/>
      <c r="U147"/>
      <c r="V147">
        <v>1.07098</v>
      </c>
      <c r="W147"/>
      <c r="X147"/>
      <c r="Y147"/>
      <c r="Z147"/>
      <c r="AA147"/>
      <c r="AB147">
        <v>2.058144</v>
      </c>
      <c r="AC147"/>
      <c r="AD147">
        <v>3.0543499999999999</v>
      </c>
      <c r="AE147"/>
    </row>
    <row r="148" spans="1:31" x14ac:dyDescent="0.35">
      <c r="A148" s="73">
        <v>23071</v>
      </c>
      <c r="B148">
        <v>0.47073769999999998</v>
      </c>
      <c r="C148"/>
      <c r="D148"/>
      <c r="E148"/>
      <c r="F148"/>
      <c r="G148"/>
      <c r="H148"/>
      <c r="I148"/>
      <c r="J148"/>
      <c r="K148"/>
      <c r="L148"/>
      <c r="M148"/>
      <c r="N148"/>
      <c r="O148"/>
      <c r="P148">
        <v>4.153602E-2</v>
      </c>
      <c r="Q148">
        <v>3.4454580000000002E-3</v>
      </c>
      <c r="R148"/>
      <c r="S148"/>
      <c r="T148"/>
      <c r="U148"/>
      <c r="V148">
        <v>1.076282</v>
      </c>
      <c r="W148"/>
      <c r="X148"/>
      <c r="Y148"/>
      <c r="Z148"/>
      <c r="AA148"/>
      <c r="AB148">
        <v>2.0721790000000002</v>
      </c>
      <c r="AC148"/>
      <c r="AD148">
        <v>3.0775960000000002</v>
      </c>
      <c r="AE148"/>
    </row>
    <row r="149" spans="1:31" x14ac:dyDescent="0.35">
      <c r="A149" s="73">
        <v>23102</v>
      </c>
      <c r="B149">
        <v>0.47477209999999997</v>
      </c>
      <c r="C149"/>
      <c r="D149"/>
      <c r="E149"/>
      <c r="F149"/>
      <c r="G149"/>
      <c r="H149"/>
      <c r="I149"/>
      <c r="J149"/>
      <c r="K149"/>
      <c r="L149"/>
      <c r="M149"/>
      <c r="N149"/>
      <c r="O149"/>
      <c r="P149">
        <v>4.1831859999999998E-2</v>
      </c>
      <c r="Q149">
        <v>3.4995809999999999E-3</v>
      </c>
      <c r="R149"/>
      <c r="S149"/>
      <c r="T149"/>
      <c r="U149"/>
      <c r="V149">
        <v>1.0821240000000001</v>
      </c>
      <c r="W149"/>
      <c r="X149"/>
      <c r="Y149"/>
      <c r="Z149"/>
      <c r="AA149"/>
      <c r="AB149">
        <v>2.0854509999999999</v>
      </c>
      <c r="AC149"/>
      <c r="AD149">
        <v>3.0991810000000002</v>
      </c>
      <c r="AE149"/>
    </row>
    <row r="150" spans="1:31" x14ac:dyDescent="0.35">
      <c r="A150" s="73">
        <v>23132</v>
      </c>
      <c r="B150">
        <v>0.47788190000000003</v>
      </c>
      <c r="C150"/>
      <c r="D150"/>
      <c r="E150"/>
      <c r="F150"/>
      <c r="G150"/>
      <c r="H150"/>
      <c r="I150"/>
      <c r="J150"/>
      <c r="K150"/>
      <c r="L150"/>
      <c r="M150"/>
      <c r="N150"/>
      <c r="O150"/>
      <c r="P150">
        <v>4.2100039999999998E-2</v>
      </c>
      <c r="Q150">
        <v>3.558037E-3</v>
      </c>
      <c r="R150"/>
      <c r="S150"/>
      <c r="T150"/>
      <c r="U150"/>
      <c r="V150">
        <v>1.0884370000000001</v>
      </c>
      <c r="W150"/>
      <c r="X150"/>
      <c r="Y150"/>
      <c r="Z150"/>
      <c r="AA150"/>
      <c r="AB150">
        <v>2.1040619999999999</v>
      </c>
      <c r="AC150"/>
      <c r="AD150">
        <v>3.1224270000000001</v>
      </c>
      <c r="AE150"/>
    </row>
    <row r="151" spans="1:31" x14ac:dyDescent="0.35">
      <c r="A151" s="73">
        <v>23163</v>
      </c>
      <c r="B151">
        <v>0.48172019999999999</v>
      </c>
      <c r="C151"/>
      <c r="D151"/>
      <c r="E151"/>
      <c r="F151"/>
      <c r="G151"/>
      <c r="H151"/>
      <c r="I151"/>
      <c r="J151"/>
      <c r="K151"/>
      <c r="L151"/>
      <c r="M151"/>
      <c r="N151"/>
      <c r="O151"/>
      <c r="P151">
        <v>4.2429050000000003E-2</v>
      </c>
      <c r="Q151">
        <v>3.5832160000000002E-3</v>
      </c>
      <c r="R151"/>
      <c r="S151"/>
      <c r="T151"/>
      <c r="U151"/>
      <c r="V151">
        <v>1.0945590000000001</v>
      </c>
      <c r="W151"/>
      <c r="X151"/>
      <c r="Y151"/>
      <c r="Z151"/>
      <c r="AA151"/>
      <c r="AB151">
        <v>2.122223</v>
      </c>
      <c r="AC151"/>
      <c r="AD151">
        <v>3.1415220000000001</v>
      </c>
      <c r="AE151"/>
    </row>
    <row r="152" spans="1:31" x14ac:dyDescent="0.35">
      <c r="A152" s="73">
        <v>23193</v>
      </c>
      <c r="B152">
        <v>0.48614689999999999</v>
      </c>
      <c r="C152"/>
      <c r="D152"/>
      <c r="E152"/>
      <c r="F152"/>
      <c r="G152"/>
      <c r="H152"/>
      <c r="I152"/>
      <c r="J152"/>
      <c r="K152"/>
      <c r="L152"/>
      <c r="M152"/>
      <c r="N152"/>
      <c r="O152"/>
      <c r="P152">
        <v>4.2897409999999997E-2</v>
      </c>
      <c r="Q152">
        <v>3.5928240000000001E-3</v>
      </c>
      <c r="R152"/>
      <c r="S152"/>
      <c r="T152"/>
      <c r="U152"/>
      <c r="V152">
        <v>1.100182</v>
      </c>
      <c r="W152"/>
      <c r="X152"/>
      <c r="Y152"/>
      <c r="Z152"/>
      <c r="AA152"/>
      <c r="AB152">
        <v>2.1375419999999998</v>
      </c>
      <c r="AC152"/>
      <c r="AD152">
        <v>3.1639379999999999</v>
      </c>
      <c r="AE152"/>
    </row>
    <row r="153" spans="1:31" x14ac:dyDescent="0.35">
      <c r="A153" s="73">
        <v>23224</v>
      </c>
      <c r="B153">
        <v>0.49009730000000001</v>
      </c>
      <c r="C153"/>
      <c r="D153"/>
      <c r="E153"/>
      <c r="F153"/>
      <c r="G153"/>
      <c r="H153"/>
      <c r="I153"/>
      <c r="J153"/>
      <c r="K153"/>
      <c r="L153"/>
      <c r="M153"/>
      <c r="N153"/>
      <c r="O153"/>
      <c r="P153">
        <v>4.3284940000000001E-2</v>
      </c>
      <c r="Q153">
        <v>3.6211239999999999E-3</v>
      </c>
      <c r="R153"/>
      <c r="S153"/>
      <c r="T153"/>
      <c r="U153"/>
      <c r="V153">
        <v>1.107273</v>
      </c>
      <c r="W153"/>
      <c r="X153"/>
      <c r="Y153"/>
      <c r="Z153"/>
      <c r="AA153"/>
      <c r="AB153">
        <v>2.153035</v>
      </c>
      <c r="AC153"/>
      <c r="AD153">
        <v>3.1846930000000002</v>
      </c>
      <c r="AE153"/>
    </row>
    <row r="154" spans="1:31" x14ac:dyDescent="0.35">
      <c r="A154" s="73">
        <v>23255</v>
      </c>
      <c r="B154">
        <v>0.49410359999999998</v>
      </c>
      <c r="C154"/>
      <c r="D154"/>
      <c r="E154"/>
      <c r="F154"/>
      <c r="G154"/>
      <c r="H154"/>
      <c r="I154"/>
      <c r="J154"/>
      <c r="K154"/>
      <c r="L154"/>
      <c r="M154"/>
      <c r="N154"/>
      <c r="O154"/>
      <c r="P154">
        <v>4.3711949999999999E-2</v>
      </c>
      <c r="Q154">
        <v>3.6642810000000001E-3</v>
      </c>
      <c r="R154"/>
      <c r="S154"/>
      <c r="T154"/>
      <c r="U154"/>
      <c r="V154">
        <v>1.1122730000000001</v>
      </c>
      <c r="W154"/>
      <c r="X154"/>
      <c r="Y154"/>
      <c r="Z154"/>
      <c r="AA154"/>
      <c r="AB154">
        <v>2.1667890000000001</v>
      </c>
      <c r="AC154"/>
      <c r="AD154">
        <v>3.204618</v>
      </c>
      <c r="AE154"/>
    </row>
    <row r="155" spans="1:31" x14ac:dyDescent="0.35">
      <c r="A155" s="73">
        <v>23285</v>
      </c>
      <c r="B155">
        <v>0.49726949999999998</v>
      </c>
      <c r="C155"/>
      <c r="D155"/>
      <c r="E155"/>
      <c r="F155"/>
      <c r="G155"/>
      <c r="H155"/>
      <c r="I155"/>
      <c r="J155"/>
      <c r="K155"/>
      <c r="L155"/>
      <c r="M155"/>
      <c r="N155"/>
      <c r="O155"/>
      <c r="P155">
        <v>4.4311440000000001E-2</v>
      </c>
      <c r="Q155">
        <v>3.6863849999999999E-3</v>
      </c>
      <c r="R155"/>
      <c r="S155"/>
      <c r="T155"/>
      <c r="U155"/>
      <c r="V155">
        <v>1.1185149999999999</v>
      </c>
      <c r="W155"/>
      <c r="X155"/>
      <c r="Y155"/>
      <c r="Z155"/>
      <c r="AA155"/>
      <c r="AB155">
        <v>2.1817449999999998</v>
      </c>
      <c r="AC155"/>
      <c r="AD155">
        <v>3.2237130000000001</v>
      </c>
      <c r="AE155"/>
    </row>
    <row r="156" spans="1:31" x14ac:dyDescent="0.35">
      <c r="A156" s="73">
        <v>23316</v>
      </c>
      <c r="B156">
        <v>0.50214449999999999</v>
      </c>
      <c r="C156"/>
      <c r="D156"/>
      <c r="E156"/>
      <c r="F156"/>
      <c r="G156"/>
      <c r="H156"/>
      <c r="I156"/>
      <c r="J156"/>
      <c r="K156"/>
      <c r="L156"/>
      <c r="M156"/>
      <c r="N156"/>
      <c r="O156"/>
      <c r="P156">
        <v>4.4778510000000001E-2</v>
      </c>
      <c r="Q156">
        <v>3.715271E-3</v>
      </c>
      <c r="R156"/>
      <c r="S156"/>
      <c r="T156"/>
      <c r="U156"/>
      <c r="V156">
        <v>1.1286879999999999</v>
      </c>
      <c r="W156"/>
      <c r="X156"/>
      <c r="Y156"/>
      <c r="Z156"/>
      <c r="AA156"/>
      <c r="AB156">
        <v>2.196186</v>
      </c>
      <c r="AC156"/>
      <c r="AD156">
        <v>3.2502800000000001</v>
      </c>
      <c r="AE156"/>
    </row>
    <row r="157" spans="1:31" x14ac:dyDescent="0.35">
      <c r="A157" s="73">
        <v>23346</v>
      </c>
      <c r="B157">
        <v>0.50858829999999999</v>
      </c>
      <c r="C157"/>
      <c r="D157"/>
      <c r="E157"/>
      <c r="F157"/>
      <c r="G157"/>
      <c r="H157"/>
      <c r="I157"/>
      <c r="J157"/>
      <c r="K157"/>
      <c r="L157"/>
      <c r="M157"/>
      <c r="N157"/>
      <c r="O157"/>
      <c r="P157">
        <v>4.5096400000000002E-2</v>
      </c>
      <c r="Q157">
        <v>3.7507679999999998E-3</v>
      </c>
      <c r="R157"/>
      <c r="S157"/>
      <c r="T157"/>
      <c r="U157"/>
      <c r="V157">
        <v>1.1368130000000001</v>
      </c>
      <c r="W157"/>
      <c r="X157"/>
      <c r="Y157"/>
      <c r="Z157"/>
      <c r="AA157"/>
      <c r="AB157">
        <v>2.2089859999999999</v>
      </c>
      <c r="AC157"/>
      <c r="AD157">
        <v>3.2643939999999998</v>
      </c>
      <c r="AE157"/>
    </row>
    <row r="158" spans="1:31" x14ac:dyDescent="0.35">
      <c r="A158" s="73">
        <v>23377</v>
      </c>
      <c r="B158">
        <v>0.51326709999999998</v>
      </c>
      <c r="C158"/>
      <c r="D158"/>
      <c r="E158"/>
      <c r="F158"/>
      <c r="G158"/>
      <c r="H158"/>
      <c r="I158"/>
      <c r="J158"/>
      <c r="K158"/>
      <c r="L158"/>
      <c r="M158"/>
      <c r="N158"/>
      <c r="O158"/>
      <c r="P158">
        <v>4.5611029999999997E-2</v>
      </c>
      <c r="Q158">
        <v>3.7837410000000002E-3</v>
      </c>
      <c r="R158"/>
      <c r="S158"/>
      <c r="T158"/>
      <c r="U158"/>
      <c r="V158">
        <v>1.1436059999999999</v>
      </c>
      <c r="W158"/>
      <c r="X158"/>
      <c r="Y158"/>
      <c r="Z158"/>
      <c r="AA158"/>
      <c r="AB158">
        <v>2.2258439999999999</v>
      </c>
      <c r="AC158"/>
      <c r="AD158">
        <v>3.2809979999999999</v>
      </c>
      <c r="AE158"/>
    </row>
    <row r="159" spans="1:31" x14ac:dyDescent="0.35">
      <c r="A159" s="73">
        <v>23408</v>
      </c>
      <c r="B159">
        <v>0.5172175</v>
      </c>
      <c r="C159"/>
      <c r="D159"/>
      <c r="E159"/>
      <c r="F159"/>
      <c r="G159"/>
      <c r="H159"/>
      <c r="I159"/>
      <c r="J159"/>
      <c r="K159"/>
      <c r="L159"/>
      <c r="M159"/>
      <c r="N159"/>
      <c r="O159"/>
      <c r="P159">
        <v>4.5993270000000003E-2</v>
      </c>
      <c r="Q159">
        <v>3.8524850000000001E-3</v>
      </c>
      <c r="R159"/>
      <c r="S159"/>
      <c r="T159"/>
      <c r="U159"/>
      <c r="V159">
        <v>1.1480189999999999</v>
      </c>
      <c r="W159"/>
      <c r="X159"/>
      <c r="Y159"/>
      <c r="Z159"/>
      <c r="AA159"/>
      <c r="AB159">
        <v>2.241879</v>
      </c>
      <c r="AC159"/>
      <c r="AD159">
        <v>3.3009230000000001</v>
      </c>
      <c r="AE159"/>
    </row>
    <row r="160" spans="1:31" x14ac:dyDescent="0.35">
      <c r="A160" s="73">
        <v>23437</v>
      </c>
      <c r="B160">
        <v>0.52368930000000002</v>
      </c>
      <c r="C160"/>
      <c r="D160"/>
      <c r="E160"/>
      <c r="F160"/>
      <c r="G160"/>
      <c r="H160"/>
      <c r="I160"/>
      <c r="J160"/>
      <c r="K160"/>
      <c r="L160"/>
      <c r="M160"/>
      <c r="N160"/>
      <c r="O160"/>
      <c r="P160">
        <v>4.60852E-2</v>
      </c>
      <c r="Q160">
        <v>3.916386E-3</v>
      </c>
      <c r="R160"/>
      <c r="S160"/>
      <c r="T160"/>
      <c r="U160"/>
      <c r="V160">
        <v>1.156474</v>
      </c>
      <c r="W160"/>
      <c r="X160"/>
      <c r="Y160"/>
      <c r="Z160"/>
      <c r="AA160"/>
      <c r="AB160">
        <v>2.2531569999999999</v>
      </c>
      <c r="AC160"/>
      <c r="AD160">
        <v>3.3191869999999999</v>
      </c>
      <c r="AE160"/>
    </row>
    <row r="161" spans="1:31" x14ac:dyDescent="0.35">
      <c r="A161" s="73">
        <v>23468</v>
      </c>
      <c r="B161">
        <v>0.53013319999999997</v>
      </c>
      <c r="C161"/>
      <c r="D161"/>
      <c r="E161"/>
      <c r="F161"/>
      <c r="G161"/>
      <c r="H161"/>
      <c r="I161"/>
      <c r="J161"/>
      <c r="K161"/>
      <c r="L161"/>
      <c r="M161"/>
      <c r="N161"/>
      <c r="O161"/>
      <c r="P161">
        <v>4.6301790000000002E-2</v>
      </c>
      <c r="Q161">
        <v>3.9719610000000004E-3</v>
      </c>
      <c r="R161"/>
      <c r="S161"/>
      <c r="T161"/>
      <c r="U161"/>
      <c r="V161">
        <v>1.1704140000000001</v>
      </c>
      <c r="W161"/>
      <c r="X161"/>
      <c r="Y161"/>
      <c r="Z161"/>
      <c r="AA161"/>
      <c r="AB161">
        <v>2.2643849999999999</v>
      </c>
      <c r="AC161"/>
      <c r="AD161">
        <v>3.3349609999999998</v>
      </c>
      <c r="AE161"/>
    </row>
    <row r="162" spans="1:31" x14ac:dyDescent="0.35">
      <c r="A162" s="73">
        <v>23498</v>
      </c>
      <c r="B162">
        <v>0.53531629999999997</v>
      </c>
      <c r="C162"/>
      <c r="D162"/>
      <c r="E162"/>
      <c r="F162"/>
      <c r="G162"/>
      <c r="H162"/>
      <c r="I162"/>
      <c r="J162"/>
      <c r="K162"/>
      <c r="L162"/>
      <c r="M162"/>
      <c r="N162"/>
      <c r="O162"/>
      <c r="P162">
        <v>4.6660680000000003E-2</v>
      </c>
      <c r="Q162">
        <v>4.0355449999999998E-3</v>
      </c>
      <c r="R162"/>
      <c r="S162"/>
      <c r="T162"/>
      <c r="U162"/>
      <c r="V162">
        <v>1.1790719999999999</v>
      </c>
      <c r="W162"/>
      <c r="X162"/>
      <c r="Y162"/>
      <c r="Z162"/>
      <c r="AA162"/>
      <c r="AB162">
        <v>2.2726630000000001</v>
      </c>
      <c r="AC162"/>
      <c r="AD162">
        <v>3.3557169999999998</v>
      </c>
      <c r="AE162"/>
    </row>
    <row r="163" spans="1:31" x14ac:dyDescent="0.35">
      <c r="A163" s="73">
        <v>23529</v>
      </c>
      <c r="B163">
        <v>0.5410317</v>
      </c>
      <c r="C163"/>
      <c r="D163"/>
      <c r="E163"/>
      <c r="F163"/>
      <c r="G163"/>
      <c r="H163"/>
      <c r="I163"/>
      <c r="J163"/>
      <c r="K163"/>
      <c r="L163"/>
      <c r="M163"/>
      <c r="N163"/>
      <c r="O163"/>
      <c r="P163">
        <v>4.7052990000000003E-2</v>
      </c>
      <c r="Q163">
        <v>4.0900590000000001E-3</v>
      </c>
      <c r="R163"/>
      <c r="S163"/>
      <c r="T163"/>
      <c r="U163"/>
      <c r="V163">
        <v>1.1825810000000001</v>
      </c>
      <c r="W163"/>
      <c r="X163"/>
      <c r="Y163"/>
      <c r="Z163"/>
      <c r="AA163"/>
      <c r="AB163">
        <v>2.2818879999999999</v>
      </c>
      <c r="AC163"/>
      <c r="AD163">
        <v>3.3797929999999998</v>
      </c>
      <c r="AE163"/>
    </row>
    <row r="164" spans="1:31" x14ac:dyDescent="0.35">
      <c r="A164" s="73">
        <v>23559</v>
      </c>
      <c r="B164">
        <v>0.54571049999999999</v>
      </c>
      <c r="C164"/>
      <c r="D164"/>
      <c r="E164"/>
      <c r="F164"/>
      <c r="G164"/>
      <c r="H164"/>
      <c r="I164"/>
      <c r="J164"/>
      <c r="K164"/>
      <c r="L164"/>
      <c r="M164"/>
      <c r="N164"/>
      <c r="O164"/>
      <c r="P164">
        <v>4.7495389999999998E-2</v>
      </c>
      <c r="Q164">
        <v>4.1677989999999998E-3</v>
      </c>
      <c r="R164"/>
      <c r="S164"/>
      <c r="T164"/>
      <c r="U164"/>
      <c r="V164">
        <v>1.190034</v>
      </c>
      <c r="W164"/>
      <c r="X164"/>
      <c r="Y164"/>
      <c r="Z164"/>
      <c r="AA164"/>
      <c r="AB164">
        <v>2.2942040000000001</v>
      </c>
      <c r="AC164"/>
      <c r="AD164">
        <v>3.4046989999999999</v>
      </c>
      <c r="AE164"/>
    </row>
    <row r="165" spans="1:31" x14ac:dyDescent="0.35">
      <c r="A165" s="73">
        <v>23590</v>
      </c>
      <c r="B165">
        <v>0.55069749999999995</v>
      </c>
      <c r="C165"/>
      <c r="D165"/>
      <c r="E165"/>
      <c r="F165"/>
      <c r="G165"/>
      <c r="H165"/>
      <c r="I165"/>
      <c r="J165"/>
      <c r="K165"/>
      <c r="L165"/>
      <c r="M165"/>
      <c r="N165"/>
      <c r="O165"/>
      <c r="P165">
        <v>4.8096180000000002E-2</v>
      </c>
      <c r="Q165">
        <v>4.2464139999999996E-3</v>
      </c>
      <c r="R165"/>
      <c r="S165"/>
      <c r="T165"/>
      <c r="U165"/>
      <c r="V165">
        <v>1.195516</v>
      </c>
      <c r="W165"/>
      <c r="X165"/>
      <c r="Y165"/>
      <c r="Z165"/>
      <c r="AA165"/>
      <c r="AB165">
        <v>2.3089019999999998</v>
      </c>
      <c r="AC165"/>
      <c r="AD165">
        <v>3.432096</v>
      </c>
      <c r="AE165"/>
    </row>
    <row r="166" spans="1:31" x14ac:dyDescent="0.35">
      <c r="A166" s="73">
        <v>23621</v>
      </c>
      <c r="B166">
        <v>0.55520820000000004</v>
      </c>
      <c r="C166"/>
      <c r="D166"/>
      <c r="E166"/>
      <c r="F166"/>
      <c r="G166"/>
      <c r="H166"/>
      <c r="I166"/>
      <c r="J166"/>
      <c r="K166"/>
      <c r="L166"/>
      <c r="M166"/>
      <c r="N166"/>
      <c r="O166"/>
      <c r="P166">
        <v>4.8568109999999998E-2</v>
      </c>
      <c r="Q166">
        <v>4.3041420000000004E-3</v>
      </c>
      <c r="R166"/>
      <c r="S166"/>
      <c r="T166"/>
      <c r="U166"/>
      <c r="V166">
        <v>1.20427</v>
      </c>
      <c r="W166"/>
      <c r="X166"/>
      <c r="Y166"/>
      <c r="Z166"/>
      <c r="AA166"/>
      <c r="AB166">
        <v>2.3277169999999998</v>
      </c>
      <c r="AC166"/>
      <c r="AD166">
        <v>3.4611540000000001</v>
      </c>
      <c r="AE166"/>
    </row>
    <row r="167" spans="1:31" x14ac:dyDescent="0.35">
      <c r="A167" s="73">
        <v>23651</v>
      </c>
      <c r="B167">
        <v>0.5590465</v>
      </c>
      <c r="C167"/>
      <c r="D167"/>
      <c r="E167"/>
      <c r="F167"/>
      <c r="G167"/>
      <c r="H167"/>
      <c r="I167"/>
      <c r="J167"/>
      <c r="K167"/>
      <c r="L167"/>
      <c r="M167"/>
      <c r="N167"/>
      <c r="O167"/>
      <c r="P167">
        <v>4.8755680000000003E-2</v>
      </c>
      <c r="Q167">
        <v>4.3865680000000004E-3</v>
      </c>
      <c r="R167"/>
      <c r="S167"/>
      <c r="T167"/>
      <c r="U167"/>
      <c r="V167">
        <v>1.2184470000000001</v>
      </c>
      <c r="W167"/>
      <c r="X167"/>
      <c r="Y167"/>
      <c r="Z167"/>
      <c r="AA167"/>
      <c r="AB167">
        <v>2.3471630000000001</v>
      </c>
      <c r="AC167"/>
      <c r="AD167">
        <v>3.4794179999999999</v>
      </c>
      <c r="AE167"/>
    </row>
    <row r="168" spans="1:31" x14ac:dyDescent="0.35">
      <c r="A168" s="73">
        <v>23682</v>
      </c>
      <c r="B168">
        <v>0.56366930000000004</v>
      </c>
      <c r="C168"/>
      <c r="D168"/>
      <c r="E168"/>
      <c r="F168"/>
      <c r="G168"/>
      <c r="H168"/>
      <c r="I168"/>
      <c r="J168"/>
      <c r="K168"/>
      <c r="L168"/>
      <c r="M168"/>
      <c r="N168"/>
      <c r="O168"/>
      <c r="P168">
        <v>4.9087770000000003E-2</v>
      </c>
      <c r="Q168">
        <v>4.4442839999999997E-3</v>
      </c>
      <c r="R168"/>
      <c r="S168"/>
      <c r="T168"/>
      <c r="U168"/>
      <c r="V168">
        <v>1.2249209999999999</v>
      </c>
      <c r="W168"/>
      <c r="X168"/>
      <c r="Y168"/>
      <c r="Z168"/>
      <c r="AA168"/>
      <c r="AB168">
        <v>2.3669349999999998</v>
      </c>
      <c r="AC168"/>
      <c r="AD168">
        <v>3.503495</v>
      </c>
      <c r="AE168"/>
    </row>
    <row r="169" spans="1:31" x14ac:dyDescent="0.35">
      <c r="A169" s="73">
        <v>23712</v>
      </c>
      <c r="B169">
        <v>0.56694719999999998</v>
      </c>
      <c r="C169"/>
      <c r="D169"/>
      <c r="E169"/>
      <c r="F169"/>
      <c r="G169"/>
      <c r="H169"/>
      <c r="I169"/>
      <c r="J169"/>
      <c r="K169"/>
      <c r="L169"/>
      <c r="M169"/>
      <c r="N169"/>
      <c r="O169"/>
      <c r="P169">
        <v>4.9414699999999999E-2</v>
      </c>
      <c r="Q169">
        <v>4.4718020000000004E-3</v>
      </c>
      <c r="R169"/>
      <c r="S169"/>
      <c r="T169"/>
      <c r="U169"/>
      <c r="V169">
        <v>1.227028</v>
      </c>
      <c r="W169"/>
      <c r="X169"/>
      <c r="Y169"/>
      <c r="Z169"/>
      <c r="AA169"/>
      <c r="AB169">
        <v>2.3893930000000001</v>
      </c>
      <c r="AC169"/>
      <c r="AD169">
        <v>3.5259100000000001</v>
      </c>
      <c r="AE169"/>
    </row>
    <row r="170" spans="1:31" x14ac:dyDescent="0.35">
      <c r="A170" s="73">
        <v>23743</v>
      </c>
      <c r="B170">
        <v>0.56941269999999999</v>
      </c>
      <c r="C170"/>
      <c r="D170"/>
      <c r="E170"/>
      <c r="F170"/>
      <c r="G170"/>
      <c r="H170"/>
      <c r="I170"/>
      <c r="J170"/>
      <c r="K170"/>
      <c r="L170"/>
      <c r="M170"/>
      <c r="N170"/>
      <c r="O170"/>
      <c r="P170">
        <v>4.9685970000000003E-2</v>
      </c>
      <c r="Q170">
        <v>4.5219149999999996E-3</v>
      </c>
      <c r="R170"/>
      <c r="S170"/>
      <c r="T170"/>
      <c r="U170"/>
      <c r="V170">
        <v>1.236521</v>
      </c>
      <c r="W170"/>
      <c r="X170"/>
      <c r="Y170"/>
      <c r="Z170"/>
      <c r="AA170"/>
      <c r="AB170">
        <v>2.4080349999999999</v>
      </c>
      <c r="AC170"/>
      <c r="AD170">
        <v>3.549156</v>
      </c>
      <c r="AE170"/>
    </row>
    <row r="171" spans="1:31" x14ac:dyDescent="0.35">
      <c r="A171" s="73">
        <v>23774</v>
      </c>
      <c r="B171">
        <v>0.57325099999999996</v>
      </c>
      <c r="C171"/>
      <c r="D171"/>
      <c r="E171"/>
      <c r="F171"/>
      <c r="G171"/>
      <c r="H171"/>
      <c r="I171"/>
      <c r="J171"/>
      <c r="K171"/>
      <c r="L171"/>
      <c r="M171"/>
      <c r="N171"/>
      <c r="O171"/>
      <c r="P171">
        <v>5.0054109999999999E-2</v>
      </c>
      <c r="Q171">
        <v>4.5718800000000004E-3</v>
      </c>
      <c r="R171"/>
      <c r="S171"/>
      <c r="T171"/>
      <c r="U171"/>
      <c r="V171">
        <v>1.250461</v>
      </c>
      <c r="W171"/>
      <c r="X171"/>
      <c r="Y171"/>
      <c r="Z171"/>
      <c r="AA171"/>
      <c r="AB171">
        <v>2.4214099999999998</v>
      </c>
      <c r="AC171"/>
      <c r="AD171">
        <v>3.573232</v>
      </c>
      <c r="AE171"/>
    </row>
    <row r="172" spans="1:31" x14ac:dyDescent="0.35">
      <c r="A172" s="73">
        <v>23802</v>
      </c>
      <c r="B172">
        <v>0.5791906</v>
      </c>
      <c r="C172"/>
      <c r="D172"/>
      <c r="E172"/>
      <c r="F172"/>
      <c r="G172"/>
      <c r="H172"/>
      <c r="I172"/>
      <c r="J172"/>
      <c r="K172"/>
      <c r="L172"/>
      <c r="M172"/>
      <c r="N172"/>
      <c r="O172"/>
      <c r="P172">
        <v>5.0300230000000001E-2</v>
      </c>
      <c r="Q172">
        <v>4.6373439999999998E-3</v>
      </c>
      <c r="R172"/>
      <c r="S172"/>
      <c r="T172"/>
      <c r="U172"/>
      <c r="V172">
        <v>1.2619339999999999</v>
      </c>
      <c r="W172"/>
      <c r="X172"/>
      <c r="Y172"/>
      <c r="Z172"/>
      <c r="AA172"/>
      <c r="AB172">
        <v>2.4345370000000002</v>
      </c>
      <c r="AC172"/>
      <c r="AD172">
        <v>3.5964779999999998</v>
      </c>
      <c r="AE172"/>
    </row>
    <row r="173" spans="1:31" x14ac:dyDescent="0.35">
      <c r="A173" s="73">
        <v>23833</v>
      </c>
      <c r="B173">
        <v>0.58274870000000001</v>
      </c>
      <c r="C173"/>
      <c r="D173"/>
      <c r="E173"/>
      <c r="F173"/>
      <c r="G173"/>
      <c r="H173"/>
      <c r="I173"/>
      <c r="J173"/>
      <c r="K173"/>
      <c r="L173"/>
      <c r="M173"/>
      <c r="N173"/>
      <c r="O173"/>
      <c r="P173">
        <v>5.0745869999999998E-2</v>
      </c>
      <c r="Q173">
        <v>4.7176960000000004E-3</v>
      </c>
      <c r="R173"/>
      <c r="S173"/>
      <c r="T173"/>
      <c r="U173"/>
      <c r="V173">
        <v>1.270249</v>
      </c>
      <c r="W173"/>
      <c r="X173"/>
      <c r="Y173"/>
      <c r="Z173"/>
      <c r="AA173"/>
      <c r="AB173">
        <v>2.4489709999999998</v>
      </c>
      <c r="AC173"/>
      <c r="AD173">
        <v>3.6147429999999998</v>
      </c>
      <c r="AE173">
        <v>0.1688954</v>
      </c>
    </row>
    <row r="174" spans="1:31" x14ac:dyDescent="0.35">
      <c r="A174" s="73">
        <v>23863</v>
      </c>
      <c r="B174">
        <v>0.58274870000000001</v>
      </c>
      <c r="C174"/>
      <c r="D174"/>
      <c r="E174"/>
      <c r="F174"/>
      <c r="G174"/>
      <c r="H174"/>
      <c r="I174"/>
      <c r="J174"/>
      <c r="K174"/>
      <c r="L174"/>
      <c r="M174"/>
      <c r="N174"/>
      <c r="O174"/>
      <c r="P174">
        <v>5.1369970000000001E-2</v>
      </c>
      <c r="Q174">
        <v>4.7750839999999998E-3</v>
      </c>
      <c r="R174"/>
      <c r="S174"/>
      <c r="T174"/>
      <c r="U174"/>
      <c r="V174">
        <v>1.273798</v>
      </c>
      <c r="W174"/>
      <c r="X174"/>
      <c r="Y174"/>
      <c r="Z174"/>
      <c r="AA174"/>
      <c r="AB174">
        <v>2.4525540000000001</v>
      </c>
      <c r="AC174"/>
      <c r="AD174">
        <v>3.6288559999999999</v>
      </c>
      <c r="AE174">
        <v>0.1700497</v>
      </c>
    </row>
    <row r="175" spans="1:31" x14ac:dyDescent="0.35">
      <c r="A175" s="73">
        <v>23894</v>
      </c>
      <c r="B175">
        <v>0.58555040000000003</v>
      </c>
      <c r="C175"/>
      <c r="D175"/>
      <c r="E175"/>
      <c r="F175"/>
      <c r="G175"/>
      <c r="H175"/>
      <c r="I175"/>
      <c r="J175"/>
      <c r="K175"/>
      <c r="L175"/>
      <c r="M175"/>
      <c r="N175"/>
      <c r="O175"/>
      <c r="P175">
        <v>5.1753729999999998E-2</v>
      </c>
      <c r="Q175">
        <v>4.8414729999999998E-3</v>
      </c>
      <c r="R175"/>
      <c r="S175"/>
      <c r="T175"/>
      <c r="U175"/>
      <c r="V175">
        <v>1.2870170000000001</v>
      </c>
      <c r="W175"/>
      <c r="X175"/>
      <c r="Y175"/>
      <c r="Z175"/>
      <c r="AA175"/>
      <c r="AB175">
        <v>2.4736600000000002</v>
      </c>
      <c r="AC175"/>
      <c r="AD175">
        <v>3.6537630000000001</v>
      </c>
      <c r="AE175">
        <v>0.16921020000000001</v>
      </c>
    </row>
    <row r="176" spans="1:31" x14ac:dyDescent="0.35">
      <c r="A176" s="73">
        <v>23924</v>
      </c>
      <c r="B176">
        <v>0.58835199999999999</v>
      </c>
      <c r="C176"/>
      <c r="D176"/>
      <c r="E176"/>
      <c r="F176"/>
      <c r="G176"/>
      <c r="H176"/>
      <c r="I176"/>
      <c r="J176"/>
      <c r="K176"/>
      <c r="L176"/>
      <c r="M176"/>
      <c r="N176"/>
      <c r="O176"/>
      <c r="P176">
        <v>5.2133279999999997E-2</v>
      </c>
      <c r="Q176">
        <v>4.9236890000000002E-3</v>
      </c>
      <c r="R176"/>
      <c r="S176"/>
      <c r="T176"/>
      <c r="U176"/>
      <c r="V176">
        <v>1.3028820000000001</v>
      </c>
      <c r="W176"/>
      <c r="X176"/>
      <c r="Y176"/>
      <c r="Z176"/>
      <c r="AA176"/>
      <c r="AB176">
        <v>2.4887069999999998</v>
      </c>
      <c r="AC176"/>
      <c r="AD176">
        <v>3.677009</v>
      </c>
      <c r="AE176">
        <v>0.16898279999999999</v>
      </c>
    </row>
    <row r="177" spans="1:31" x14ac:dyDescent="0.35">
      <c r="A177" s="73">
        <v>23955</v>
      </c>
      <c r="B177">
        <v>0.58835199999999999</v>
      </c>
      <c r="C177"/>
      <c r="D177"/>
      <c r="E177"/>
      <c r="F177"/>
      <c r="G177"/>
      <c r="H177"/>
      <c r="I177"/>
      <c r="J177"/>
      <c r="K177"/>
      <c r="L177"/>
      <c r="M177"/>
      <c r="N177"/>
      <c r="O177"/>
      <c r="P177">
        <v>5.2631339999999999E-2</v>
      </c>
      <c r="Q177">
        <v>5.0001259999999997E-3</v>
      </c>
      <c r="R177"/>
      <c r="S177"/>
      <c r="T177"/>
      <c r="U177"/>
      <c r="V177">
        <v>1.312065</v>
      </c>
      <c r="W177"/>
      <c r="X177"/>
      <c r="Y177"/>
      <c r="Z177"/>
      <c r="AA177"/>
      <c r="AB177">
        <v>2.4849489999999999</v>
      </c>
      <c r="AC177"/>
      <c r="AD177">
        <v>3.701085</v>
      </c>
      <c r="AE177">
        <v>0.16945499999999999</v>
      </c>
    </row>
    <row r="178" spans="1:31" x14ac:dyDescent="0.35">
      <c r="A178" s="73">
        <v>23986</v>
      </c>
      <c r="B178">
        <v>0.5911537</v>
      </c>
      <c r="C178"/>
      <c r="D178"/>
      <c r="E178"/>
      <c r="F178"/>
      <c r="G178"/>
      <c r="H178"/>
      <c r="I178"/>
      <c r="J178"/>
      <c r="K178"/>
      <c r="L178"/>
      <c r="M178"/>
      <c r="N178"/>
      <c r="O178"/>
      <c r="P178">
        <v>5.3035060000000002E-2</v>
      </c>
      <c r="Q178">
        <v>5.0678880000000004E-3</v>
      </c>
      <c r="R178"/>
      <c r="S178"/>
      <c r="T178"/>
      <c r="U178"/>
      <c r="V178">
        <v>1.318929</v>
      </c>
      <c r="W178"/>
      <c r="X178"/>
      <c r="Y178"/>
      <c r="Z178"/>
      <c r="AA178"/>
      <c r="AB178">
        <v>2.495981</v>
      </c>
      <c r="AC178"/>
      <c r="AD178">
        <v>3.7318030000000002</v>
      </c>
      <c r="AE178">
        <v>0.16915769999999999</v>
      </c>
    </row>
    <row r="179" spans="1:31" x14ac:dyDescent="0.35">
      <c r="A179" s="73">
        <v>24016</v>
      </c>
      <c r="B179">
        <v>0.59395540000000002</v>
      </c>
      <c r="C179"/>
      <c r="D179"/>
      <c r="E179"/>
      <c r="F179"/>
      <c r="G179"/>
      <c r="H179"/>
      <c r="I179"/>
      <c r="J179"/>
      <c r="K179"/>
      <c r="L179"/>
      <c r="M179"/>
      <c r="N179"/>
      <c r="O179"/>
      <c r="P179">
        <v>5.3445449999999999E-2</v>
      </c>
      <c r="Q179">
        <v>5.170348E-3</v>
      </c>
      <c r="R179"/>
      <c r="S179"/>
      <c r="T179"/>
      <c r="U179"/>
      <c r="V179">
        <v>1.3241639999999999</v>
      </c>
      <c r="W179"/>
      <c r="X179"/>
      <c r="Y179"/>
      <c r="Z179"/>
      <c r="AA179"/>
      <c r="AB179">
        <v>2.5067940000000002</v>
      </c>
      <c r="AC179"/>
      <c r="AD179">
        <v>3.757539</v>
      </c>
      <c r="AE179">
        <v>0.1697698</v>
      </c>
    </row>
    <row r="180" spans="1:31" x14ac:dyDescent="0.35">
      <c r="A180" s="73">
        <v>24047</v>
      </c>
      <c r="B180">
        <v>0.59395540000000002</v>
      </c>
      <c r="C180"/>
      <c r="D180"/>
      <c r="E180"/>
      <c r="F180"/>
      <c r="G180"/>
      <c r="H180"/>
      <c r="I180"/>
      <c r="J180"/>
      <c r="K180"/>
      <c r="L180"/>
      <c r="M180"/>
      <c r="N180"/>
      <c r="O180"/>
      <c r="P180">
        <v>5.3944850000000003E-2</v>
      </c>
      <c r="Q180">
        <v>5.2991469999999997E-3</v>
      </c>
      <c r="R180"/>
      <c r="S180"/>
      <c r="T180"/>
      <c r="U180"/>
      <c r="V180">
        <v>1.3338270000000001</v>
      </c>
      <c r="W180"/>
      <c r="X180"/>
      <c r="Y180"/>
      <c r="Z180"/>
      <c r="AA180"/>
      <c r="AB180">
        <v>2.5227719999999998</v>
      </c>
      <c r="AC180"/>
      <c r="AD180">
        <v>3.7832759999999999</v>
      </c>
      <c r="AE180">
        <v>0.17071430000000001</v>
      </c>
    </row>
    <row r="181" spans="1:31" x14ac:dyDescent="0.35">
      <c r="A181" s="73">
        <v>24077</v>
      </c>
      <c r="B181">
        <v>0.59675710000000004</v>
      </c>
      <c r="C181"/>
      <c r="D181"/>
      <c r="E181"/>
      <c r="F181"/>
      <c r="G181"/>
      <c r="H181"/>
      <c r="I181"/>
      <c r="J181"/>
      <c r="K181"/>
      <c r="L181"/>
      <c r="M181"/>
      <c r="N181"/>
      <c r="O181"/>
      <c r="P181">
        <v>5.4491680000000001E-2</v>
      </c>
      <c r="Q181">
        <v>5.4545399999999999E-3</v>
      </c>
      <c r="R181"/>
      <c r="S181"/>
      <c r="T181"/>
      <c r="U181"/>
      <c r="V181">
        <v>1.347904</v>
      </c>
      <c r="W181"/>
      <c r="X181"/>
      <c r="Y181"/>
      <c r="Z181"/>
      <c r="AA181"/>
      <c r="AB181">
        <v>2.5398710000000002</v>
      </c>
      <c r="AC181"/>
      <c r="AD181">
        <v>3.8123330000000002</v>
      </c>
      <c r="AE181">
        <v>0.17192099999999999</v>
      </c>
    </row>
    <row r="182" spans="1:31" x14ac:dyDescent="0.35">
      <c r="A182" s="73">
        <v>24108</v>
      </c>
      <c r="B182">
        <v>0.5995587</v>
      </c>
      <c r="C182"/>
      <c r="D182"/>
      <c r="E182"/>
      <c r="F182"/>
      <c r="G182"/>
      <c r="H182"/>
      <c r="I182"/>
      <c r="J182"/>
      <c r="K182"/>
      <c r="L182"/>
      <c r="M182"/>
      <c r="N182"/>
      <c r="O182"/>
      <c r="P182">
        <v>5.507538E-2</v>
      </c>
      <c r="Q182">
        <v>5.6195220000000001E-3</v>
      </c>
      <c r="R182"/>
      <c r="S182"/>
      <c r="T182"/>
      <c r="U182"/>
      <c r="V182">
        <v>1.360171</v>
      </c>
      <c r="W182"/>
      <c r="X182"/>
      <c r="Y182"/>
      <c r="Z182"/>
      <c r="AA182"/>
      <c r="AB182">
        <v>2.5537459999999998</v>
      </c>
      <c r="AC182"/>
      <c r="AD182">
        <v>3.8355790000000001</v>
      </c>
      <c r="AE182">
        <v>0.172848</v>
      </c>
    </row>
    <row r="183" spans="1:31" x14ac:dyDescent="0.35">
      <c r="A183" s="73">
        <v>24139</v>
      </c>
      <c r="B183">
        <v>0.60516210000000004</v>
      </c>
      <c r="C183"/>
      <c r="D183"/>
      <c r="E183"/>
      <c r="F183"/>
      <c r="G183"/>
      <c r="H183"/>
      <c r="I183"/>
      <c r="J183"/>
      <c r="K183"/>
      <c r="L183"/>
      <c r="M183"/>
      <c r="N183"/>
      <c r="O183"/>
      <c r="P183">
        <v>5.5554539999999999E-2</v>
      </c>
      <c r="Q183">
        <v>5.6939449999999997E-3</v>
      </c>
      <c r="R183"/>
      <c r="S183"/>
      <c r="T183"/>
      <c r="U183"/>
      <c r="V183">
        <v>1.3697459999999999</v>
      </c>
      <c r="W183"/>
      <c r="X183"/>
      <c r="Y183"/>
      <c r="Z183"/>
      <c r="AA183"/>
      <c r="AB183">
        <v>2.5709230000000001</v>
      </c>
      <c r="AC183"/>
      <c r="AD183">
        <v>3.8571650000000002</v>
      </c>
      <c r="AE183">
        <v>0.1734076</v>
      </c>
    </row>
    <row r="184" spans="1:31" x14ac:dyDescent="0.35">
      <c r="A184" s="73">
        <v>24167</v>
      </c>
      <c r="B184">
        <v>0.61076549999999996</v>
      </c>
      <c r="C184"/>
      <c r="D184"/>
      <c r="E184"/>
      <c r="F184"/>
      <c r="G184"/>
      <c r="H184"/>
      <c r="I184"/>
      <c r="J184"/>
      <c r="K184"/>
      <c r="L184"/>
      <c r="M184"/>
      <c r="N184"/>
      <c r="O184"/>
      <c r="P184">
        <v>5.5975049999999998E-2</v>
      </c>
      <c r="Q184">
        <v>5.7079110000000004E-3</v>
      </c>
      <c r="R184"/>
      <c r="S184"/>
      <c r="T184"/>
      <c r="U184"/>
      <c r="V184">
        <v>1.3751089999999999</v>
      </c>
      <c r="W184"/>
      <c r="X184"/>
      <c r="Y184"/>
      <c r="Z184"/>
      <c r="AA184"/>
      <c r="AB184">
        <v>2.5913889999999999</v>
      </c>
      <c r="AC184"/>
      <c r="AD184">
        <v>3.8787500000000001</v>
      </c>
      <c r="AE184">
        <v>0.17382739999999999</v>
      </c>
    </row>
    <row r="185" spans="1:31" x14ac:dyDescent="0.35">
      <c r="A185" s="73">
        <v>24198</v>
      </c>
      <c r="B185">
        <v>0.61076549999999996</v>
      </c>
      <c r="C185"/>
      <c r="D185"/>
      <c r="E185"/>
      <c r="F185"/>
      <c r="G185"/>
      <c r="H185"/>
      <c r="I185"/>
      <c r="J185"/>
      <c r="K185"/>
      <c r="L185"/>
      <c r="M185"/>
      <c r="N185"/>
      <c r="O185"/>
      <c r="P185">
        <v>5.6607030000000003E-2</v>
      </c>
      <c r="Q185">
        <v>5.7344329999999997E-3</v>
      </c>
      <c r="R185"/>
      <c r="S185"/>
      <c r="T185"/>
      <c r="U185"/>
      <c r="V185">
        <v>1.378681</v>
      </c>
      <c r="W185"/>
      <c r="X185"/>
      <c r="Y185"/>
      <c r="Z185"/>
      <c r="AA185"/>
      <c r="AB185">
        <v>2.6111789999999999</v>
      </c>
      <c r="AC185"/>
      <c r="AD185">
        <v>3.896185</v>
      </c>
      <c r="AE185">
        <v>0.1750516</v>
      </c>
    </row>
    <row r="186" spans="1:31" x14ac:dyDescent="0.35">
      <c r="A186" s="73">
        <v>24228</v>
      </c>
      <c r="B186">
        <v>0.61356710000000003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>
        <v>5.7265459999999997E-2</v>
      </c>
      <c r="Q186">
        <v>5.7692999999999998E-3</v>
      </c>
      <c r="R186"/>
      <c r="S186"/>
      <c r="T186"/>
      <c r="U186"/>
      <c r="V186">
        <v>1.389405</v>
      </c>
      <c r="W186"/>
      <c r="X186"/>
      <c r="Y186"/>
      <c r="Z186"/>
      <c r="AA186"/>
      <c r="AB186">
        <v>2.6321379999999999</v>
      </c>
      <c r="AC186"/>
      <c r="AD186">
        <v>3.9028269999999998</v>
      </c>
      <c r="AE186">
        <v>0.17772750000000001</v>
      </c>
    </row>
    <row r="187" spans="1:31" x14ac:dyDescent="0.35">
      <c r="A187" s="73">
        <v>24259</v>
      </c>
      <c r="B187">
        <v>0.61917049999999996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>
        <v>5.7709469999999999E-2</v>
      </c>
      <c r="Q187">
        <v>5.8288749999999999E-3</v>
      </c>
      <c r="R187"/>
      <c r="S187"/>
      <c r="T187"/>
      <c r="U187"/>
      <c r="V187">
        <v>1.399194</v>
      </c>
      <c r="W187"/>
      <c r="X187"/>
      <c r="Y187"/>
      <c r="Z187"/>
      <c r="AA187"/>
      <c r="AB187">
        <v>2.6635270000000002</v>
      </c>
      <c r="AC187"/>
      <c r="AD187">
        <v>3.911959</v>
      </c>
      <c r="AE187">
        <v>0.18026349999999999</v>
      </c>
    </row>
    <row r="188" spans="1:31" x14ac:dyDescent="0.35">
      <c r="A188" s="73">
        <v>24289</v>
      </c>
      <c r="B188">
        <v>0.62197210000000003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>
        <v>5.8272549999999999E-2</v>
      </c>
      <c r="Q188">
        <v>5.8857040000000003E-3</v>
      </c>
      <c r="R188"/>
      <c r="S188"/>
      <c r="T188"/>
      <c r="U188"/>
      <c r="V188">
        <v>1.406604</v>
      </c>
      <c r="W188"/>
      <c r="X188"/>
      <c r="Y188"/>
      <c r="Z188"/>
      <c r="AA188"/>
      <c r="AB188">
        <v>2.6875849999999999</v>
      </c>
      <c r="AC188"/>
      <c r="AD188">
        <v>3.9094679999999999</v>
      </c>
      <c r="AE188">
        <v>0.1830618</v>
      </c>
    </row>
    <row r="189" spans="1:31" x14ac:dyDescent="0.35">
      <c r="A189" s="73">
        <v>24320</v>
      </c>
      <c r="B189">
        <v>0.62477380000000005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>
        <v>5.8820419999999998E-2</v>
      </c>
      <c r="Q189">
        <v>5.9087990000000002E-3</v>
      </c>
      <c r="R189"/>
      <c r="S189"/>
      <c r="T189"/>
      <c r="U189"/>
      <c r="V189">
        <v>1.4220219999999999</v>
      </c>
      <c r="W189"/>
      <c r="X189"/>
      <c r="Y189"/>
      <c r="Z189"/>
      <c r="AA189"/>
      <c r="AB189">
        <v>2.6994669999999998</v>
      </c>
      <c r="AC189"/>
      <c r="AD189">
        <v>3.9235820000000001</v>
      </c>
      <c r="AE189">
        <v>0.18442600000000001</v>
      </c>
    </row>
    <row r="190" spans="1:31" x14ac:dyDescent="0.35">
      <c r="A190" s="73">
        <v>24351</v>
      </c>
      <c r="B190">
        <v>0.63037719999999997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>
        <v>5.9045769999999997E-2</v>
      </c>
      <c r="Q190">
        <v>5.9730130000000001E-3</v>
      </c>
      <c r="R190"/>
      <c r="S190"/>
      <c r="T190"/>
      <c r="U190"/>
      <c r="V190">
        <v>1.4357120000000001</v>
      </c>
      <c r="W190"/>
      <c r="X190"/>
      <c r="Y190"/>
      <c r="Z190"/>
      <c r="AA190"/>
      <c r="AB190">
        <v>2.7168700000000001</v>
      </c>
      <c r="AC190"/>
      <c r="AD190">
        <v>3.946828</v>
      </c>
      <c r="AE190">
        <v>0.18552779999999999</v>
      </c>
    </row>
    <row r="191" spans="1:31" x14ac:dyDescent="0.35">
      <c r="A191" s="73">
        <v>24381</v>
      </c>
      <c r="B191">
        <v>0.63598049999999995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>
        <v>5.9409820000000002E-2</v>
      </c>
      <c r="Q191">
        <v>6.0679990000000001E-3</v>
      </c>
      <c r="R191"/>
      <c r="S191"/>
      <c r="T191"/>
      <c r="U191"/>
      <c r="V191">
        <v>1.441357</v>
      </c>
      <c r="W191"/>
      <c r="X191"/>
      <c r="Y191"/>
      <c r="Z191"/>
      <c r="AA191"/>
      <c r="AB191">
        <v>2.7377899999999999</v>
      </c>
      <c r="AC191"/>
      <c r="AD191">
        <v>3.9493179999999999</v>
      </c>
      <c r="AE191">
        <v>0.1870319</v>
      </c>
    </row>
    <row r="192" spans="1:31" x14ac:dyDescent="0.35">
      <c r="A192" s="73">
        <v>24412</v>
      </c>
      <c r="B192">
        <v>0.64158389999999998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>
        <v>6.0074820000000001E-2</v>
      </c>
      <c r="Q192">
        <v>6.1337309999999999E-3</v>
      </c>
      <c r="R192"/>
      <c r="S192"/>
      <c r="T192"/>
      <c r="U192"/>
      <c r="V192">
        <v>1.4496610000000001</v>
      </c>
      <c r="W192"/>
      <c r="X192"/>
      <c r="Y192"/>
      <c r="Z192"/>
      <c r="AA192"/>
      <c r="AB192">
        <v>2.7580209999999998</v>
      </c>
      <c r="AC192"/>
      <c r="AD192">
        <v>3.962602</v>
      </c>
      <c r="AE192">
        <v>0.18724180000000001</v>
      </c>
    </row>
    <row r="193" spans="1:31" x14ac:dyDescent="0.35">
      <c r="A193" s="73">
        <v>24442</v>
      </c>
      <c r="B193">
        <v>0.6443856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>
        <v>6.0671370000000002E-2</v>
      </c>
      <c r="Q193">
        <v>6.1991599999999996E-3</v>
      </c>
      <c r="R193"/>
      <c r="S193"/>
      <c r="T193"/>
      <c r="U193"/>
      <c r="V193">
        <v>1.461916</v>
      </c>
      <c r="W193"/>
      <c r="X193"/>
      <c r="Y193"/>
      <c r="Z193"/>
      <c r="AA193"/>
      <c r="AB193">
        <v>2.7735080000000001</v>
      </c>
      <c r="AC193"/>
      <c r="AD193">
        <v>3.9866779999999999</v>
      </c>
      <c r="AE193">
        <v>0.18801129999999999</v>
      </c>
    </row>
    <row r="194" spans="1:31" x14ac:dyDescent="0.35">
      <c r="A194" s="73">
        <v>24473</v>
      </c>
      <c r="B194">
        <v>0.64718719999999996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>
        <v>6.1100000000000002E-2</v>
      </c>
      <c r="Q194">
        <v>6.2533409999999999E-3</v>
      </c>
      <c r="R194"/>
      <c r="S194"/>
      <c r="T194"/>
      <c r="U194"/>
      <c r="V194">
        <v>1.46905</v>
      </c>
      <c r="W194"/>
      <c r="X194"/>
      <c r="Y194"/>
      <c r="Z194"/>
      <c r="AA194"/>
      <c r="AB194">
        <v>2.7978890000000001</v>
      </c>
      <c r="AC194"/>
      <c r="AD194">
        <v>3.9983010000000001</v>
      </c>
      <c r="AE194">
        <v>0.1895154</v>
      </c>
    </row>
    <row r="195" spans="1:31" x14ac:dyDescent="0.35">
      <c r="A195" s="73">
        <v>24504</v>
      </c>
      <c r="B195">
        <v>0.6527906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>
        <v>6.1537599999999998E-2</v>
      </c>
      <c r="Q195">
        <v>6.2595280000000003E-3</v>
      </c>
      <c r="R195"/>
      <c r="S195"/>
      <c r="T195"/>
      <c r="U195"/>
      <c r="V195">
        <v>1.4823660000000001</v>
      </c>
      <c r="W195"/>
      <c r="X195"/>
      <c r="Y195"/>
      <c r="Z195"/>
      <c r="AA195"/>
      <c r="AB195">
        <v>2.8290519999999999</v>
      </c>
      <c r="AC195"/>
      <c r="AD195">
        <v>4.0273580000000004</v>
      </c>
      <c r="AE195">
        <v>0.19014500000000001</v>
      </c>
    </row>
    <row r="196" spans="1:31" x14ac:dyDescent="0.35">
      <c r="A196" s="73">
        <v>24532</v>
      </c>
      <c r="B196">
        <v>0.65559230000000002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>
        <v>6.211763E-2</v>
      </c>
      <c r="Q196">
        <v>6.2966580000000001E-3</v>
      </c>
      <c r="R196"/>
      <c r="S196"/>
      <c r="T196"/>
      <c r="U196"/>
      <c r="V196">
        <v>1.4960880000000001</v>
      </c>
      <c r="W196"/>
      <c r="X196"/>
      <c r="Y196"/>
      <c r="Z196"/>
      <c r="AA196"/>
      <c r="AB196">
        <v>2.8521899999999998</v>
      </c>
      <c r="AC196"/>
      <c r="AD196">
        <v>4.0655479999999997</v>
      </c>
      <c r="AE196">
        <v>0.19089709999999999</v>
      </c>
    </row>
    <row r="197" spans="1:31" x14ac:dyDescent="0.35">
      <c r="A197" s="73">
        <v>24563</v>
      </c>
      <c r="B197">
        <v>0.65839389999999998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>
        <v>6.2308639999999998E-2</v>
      </c>
      <c r="Q197">
        <v>6.342505E-3</v>
      </c>
      <c r="R197"/>
      <c r="S197"/>
      <c r="T197"/>
      <c r="U197"/>
      <c r="V197">
        <v>1.50095</v>
      </c>
      <c r="W197"/>
      <c r="X197"/>
      <c r="Y197"/>
      <c r="Z197"/>
      <c r="AA197"/>
      <c r="AB197">
        <v>2.8714719999999998</v>
      </c>
      <c r="AC197"/>
      <c r="AD197">
        <v>4.0854730000000004</v>
      </c>
      <c r="AE197">
        <v>0.19208629999999999</v>
      </c>
    </row>
    <row r="198" spans="1:31" x14ac:dyDescent="0.35">
      <c r="A198" s="73">
        <v>24593</v>
      </c>
      <c r="B198">
        <v>0.66399730000000001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>
        <v>6.248513E-2</v>
      </c>
      <c r="Q198">
        <v>6.3249700000000001E-3</v>
      </c>
      <c r="R198"/>
      <c r="S198"/>
      <c r="T198"/>
      <c r="U198"/>
      <c r="V198">
        <v>1.5105660000000001</v>
      </c>
      <c r="W198"/>
      <c r="X198"/>
      <c r="Y198"/>
      <c r="Z198"/>
      <c r="AA198"/>
      <c r="AB198">
        <v>2.8992460000000002</v>
      </c>
      <c r="AC198"/>
      <c r="AD198">
        <v>4.1278139999999999</v>
      </c>
      <c r="AE198">
        <v>0.192716</v>
      </c>
    </row>
    <row r="199" spans="1:31" x14ac:dyDescent="0.35">
      <c r="A199" s="73">
        <v>24624</v>
      </c>
      <c r="B199">
        <v>0.66960070000000005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>
        <v>6.2844349999999993E-2</v>
      </c>
      <c r="Q199">
        <v>6.3359669999999996E-3</v>
      </c>
      <c r="R199"/>
      <c r="S199"/>
      <c r="T199"/>
      <c r="U199"/>
      <c r="V199">
        <v>1.526351</v>
      </c>
      <c r="W199"/>
      <c r="X199"/>
      <c r="Y199"/>
      <c r="Z199"/>
      <c r="AA199"/>
      <c r="AB199">
        <v>2.9327200000000002</v>
      </c>
      <c r="AC199"/>
      <c r="AD199">
        <v>4.1676640000000003</v>
      </c>
      <c r="AE199">
        <v>0.1942026</v>
      </c>
    </row>
    <row r="200" spans="1:31" x14ac:dyDescent="0.35">
      <c r="A200" s="73">
        <v>24654</v>
      </c>
      <c r="B200">
        <v>0.67520400000000003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>
        <v>6.3089909999999999E-2</v>
      </c>
      <c r="Q200">
        <v>6.3627420000000002E-3</v>
      </c>
      <c r="R200"/>
      <c r="S200"/>
      <c r="T200"/>
      <c r="U200"/>
      <c r="V200">
        <v>1.5364150000000001</v>
      </c>
      <c r="W200"/>
      <c r="X200"/>
      <c r="Y200"/>
      <c r="Z200"/>
      <c r="AA200"/>
      <c r="AB200">
        <v>2.9619119999999999</v>
      </c>
      <c r="AC200"/>
      <c r="AD200">
        <v>4.2033630000000004</v>
      </c>
      <c r="AE200">
        <v>0.19547929999999999</v>
      </c>
    </row>
    <row r="201" spans="1:31" x14ac:dyDescent="0.35">
      <c r="A201" s="73">
        <v>24685</v>
      </c>
      <c r="B201">
        <v>0.68080739999999995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>
        <v>6.3548179999999996E-2</v>
      </c>
      <c r="Q201">
        <v>6.3840779999999996E-3</v>
      </c>
      <c r="R201"/>
      <c r="S201"/>
      <c r="T201"/>
      <c r="U201"/>
      <c r="V201">
        <v>1.5466489999999999</v>
      </c>
      <c r="W201"/>
      <c r="X201"/>
      <c r="Y201"/>
      <c r="Z201"/>
      <c r="AA201"/>
      <c r="AB201">
        <v>2.9933040000000002</v>
      </c>
      <c r="AC201"/>
      <c r="AD201">
        <v>4.240723</v>
      </c>
      <c r="AE201">
        <v>0.19616140000000001</v>
      </c>
    </row>
    <row r="202" spans="1:31" x14ac:dyDescent="0.35">
      <c r="A202" s="73">
        <v>24716</v>
      </c>
      <c r="B202">
        <v>0.68641070000000004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>
        <v>6.4231800000000006E-2</v>
      </c>
      <c r="Q202">
        <v>6.4270680000000002E-3</v>
      </c>
      <c r="R202"/>
      <c r="S202"/>
      <c r="T202"/>
      <c r="U202"/>
      <c r="V202">
        <v>1.56409</v>
      </c>
      <c r="W202"/>
      <c r="X202"/>
      <c r="Y202"/>
      <c r="Z202"/>
      <c r="AA202"/>
      <c r="AB202">
        <v>3.0268250000000001</v>
      </c>
      <c r="AC202"/>
      <c r="AD202">
        <v>4.2731009999999996</v>
      </c>
      <c r="AE202">
        <v>0.19647619999999999</v>
      </c>
    </row>
    <row r="203" spans="1:31" x14ac:dyDescent="0.35">
      <c r="A203" s="73">
        <v>24746</v>
      </c>
      <c r="B203">
        <v>0.68921239999999995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>
        <v>6.4898079999999997E-2</v>
      </c>
      <c r="Q203">
        <v>6.4493110000000001E-3</v>
      </c>
      <c r="R203"/>
      <c r="S203"/>
      <c r="T203"/>
      <c r="U203"/>
      <c r="V203">
        <v>1.578578</v>
      </c>
      <c r="W203"/>
      <c r="X203"/>
      <c r="Y203"/>
      <c r="Z203"/>
      <c r="AA203"/>
      <c r="AB203">
        <v>3.063987</v>
      </c>
      <c r="AC203"/>
      <c r="AD203">
        <v>4.3021580000000004</v>
      </c>
      <c r="AE203">
        <v>0.19672100000000001</v>
      </c>
    </row>
    <row r="204" spans="1:31" x14ac:dyDescent="0.35">
      <c r="A204" s="73">
        <v>24777</v>
      </c>
      <c r="B204">
        <v>0.69201400000000002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>
        <v>6.5454789999999999E-2</v>
      </c>
      <c r="Q204">
        <v>6.46943E-3</v>
      </c>
      <c r="R204"/>
      <c r="S204"/>
      <c r="T204"/>
      <c r="U204"/>
      <c r="V204">
        <v>1.5956760000000001</v>
      </c>
      <c r="W204"/>
      <c r="X204"/>
      <c r="Y204"/>
      <c r="Z204"/>
      <c r="AA204"/>
      <c r="AB204">
        <v>3.0950660000000001</v>
      </c>
      <c r="AC204"/>
      <c r="AD204">
        <v>4.3270650000000002</v>
      </c>
      <c r="AE204">
        <v>0.19866239999999999</v>
      </c>
    </row>
    <row r="205" spans="1:31" x14ac:dyDescent="0.35">
      <c r="A205" s="73">
        <v>24807</v>
      </c>
      <c r="B205">
        <v>0.69761740000000005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>
        <v>6.6188300000000005E-2</v>
      </c>
      <c r="Q205">
        <v>6.509473E-3</v>
      </c>
      <c r="R205"/>
      <c r="S205"/>
      <c r="T205"/>
      <c r="U205"/>
      <c r="V205">
        <v>1.6013470000000001</v>
      </c>
      <c r="W205"/>
      <c r="X205"/>
      <c r="Y205"/>
      <c r="Z205"/>
      <c r="AA205"/>
      <c r="AB205">
        <v>3.1202179999999999</v>
      </c>
      <c r="AC205"/>
      <c r="AD205">
        <v>4.3569519999999997</v>
      </c>
      <c r="AE205">
        <v>0.20133819999999999</v>
      </c>
    </row>
    <row r="206" spans="1:31" x14ac:dyDescent="0.35">
      <c r="A206" s="73">
        <v>24838</v>
      </c>
      <c r="B206">
        <v>0.70322079999999998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>
        <v>6.681231E-2</v>
      </c>
      <c r="Q206">
        <v>6.5416830000000004E-3</v>
      </c>
      <c r="R206"/>
      <c r="S206"/>
      <c r="T206"/>
      <c r="U206"/>
      <c r="V206">
        <v>1.6014839999999999</v>
      </c>
      <c r="W206"/>
      <c r="X206"/>
      <c r="Y206"/>
      <c r="Z206"/>
      <c r="AA206"/>
      <c r="AB206">
        <v>3.1422029999999999</v>
      </c>
      <c r="AC206"/>
      <c r="AD206">
        <v>4.3785379999999998</v>
      </c>
      <c r="AE206">
        <v>0.20362939999999999</v>
      </c>
    </row>
    <row r="207" spans="1:31" x14ac:dyDescent="0.35">
      <c r="A207" s="73">
        <v>24869</v>
      </c>
      <c r="B207">
        <v>0.70602240000000005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>
        <v>6.7213560000000006E-2</v>
      </c>
      <c r="Q207">
        <v>6.5809620000000001E-3</v>
      </c>
      <c r="R207"/>
      <c r="S207"/>
      <c r="T207"/>
      <c r="U207"/>
      <c r="V207">
        <v>1.607993</v>
      </c>
      <c r="W207"/>
      <c r="X207"/>
      <c r="Y207"/>
      <c r="Z207"/>
      <c r="AA207"/>
      <c r="AB207">
        <v>3.1644320000000001</v>
      </c>
      <c r="AC207"/>
      <c r="AD207">
        <v>4.4034440000000004</v>
      </c>
      <c r="AE207">
        <v>0.2049935</v>
      </c>
    </row>
    <row r="208" spans="1:31" x14ac:dyDescent="0.35">
      <c r="A208" s="73">
        <v>24898</v>
      </c>
      <c r="B208">
        <v>0.70882409999999996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>
        <v>6.7867029999999995E-2</v>
      </c>
      <c r="Q208">
        <v>6.6112740000000003E-3</v>
      </c>
      <c r="R208"/>
      <c r="S208"/>
      <c r="T208"/>
      <c r="U208"/>
      <c r="V208">
        <v>1.61734</v>
      </c>
      <c r="W208"/>
      <c r="X208"/>
      <c r="Y208"/>
      <c r="Z208"/>
      <c r="AA208"/>
      <c r="AB208">
        <v>3.19469</v>
      </c>
      <c r="AC208"/>
      <c r="AD208">
        <v>4.4266899999999998</v>
      </c>
      <c r="AE208">
        <v>0.2060254</v>
      </c>
    </row>
    <row r="209" spans="1:31" x14ac:dyDescent="0.35">
      <c r="A209" s="73">
        <v>24929</v>
      </c>
      <c r="B209">
        <v>0.71162579999999998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>
        <v>6.8555260000000007E-2</v>
      </c>
      <c r="Q209">
        <v>6.6408200000000004E-3</v>
      </c>
      <c r="R209"/>
      <c r="S209"/>
      <c r="T209"/>
      <c r="U209"/>
      <c r="V209">
        <v>1.6364019999999999</v>
      </c>
      <c r="W209"/>
      <c r="X209"/>
      <c r="Y209"/>
      <c r="Z209"/>
      <c r="AA209"/>
      <c r="AB209">
        <v>3.231398</v>
      </c>
      <c r="AC209"/>
      <c r="AD209">
        <v>4.4474450000000001</v>
      </c>
      <c r="AE209">
        <v>0.2080892</v>
      </c>
    </row>
    <row r="210" spans="1:31" x14ac:dyDescent="0.35">
      <c r="A210" s="73">
        <v>24959</v>
      </c>
      <c r="B210">
        <v>0.71442749999999999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>
        <v>6.8949319999999995E-2</v>
      </c>
      <c r="Q210">
        <v>6.7502830000000002E-3</v>
      </c>
      <c r="R210"/>
      <c r="S210"/>
      <c r="T210"/>
      <c r="U210"/>
      <c r="V210">
        <v>1.653073</v>
      </c>
      <c r="W210"/>
      <c r="X210"/>
      <c r="Y210"/>
      <c r="Z210"/>
      <c r="AA210"/>
      <c r="AB210">
        <v>3.2656200000000002</v>
      </c>
      <c r="AC210"/>
      <c r="AD210">
        <v>4.4740120000000001</v>
      </c>
      <c r="AE210">
        <v>0.21078250000000001</v>
      </c>
    </row>
    <row r="211" spans="1:31" x14ac:dyDescent="0.35">
      <c r="A211" s="73">
        <v>24990</v>
      </c>
      <c r="B211">
        <v>0.72283249999999999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>
        <v>6.9449739999999996E-2</v>
      </c>
      <c r="Q211">
        <v>6.808873E-3</v>
      </c>
      <c r="R211"/>
      <c r="S211"/>
      <c r="T211"/>
      <c r="U211"/>
      <c r="V211">
        <v>1.6591309999999999</v>
      </c>
      <c r="W211"/>
      <c r="X211"/>
      <c r="Y211"/>
      <c r="Z211"/>
      <c r="AA211"/>
      <c r="AB211">
        <v>3.2960970000000001</v>
      </c>
      <c r="AC211"/>
      <c r="AD211">
        <v>4.5047300000000003</v>
      </c>
      <c r="AE211">
        <v>0.21330099999999999</v>
      </c>
    </row>
    <row r="212" spans="1:31" x14ac:dyDescent="0.35">
      <c r="A212" s="73">
        <v>25020</v>
      </c>
      <c r="B212">
        <v>0.73123749999999998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>
        <v>7.0112229999999998E-2</v>
      </c>
      <c r="Q212">
        <v>6.814596E-3</v>
      </c>
      <c r="R212"/>
      <c r="S212"/>
      <c r="T212"/>
      <c r="U212"/>
      <c r="V212">
        <v>1.6742509999999999</v>
      </c>
      <c r="W212"/>
      <c r="X212"/>
      <c r="Y212"/>
      <c r="Z212"/>
      <c r="AA212"/>
      <c r="AB212">
        <v>3.3292549999999999</v>
      </c>
      <c r="AC212"/>
      <c r="AD212">
        <v>4.529636</v>
      </c>
      <c r="AE212">
        <v>0.21578449999999999</v>
      </c>
    </row>
    <row r="213" spans="1:31" x14ac:dyDescent="0.35">
      <c r="A213" s="73">
        <v>25051</v>
      </c>
      <c r="B213">
        <v>0.7340392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>
        <v>7.064463E-2</v>
      </c>
      <c r="Q213">
        <v>6.8631969999999997E-3</v>
      </c>
      <c r="R213"/>
      <c r="S213"/>
      <c r="T213"/>
      <c r="U213"/>
      <c r="V213">
        <v>1.6950890000000001</v>
      </c>
      <c r="W213"/>
      <c r="X213"/>
      <c r="Y213"/>
      <c r="Z213"/>
      <c r="AA213"/>
      <c r="AB213">
        <v>3.3619729999999999</v>
      </c>
      <c r="AC213"/>
      <c r="AD213">
        <v>4.5611839999999999</v>
      </c>
      <c r="AE213">
        <v>0.21837290000000001</v>
      </c>
    </row>
    <row r="214" spans="1:31" x14ac:dyDescent="0.35">
      <c r="A214" s="73">
        <v>25082</v>
      </c>
      <c r="B214">
        <v>0.73684090000000002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>
        <v>7.1233050000000006E-2</v>
      </c>
      <c r="Q214">
        <v>6.8667700000000003E-3</v>
      </c>
      <c r="R214"/>
      <c r="S214"/>
      <c r="T214"/>
      <c r="U214"/>
      <c r="V214">
        <v>1.7068939999999999</v>
      </c>
      <c r="W214"/>
      <c r="X214"/>
      <c r="Y214"/>
      <c r="Z214"/>
      <c r="AA214"/>
      <c r="AB214">
        <v>3.3983940000000001</v>
      </c>
      <c r="AC214"/>
      <c r="AD214">
        <v>4.5960539999999996</v>
      </c>
      <c r="AE214">
        <v>0.2206815</v>
      </c>
    </row>
    <row r="215" spans="1:31" x14ac:dyDescent="0.35">
      <c r="A215" s="73">
        <v>25112</v>
      </c>
      <c r="B215">
        <v>0.7424442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>
        <v>7.1884069999999994E-2</v>
      </c>
      <c r="Q215">
        <v>6.8247860000000002E-3</v>
      </c>
      <c r="R215"/>
      <c r="S215"/>
      <c r="T215"/>
      <c r="U215"/>
      <c r="V215">
        <v>1.7269399999999999</v>
      </c>
      <c r="W215"/>
      <c r="X215"/>
      <c r="Y215"/>
      <c r="Z215"/>
      <c r="AA215"/>
      <c r="AB215">
        <v>3.4311850000000002</v>
      </c>
      <c r="AC215"/>
      <c r="AD215">
        <v>4.6292619999999998</v>
      </c>
      <c r="AE215">
        <v>0.22293769999999999</v>
      </c>
    </row>
    <row r="216" spans="1:31" x14ac:dyDescent="0.35">
      <c r="A216" s="73">
        <v>25143</v>
      </c>
      <c r="B216">
        <v>0.74524590000000002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>
        <v>7.2277900000000006E-2</v>
      </c>
      <c r="Q216">
        <v>6.7985909999999997E-3</v>
      </c>
      <c r="R216"/>
      <c r="S216"/>
      <c r="T216"/>
      <c r="U216"/>
      <c r="V216">
        <v>1.747403</v>
      </c>
      <c r="W216"/>
      <c r="X216"/>
      <c r="Y216"/>
      <c r="Z216"/>
      <c r="AA216"/>
      <c r="AB216">
        <v>3.4567860000000001</v>
      </c>
      <c r="AC216"/>
      <c r="AD216">
        <v>4.6691120000000002</v>
      </c>
      <c r="AE216">
        <v>0.22778219999999999</v>
      </c>
    </row>
    <row r="217" spans="1:31" x14ac:dyDescent="0.35">
      <c r="A217" s="73">
        <v>25173</v>
      </c>
      <c r="B217">
        <v>0.74804760000000003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>
        <v>7.2690089999999999E-2</v>
      </c>
      <c r="Q217">
        <v>6.943772E-3</v>
      </c>
      <c r="R217"/>
      <c r="S217"/>
      <c r="T217"/>
      <c r="U217"/>
      <c r="V217">
        <v>1.7663219999999999</v>
      </c>
      <c r="W217"/>
      <c r="X217"/>
      <c r="Y217"/>
      <c r="Z217"/>
      <c r="AA217"/>
      <c r="AB217">
        <v>3.488146</v>
      </c>
      <c r="AC217"/>
      <c r="AD217">
        <v>4.705641</v>
      </c>
      <c r="AE217">
        <v>0.22998589999999999</v>
      </c>
    </row>
    <row r="218" spans="1:31" x14ac:dyDescent="0.35">
      <c r="A218" s="73">
        <v>25204</v>
      </c>
      <c r="B218">
        <v>0.75645260000000003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>
        <v>7.3497110000000004E-2</v>
      </c>
      <c r="Q218">
        <v>7.1236549999999996E-3</v>
      </c>
      <c r="R218"/>
      <c r="S218"/>
      <c r="T218"/>
      <c r="U218"/>
      <c r="V218">
        <v>1.7895460000000001</v>
      </c>
      <c r="W218"/>
      <c r="X218"/>
      <c r="Y218"/>
      <c r="Z218"/>
      <c r="AA218"/>
      <c r="AB218">
        <v>3.5107979999999999</v>
      </c>
      <c r="AC218"/>
      <c r="AD218">
        <v>4.7263970000000004</v>
      </c>
      <c r="AE218">
        <v>0.2295837</v>
      </c>
    </row>
    <row r="219" spans="1:31" x14ac:dyDescent="0.35">
      <c r="A219" s="73">
        <v>25235</v>
      </c>
      <c r="B219">
        <v>0.76485760000000003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>
        <v>7.44919E-2</v>
      </c>
      <c r="Q219">
        <v>7.2168909999999996E-3</v>
      </c>
      <c r="R219"/>
      <c r="S219"/>
      <c r="T219"/>
      <c r="U219"/>
      <c r="V219">
        <v>1.8094060000000001</v>
      </c>
      <c r="W219"/>
      <c r="X219"/>
      <c r="Y219"/>
      <c r="Z219"/>
      <c r="AA219"/>
      <c r="AB219">
        <v>3.5283340000000001</v>
      </c>
      <c r="AC219"/>
      <c r="AD219">
        <v>4.7479820000000004</v>
      </c>
      <c r="AE219">
        <v>0.2324869</v>
      </c>
    </row>
    <row r="220" spans="1:31" x14ac:dyDescent="0.35">
      <c r="A220" s="73">
        <v>25263</v>
      </c>
      <c r="B220">
        <v>0.77046099999999995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>
        <v>7.5527869999999997E-2</v>
      </c>
      <c r="Q220">
        <v>7.3518500000000001E-3</v>
      </c>
      <c r="R220"/>
      <c r="S220"/>
      <c r="T220"/>
      <c r="U220"/>
      <c r="V220">
        <v>1.82064</v>
      </c>
      <c r="W220"/>
      <c r="X220"/>
      <c r="Y220"/>
      <c r="Z220"/>
      <c r="AA220"/>
      <c r="AB220">
        <v>3.557477</v>
      </c>
      <c r="AC220"/>
      <c r="AD220">
        <v>4.7687369999999998</v>
      </c>
      <c r="AE220">
        <v>0.23561750000000001</v>
      </c>
    </row>
    <row r="221" spans="1:31" x14ac:dyDescent="0.35">
      <c r="A221" s="73">
        <v>25294</v>
      </c>
      <c r="B221">
        <v>0.77606430000000004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>
        <v>7.6549900000000004E-2</v>
      </c>
      <c r="Q221">
        <v>7.501977E-3</v>
      </c>
      <c r="R221"/>
      <c r="S221"/>
      <c r="T221"/>
      <c r="U221"/>
      <c r="V221">
        <v>1.831628</v>
      </c>
      <c r="W221"/>
      <c r="X221"/>
      <c r="Y221"/>
      <c r="Z221"/>
      <c r="AA221"/>
      <c r="AB221">
        <v>3.5805129999999998</v>
      </c>
      <c r="AC221"/>
      <c r="AD221">
        <v>4.7795310000000004</v>
      </c>
      <c r="AE221">
        <v>0.2371566</v>
      </c>
    </row>
    <row r="222" spans="1:31" x14ac:dyDescent="0.35">
      <c r="A222" s="73">
        <v>25324</v>
      </c>
      <c r="B222">
        <v>0.78166769999999997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>
        <v>7.749085E-2</v>
      </c>
      <c r="Q222">
        <v>7.6524160000000004E-3</v>
      </c>
      <c r="R222"/>
      <c r="S222"/>
      <c r="T222"/>
      <c r="U222"/>
      <c r="V222">
        <v>1.843027</v>
      </c>
      <c r="W222"/>
      <c r="X222"/>
      <c r="Y222"/>
      <c r="Z222"/>
      <c r="AA222"/>
      <c r="AB222">
        <v>3.6020660000000002</v>
      </c>
      <c r="AC222"/>
      <c r="AD222">
        <v>4.7861719999999996</v>
      </c>
      <c r="AE222">
        <v>0.2386257</v>
      </c>
    </row>
    <row r="223" spans="1:31" x14ac:dyDescent="0.35">
      <c r="A223" s="73">
        <v>25355</v>
      </c>
      <c r="B223">
        <v>0.79007269999999996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>
        <v>7.8546889999999994E-2</v>
      </c>
      <c r="Q223">
        <v>7.7600610000000004E-3</v>
      </c>
      <c r="R223"/>
      <c r="S223"/>
      <c r="T223"/>
      <c r="U223"/>
      <c r="V223">
        <v>1.8523149999999999</v>
      </c>
      <c r="W223"/>
      <c r="X223"/>
      <c r="Y223"/>
      <c r="Z223"/>
      <c r="AA223"/>
      <c r="AB223">
        <v>3.6107990000000001</v>
      </c>
      <c r="AC223"/>
      <c r="AD223">
        <v>4.8027759999999997</v>
      </c>
      <c r="AE223">
        <v>0.2386257</v>
      </c>
    </row>
    <row r="224" spans="1:31" x14ac:dyDescent="0.35">
      <c r="A224" s="73">
        <v>25385</v>
      </c>
      <c r="B224">
        <v>0.79847780000000002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>
        <v>7.951722E-2</v>
      </c>
      <c r="Q224">
        <v>7.8545569999999999E-3</v>
      </c>
      <c r="R224"/>
      <c r="S224"/>
      <c r="T224"/>
      <c r="U224"/>
      <c r="V224">
        <v>1.8651960000000001</v>
      </c>
      <c r="W224"/>
      <c r="X224"/>
      <c r="Y224"/>
      <c r="Z224"/>
      <c r="AA224"/>
      <c r="AB224">
        <v>3.6254339999999998</v>
      </c>
      <c r="AC224"/>
      <c r="AD224">
        <v>4.8110790000000003</v>
      </c>
      <c r="AE224">
        <v>0.2374539</v>
      </c>
    </row>
    <row r="225" spans="1:31" x14ac:dyDescent="0.35">
      <c r="A225" s="73">
        <v>25416</v>
      </c>
      <c r="B225">
        <v>0.80408109999999999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>
        <v>8.0138239999999999E-2</v>
      </c>
      <c r="Q225">
        <v>7.9995190000000001E-3</v>
      </c>
      <c r="R225"/>
      <c r="S225"/>
      <c r="T225"/>
      <c r="U225"/>
      <c r="V225">
        <v>1.879116</v>
      </c>
      <c r="W225"/>
      <c r="X225"/>
      <c r="Y225"/>
      <c r="Z225"/>
      <c r="AA225"/>
      <c r="AB225">
        <v>3.646855</v>
      </c>
      <c r="AC225"/>
      <c r="AD225">
        <v>4.8160600000000002</v>
      </c>
      <c r="AE225">
        <v>0.23874809999999999</v>
      </c>
    </row>
    <row r="226" spans="1:31" x14ac:dyDescent="0.35">
      <c r="A226" s="73">
        <v>25447</v>
      </c>
      <c r="B226">
        <v>0.80688280000000001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>
        <v>8.0421599999999996E-2</v>
      </c>
      <c r="Q226">
        <v>8.1456159999999996E-3</v>
      </c>
      <c r="R226"/>
      <c r="S226"/>
      <c r="T226"/>
      <c r="U226"/>
      <c r="V226">
        <v>1.909589</v>
      </c>
      <c r="W226"/>
      <c r="X226"/>
      <c r="Y226"/>
      <c r="Z226"/>
      <c r="AA226"/>
      <c r="AB226">
        <v>3.658989</v>
      </c>
      <c r="AC226"/>
      <c r="AD226">
        <v>4.8326640000000003</v>
      </c>
      <c r="AE226">
        <v>0.24284059999999999</v>
      </c>
    </row>
    <row r="227" spans="1:31" x14ac:dyDescent="0.35">
      <c r="A227" s="73">
        <v>25477</v>
      </c>
      <c r="B227">
        <v>0.80968450000000003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>
        <v>8.0894309999999997E-2</v>
      </c>
      <c r="Q227">
        <v>8.2988179999999995E-3</v>
      </c>
      <c r="R227"/>
      <c r="S227"/>
      <c r="T227"/>
      <c r="U227"/>
      <c r="V227">
        <v>1.929632</v>
      </c>
      <c r="W227"/>
      <c r="X227"/>
      <c r="Y227"/>
      <c r="Z227"/>
      <c r="AA227"/>
      <c r="AB227">
        <v>3.666191</v>
      </c>
      <c r="AC227"/>
      <c r="AD227">
        <v>4.8434569999999999</v>
      </c>
      <c r="AE227">
        <v>0.2474229</v>
      </c>
    </row>
    <row r="228" spans="1:31" x14ac:dyDescent="0.35">
      <c r="A228" s="73">
        <v>25508</v>
      </c>
      <c r="B228">
        <v>0.81528780000000001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>
        <v>8.1952040000000004E-2</v>
      </c>
      <c r="Q228">
        <v>8.4584480000000004E-3</v>
      </c>
      <c r="R228"/>
      <c r="S228"/>
      <c r="T228"/>
      <c r="U228"/>
      <c r="V228">
        <v>1.9315</v>
      </c>
      <c r="W228"/>
      <c r="X228"/>
      <c r="Y228"/>
      <c r="Z228"/>
      <c r="AA228"/>
      <c r="AB228">
        <v>3.6675710000000001</v>
      </c>
      <c r="AC228"/>
      <c r="AD228">
        <v>4.860061</v>
      </c>
      <c r="AE228">
        <v>0.25060589999999999</v>
      </c>
    </row>
    <row r="229" spans="1:31" x14ac:dyDescent="0.35">
      <c r="A229" s="73">
        <v>25538</v>
      </c>
      <c r="B229">
        <v>0.82089109999999998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>
        <v>8.2703890000000002E-2</v>
      </c>
      <c r="Q229">
        <v>8.6217289999999999E-3</v>
      </c>
      <c r="R229"/>
      <c r="S229"/>
      <c r="T229"/>
      <c r="U229"/>
      <c r="V229">
        <v>1.9395659999999999</v>
      </c>
      <c r="W229"/>
      <c r="X229"/>
      <c r="Y229"/>
      <c r="Z229"/>
      <c r="AA229"/>
      <c r="AB229">
        <v>3.6674799999999999</v>
      </c>
      <c r="AC229"/>
      <c r="AD229">
        <v>4.8808160000000003</v>
      </c>
      <c r="AE229">
        <v>0.25361410000000001</v>
      </c>
    </row>
    <row r="230" spans="1:31" x14ac:dyDescent="0.35">
      <c r="A230" s="73">
        <v>25569</v>
      </c>
      <c r="B230">
        <v>0.82369289999999995</v>
      </c>
      <c r="C230"/>
      <c r="D230">
        <v>1.9764569999999999</v>
      </c>
      <c r="E230"/>
      <c r="F230"/>
      <c r="G230"/>
      <c r="H230"/>
      <c r="I230"/>
      <c r="J230"/>
      <c r="K230"/>
      <c r="L230">
        <v>2.9753229999999999</v>
      </c>
      <c r="M230"/>
      <c r="N230"/>
      <c r="O230"/>
      <c r="P230">
        <v>8.3488670000000001E-2</v>
      </c>
      <c r="Q230">
        <v>8.8052089999999996E-3</v>
      </c>
      <c r="R230"/>
      <c r="S230"/>
      <c r="T230"/>
      <c r="U230"/>
      <c r="V230">
        <v>1.9490989999999999</v>
      </c>
      <c r="W230"/>
      <c r="X230"/>
      <c r="Y230">
        <v>0.2638856</v>
      </c>
      <c r="Z230"/>
      <c r="AA230"/>
      <c r="AB230">
        <v>3.6822330000000001</v>
      </c>
      <c r="AC230"/>
      <c r="AD230">
        <v>4.8949299999999996</v>
      </c>
      <c r="AE230">
        <v>0.25419130000000001</v>
      </c>
    </row>
    <row r="231" spans="1:31" x14ac:dyDescent="0.35">
      <c r="A231" s="73">
        <v>25600</v>
      </c>
      <c r="B231">
        <v>0.82649450000000002</v>
      </c>
      <c r="C231"/>
      <c r="D231">
        <v>1.9947569999999999</v>
      </c>
      <c r="E231"/>
      <c r="F231"/>
      <c r="G231"/>
      <c r="H231"/>
      <c r="I231"/>
      <c r="J231"/>
      <c r="K231"/>
      <c r="L231">
        <v>3.0146359999999999</v>
      </c>
      <c r="M231"/>
      <c r="N231"/>
      <c r="O231"/>
      <c r="P231">
        <v>8.4471290000000004E-2</v>
      </c>
      <c r="Q231">
        <v>9.0056370000000004E-3</v>
      </c>
      <c r="R231"/>
      <c r="S231"/>
      <c r="T231"/>
      <c r="U231"/>
      <c r="V231">
        <v>1.9623699999999999</v>
      </c>
      <c r="W231"/>
      <c r="X231"/>
      <c r="Y231">
        <v>0.26982990000000001</v>
      </c>
      <c r="Z231"/>
      <c r="AA231"/>
      <c r="AB231">
        <v>3.703036</v>
      </c>
      <c r="AC231"/>
      <c r="AD231">
        <v>4.8675329999999999</v>
      </c>
      <c r="AE231">
        <v>0.25307200000000002</v>
      </c>
    </row>
    <row r="232" spans="1:31" x14ac:dyDescent="0.35">
      <c r="A232" s="73">
        <v>25628</v>
      </c>
      <c r="B232">
        <v>0.83209789999999995</v>
      </c>
      <c r="C232"/>
      <c r="D232">
        <v>2.0025629999999999</v>
      </c>
      <c r="E232"/>
      <c r="F232"/>
      <c r="G232"/>
      <c r="H232"/>
      <c r="I232"/>
      <c r="J232"/>
      <c r="K232">
        <v>3.3270219999999999</v>
      </c>
      <c r="L232">
        <v>3.0306690000000001</v>
      </c>
      <c r="M232"/>
      <c r="N232"/>
      <c r="O232"/>
      <c r="P232">
        <v>8.5177649999999994E-2</v>
      </c>
      <c r="Q232">
        <v>9.1760490000000004E-3</v>
      </c>
      <c r="R232"/>
      <c r="S232"/>
      <c r="T232"/>
      <c r="U232"/>
      <c r="V232">
        <v>1.988613</v>
      </c>
      <c r="W232"/>
      <c r="X232"/>
      <c r="Y232">
        <v>0.2721944</v>
      </c>
      <c r="Z232"/>
      <c r="AA232"/>
      <c r="AB232">
        <v>3.7093060000000002</v>
      </c>
      <c r="AC232"/>
      <c r="AD232">
        <v>4.8758350000000004</v>
      </c>
      <c r="AE232">
        <v>0.25546799999999997</v>
      </c>
    </row>
    <row r="233" spans="1:31" x14ac:dyDescent="0.35">
      <c r="A233" s="73">
        <v>25659</v>
      </c>
      <c r="B233">
        <v>0.83770120000000003</v>
      </c>
      <c r="C233"/>
      <c r="D233">
        <v>1.9944470000000001</v>
      </c>
      <c r="E233"/>
      <c r="F233"/>
      <c r="G233"/>
      <c r="H233"/>
      <c r="I233"/>
      <c r="J233"/>
      <c r="K233">
        <v>3.3493249999999999</v>
      </c>
      <c r="L233">
        <v>3.0481159999999998</v>
      </c>
      <c r="M233"/>
      <c r="N233"/>
      <c r="O233"/>
      <c r="P233">
        <v>8.7597460000000002E-2</v>
      </c>
      <c r="Q233">
        <v>9.3597349999999992E-3</v>
      </c>
      <c r="R233"/>
      <c r="S233"/>
      <c r="T233"/>
      <c r="U233"/>
      <c r="V233">
        <v>2.017001</v>
      </c>
      <c r="W233"/>
      <c r="X233"/>
      <c r="Y233">
        <v>0.27574199999999999</v>
      </c>
      <c r="Z233"/>
      <c r="AA233"/>
      <c r="AB233">
        <v>3.7116289999999998</v>
      </c>
      <c r="AC233"/>
      <c r="AD233">
        <v>4.8849669999999996</v>
      </c>
      <c r="AE233">
        <v>0.2588085</v>
      </c>
    </row>
    <row r="234" spans="1:31" x14ac:dyDescent="0.35">
      <c r="A234" s="73">
        <v>25689</v>
      </c>
      <c r="B234">
        <v>0.84050290000000005</v>
      </c>
      <c r="C234"/>
      <c r="D234">
        <v>2.0205519999999999</v>
      </c>
      <c r="E234"/>
      <c r="F234"/>
      <c r="G234"/>
      <c r="H234"/>
      <c r="I234"/>
      <c r="J234"/>
      <c r="K234">
        <v>3.3411279999999999</v>
      </c>
      <c r="L234">
        <v>3.0726369999999998</v>
      </c>
      <c r="M234"/>
      <c r="N234"/>
      <c r="O234"/>
      <c r="P234">
        <v>9.0111650000000001E-2</v>
      </c>
      <c r="Q234">
        <v>9.6829359999999996E-3</v>
      </c>
      <c r="R234"/>
      <c r="S234"/>
      <c r="T234"/>
      <c r="U234"/>
      <c r="V234">
        <v>2.0436770000000002</v>
      </c>
      <c r="W234"/>
      <c r="X234"/>
      <c r="Y234">
        <v>0.27963690000000002</v>
      </c>
      <c r="Z234"/>
      <c r="AA234"/>
      <c r="AB234">
        <v>3.7047430000000001</v>
      </c>
      <c r="AC234"/>
      <c r="AD234">
        <v>4.910704</v>
      </c>
      <c r="AE234">
        <v>0.26055739999999999</v>
      </c>
    </row>
    <row r="235" spans="1:31" x14ac:dyDescent="0.35">
      <c r="A235" s="73">
        <v>25720</v>
      </c>
      <c r="B235">
        <v>0.84050290000000005</v>
      </c>
      <c r="C235"/>
      <c r="D235">
        <v>2.0346139999999999</v>
      </c>
      <c r="E235"/>
      <c r="F235"/>
      <c r="G235"/>
      <c r="H235"/>
      <c r="I235"/>
      <c r="J235"/>
      <c r="K235">
        <v>3.2915199999999998</v>
      </c>
      <c r="L235">
        <v>3.1080030000000001</v>
      </c>
      <c r="M235"/>
      <c r="N235"/>
      <c r="O235"/>
      <c r="P235">
        <v>9.0929549999999998E-2</v>
      </c>
      <c r="Q235">
        <v>9.8762940000000007E-3</v>
      </c>
      <c r="R235"/>
      <c r="S235"/>
      <c r="T235"/>
      <c r="U235"/>
      <c r="V235">
        <v>2.0727950000000002</v>
      </c>
      <c r="W235"/>
      <c r="X235"/>
      <c r="Y235">
        <v>0.28327069999999999</v>
      </c>
      <c r="Z235"/>
      <c r="AA235"/>
      <c r="AB235">
        <v>3.7151709999999998</v>
      </c>
      <c r="AC235"/>
      <c r="AD235">
        <v>4.9414220000000002</v>
      </c>
      <c r="AE235">
        <v>0.26297100000000001</v>
      </c>
    </row>
    <row r="236" spans="1:31" x14ac:dyDescent="0.35">
      <c r="A236" s="73">
        <v>25750</v>
      </c>
      <c r="B236">
        <v>0.84330459999999996</v>
      </c>
      <c r="C236"/>
      <c r="D236">
        <v>2.0380250000000002</v>
      </c>
      <c r="E236"/>
      <c r="F236"/>
      <c r="G236"/>
      <c r="H236"/>
      <c r="I236"/>
      <c r="J236"/>
      <c r="K236">
        <v>3.298657</v>
      </c>
      <c r="L236">
        <v>3.153273</v>
      </c>
      <c r="M236"/>
      <c r="N236"/>
      <c r="O236"/>
      <c r="P236">
        <v>9.1908809999999994E-2</v>
      </c>
      <c r="Q236">
        <v>9.9663549999999997E-3</v>
      </c>
      <c r="R236"/>
      <c r="S236"/>
      <c r="T236"/>
      <c r="U236"/>
      <c r="V236">
        <v>2.098274</v>
      </c>
      <c r="W236"/>
      <c r="X236"/>
      <c r="Y236">
        <v>0.29474600000000001</v>
      </c>
      <c r="Z236"/>
      <c r="AA236"/>
      <c r="AB236">
        <v>3.7229700000000001</v>
      </c>
      <c r="AC236"/>
      <c r="AD236">
        <v>4.9737999999999998</v>
      </c>
      <c r="AE236">
        <v>0.2652621</v>
      </c>
    </row>
    <row r="237" spans="1:31" x14ac:dyDescent="0.35">
      <c r="A237" s="73">
        <v>25781</v>
      </c>
      <c r="B237">
        <v>0.84610620000000003</v>
      </c>
      <c r="C237"/>
      <c r="D237">
        <v>2.0672329999999999</v>
      </c>
      <c r="E237"/>
      <c r="F237"/>
      <c r="G237"/>
      <c r="H237"/>
      <c r="I237"/>
      <c r="J237"/>
      <c r="K237">
        <v>3.3111630000000001</v>
      </c>
      <c r="L237">
        <v>3.1862810000000001</v>
      </c>
      <c r="M237"/>
      <c r="N237"/>
      <c r="O237"/>
      <c r="P237">
        <v>9.2982860000000001E-2</v>
      </c>
      <c r="Q237">
        <v>1.009725E-2</v>
      </c>
      <c r="R237"/>
      <c r="S237"/>
      <c r="T237"/>
      <c r="U237"/>
      <c r="V237">
        <v>2.1138819999999998</v>
      </c>
      <c r="W237"/>
      <c r="X237"/>
      <c r="Y237">
        <v>0.30698370000000003</v>
      </c>
      <c r="Z237"/>
      <c r="AA237"/>
      <c r="AB237">
        <v>3.7343030000000002</v>
      </c>
      <c r="AC237"/>
      <c r="AD237">
        <v>5.0219519999999997</v>
      </c>
      <c r="AE237">
        <v>0.26629399999999998</v>
      </c>
    </row>
    <row r="238" spans="1:31" x14ac:dyDescent="0.35">
      <c r="A238" s="73">
        <v>25812</v>
      </c>
      <c r="B238">
        <v>0.84890790000000005</v>
      </c>
      <c r="C238"/>
      <c r="D238">
        <v>2.0952000000000002</v>
      </c>
      <c r="E238"/>
      <c r="F238"/>
      <c r="G238"/>
      <c r="H238"/>
      <c r="I238"/>
      <c r="J238"/>
      <c r="K238">
        <v>3.2981180000000001</v>
      </c>
      <c r="L238">
        <v>3.2065579999999998</v>
      </c>
      <c r="M238"/>
      <c r="N238"/>
      <c r="O238"/>
      <c r="P238">
        <v>9.4132359999999998E-2</v>
      </c>
      <c r="Q238">
        <v>1.0227490000000001E-2</v>
      </c>
      <c r="R238"/>
      <c r="S238"/>
      <c r="T238"/>
      <c r="U238"/>
      <c r="V238">
        <v>2.1379359999999998</v>
      </c>
      <c r="W238"/>
      <c r="X238"/>
      <c r="Y238">
        <v>0.31452950000000002</v>
      </c>
      <c r="Z238"/>
      <c r="AA238"/>
      <c r="AB238">
        <v>3.7575020000000001</v>
      </c>
      <c r="AC238"/>
      <c r="AD238">
        <v>5.074255</v>
      </c>
      <c r="AE238">
        <v>0.26799040000000002</v>
      </c>
    </row>
    <row r="239" spans="1:31" x14ac:dyDescent="0.35">
      <c r="A239" s="73">
        <v>25842</v>
      </c>
      <c r="B239">
        <v>0.85170959999999996</v>
      </c>
      <c r="C239"/>
      <c r="D239">
        <v>2.1006279999999999</v>
      </c>
      <c r="E239"/>
      <c r="F239"/>
      <c r="G239"/>
      <c r="H239"/>
      <c r="I239"/>
      <c r="J239"/>
      <c r="K239">
        <v>3.3218890000000001</v>
      </c>
      <c r="L239">
        <v>3.2310789999999998</v>
      </c>
      <c r="M239"/>
      <c r="N239"/>
      <c r="O239"/>
      <c r="P239">
        <v>9.5626589999999997E-2</v>
      </c>
      <c r="Q239">
        <v>1.043359E-2</v>
      </c>
      <c r="R239"/>
      <c r="S239"/>
      <c r="T239"/>
      <c r="U239"/>
      <c r="V239">
        <v>2.1670259999999999</v>
      </c>
      <c r="W239"/>
      <c r="X239"/>
      <c r="Y239">
        <v>0.32414759999999998</v>
      </c>
      <c r="Z239"/>
      <c r="AA239"/>
      <c r="AB239">
        <v>3.7786460000000002</v>
      </c>
      <c r="AC239"/>
      <c r="AD239">
        <v>5.117426</v>
      </c>
      <c r="AE239">
        <v>0.2705439</v>
      </c>
    </row>
    <row r="240" spans="1:31" x14ac:dyDescent="0.35">
      <c r="A240" s="73">
        <v>25873</v>
      </c>
      <c r="B240">
        <v>0.85451129999999997</v>
      </c>
      <c r="C240"/>
      <c r="D240">
        <v>2.1467399999999999</v>
      </c>
      <c r="E240"/>
      <c r="F240"/>
      <c r="G240"/>
      <c r="H240"/>
      <c r="I240"/>
      <c r="J240"/>
      <c r="K240">
        <v>3.3200829999999999</v>
      </c>
      <c r="L240">
        <v>3.2603149999999999</v>
      </c>
      <c r="M240"/>
      <c r="N240"/>
      <c r="O240"/>
      <c r="P240">
        <v>9.6736409999999995E-2</v>
      </c>
      <c r="Q240">
        <v>1.0660849999999999E-2</v>
      </c>
      <c r="R240"/>
      <c r="S240"/>
      <c r="T240"/>
      <c r="U240"/>
      <c r="V240">
        <v>2.1915110000000002</v>
      </c>
      <c r="W240"/>
      <c r="X240"/>
      <c r="Y240">
        <v>0.33173599999999998</v>
      </c>
      <c r="Z240"/>
      <c r="AA240"/>
      <c r="AB240">
        <v>3.8128760000000002</v>
      </c>
      <c r="AC240"/>
      <c r="AD240">
        <v>5.1564459999999999</v>
      </c>
      <c r="AE240">
        <v>0.27206550000000002</v>
      </c>
    </row>
    <row r="241" spans="1:31" x14ac:dyDescent="0.35">
      <c r="A241" s="73">
        <v>25903</v>
      </c>
      <c r="B241">
        <v>0.86011459999999995</v>
      </c>
      <c r="C241"/>
      <c r="D241">
        <v>2.1626620000000001</v>
      </c>
      <c r="E241"/>
      <c r="F241"/>
      <c r="G241"/>
      <c r="H241"/>
      <c r="I241"/>
      <c r="J241"/>
      <c r="K241">
        <v>3.2982179999999999</v>
      </c>
      <c r="L241">
        <v>3.2716319999999999</v>
      </c>
      <c r="M241"/>
      <c r="N241"/>
      <c r="O241"/>
      <c r="P241">
        <v>9.7257579999999996E-2</v>
      </c>
      <c r="Q241">
        <v>1.0782389999999999E-2</v>
      </c>
      <c r="R241"/>
      <c r="S241"/>
      <c r="T241"/>
      <c r="U241"/>
      <c r="V241">
        <v>2.2156479999999998</v>
      </c>
      <c r="W241"/>
      <c r="X241"/>
      <c r="Y241">
        <v>0.3376556</v>
      </c>
      <c r="Z241"/>
      <c r="AA241"/>
      <c r="AB241">
        <v>3.8502930000000002</v>
      </c>
      <c r="AC241"/>
      <c r="AD241">
        <v>5.2012780000000003</v>
      </c>
      <c r="AE241">
        <v>0.27353460000000002</v>
      </c>
    </row>
    <row r="242" spans="1:31" x14ac:dyDescent="0.35">
      <c r="A242" s="73">
        <v>25934</v>
      </c>
      <c r="B242">
        <v>0.86291629999999997</v>
      </c>
      <c r="C242"/>
      <c r="D242">
        <v>2.193886</v>
      </c>
      <c r="E242"/>
      <c r="F242"/>
      <c r="G242"/>
      <c r="H242"/>
      <c r="I242"/>
      <c r="J242"/>
      <c r="K242">
        <v>3.328163</v>
      </c>
      <c r="L242">
        <v>3.2933240000000001</v>
      </c>
      <c r="M242"/>
      <c r="N242"/>
      <c r="O242"/>
      <c r="P242">
        <v>9.8305160000000003E-2</v>
      </c>
      <c r="Q242">
        <v>1.09652E-2</v>
      </c>
      <c r="R242"/>
      <c r="S242"/>
      <c r="T242"/>
      <c r="U242"/>
      <c r="V242">
        <v>2.267503</v>
      </c>
      <c r="W242"/>
      <c r="X242"/>
      <c r="Y242">
        <v>0.3432385</v>
      </c>
      <c r="Z242"/>
      <c r="AA242"/>
      <c r="AB242">
        <v>3.8956879999999998</v>
      </c>
      <c r="AC242"/>
      <c r="AD242">
        <v>5.2544120000000003</v>
      </c>
      <c r="AE242">
        <v>0.27649030000000002</v>
      </c>
    </row>
    <row r="243" spans="1:31" x14ac:dyDescent="0.35">
      <c r="A243" s="73">
        <v>25965</v>
      </c>
      <c r="B243">
        <v>0.86851970000000001</v>
      </c>
      <c r="C243"/>
      <c r="D243">
        <v>2.1937829999999998</v>
      </c>
      <c r="E243"/>
      <c r="F243"/>
      <c r="G243"/>
      <c r="H243"/>
      <c r="I243"/>
      <c r="J243"/>
      <c r="K243">
        <v>3.434218</v>
      </c>
      <c r="L243">
        <v>3.335763</v>
      </c>
      <c r="M243"/>
      <c r="N243"/>
      <c r="O243"/>
      <c r="P243">
        <v>9.977453E-2</v>
      </c>
      <c r="Q243">
        <v>1.1218590000000001E-2</v>
      </c>
      <c r="R243"/>
      <c r="S243"/>
      <c r="T243"/>
      <c r="U243"/>
      <c r="V243">
        <v>2.2972929999999998</v>
      </c>
      <c r="W243"/>
      <c r="X243"/>
      <c r="Y243">
        <v>0.3482307</v>
      </c>
      <c r="Z243"/>
      <c r="AA243"/>
      <c r="AB243">
        <v>3.9225859999999999</v>
      </c>
      <c r="AC243"/>
      <c r="AD243">
        <v>5.3216590000000004</v>
      </c>
      <c r="AE243">
        <v>0.27879890000000002</v>
      </c>
    </row>
    <row r="244" spans="1:31" x14ac:dyDescent="0.35">
      <c r="A244" s="73">
        <v>25993</v>
      </c>
      <c r="B244">
        <v>0.8769247</v>
      </c>
      <c r="C244"/>
      <c r="D244">
        <v>2.2147190000000001</v>
      </c>
      <c r="E244"/>
      <c r="F244"/>
      <c r="G244"/>
      <c r="H244"/>
      <c r="I244"/>
      <c r="J244"/>
      <c r="K244">
        <v>3.4451510000000001</v>
      </c>
      <c r="L244">
        <v>3.3730159999999998</v>
      </c>
      <c r="M244"/>
      <c r="N244"/>
      <c r="O244"/>
      <c r="P244">
        <v>0.10076</v>
      </c>
      <c r="Q244">
        <v>1.137643E-2</v>
      </c>
      <c r="R244"/>
      <c r="S244"/>
      <c r="T244"/>
      <c r="U244"/>
      <c r="V244">
        <v>2.297364</v>
      </c>
      <c r="W244"/>
      <c r="X244"/>
      <c r="Y244">
        <v>0.35339900000000002</v>
      </c>
      <c r="Z244"/>
      <c r="AA244"/>
      <c r="AB244">
        <v>3.936455</v>
      </c>
      <c r="AC244"/>
      <c r="AD244">
        <v>5.3955469999999996</v>
      </c>
      <c r="AE244">
        <v>0.28063529999999998</v>
      </c>
    </row>
    <row r="245" spans="1:31" x14ac:dyDescent="0.35">
      <c r="A245" s="73">
        <v>26024</v>
      </c>
      <c r="B245">
        <v>0.88252810000000004</v>
      </c>
      <c r="C245"/>
      <c r="D245">
        <v>2.217924</v>
      </c>
      <c r="E245"/>
      <c r="F245"/>
      <c r="G245"/>
      <c r="H245"/>
      <c r="I245"/>
      <c r="J245"/>
      <c r="K245">
        <v>3.3878919999999999</v>
      </c>
      <c r="L245">
        <v>3.4197000000000002</v>
      </c>
      <c r="M245"/>
      <c r="N245"/>
      <c r="O245"/>
      <c r="P245">
        <v>0.10147870000000001</v>
      </c>
      <c r="Q245">
        <v>1.1513880000000001E-2</v>
      </c>
      <c r="R245"/>
      <c r="S245"/>
      <c r="T245"/>
      <c r="U245"/>
      <c r="V245">
        <v>2.3208470000000001</v>
      </c>
      <c r="W245"/>
      <c r="X245"/>
      <c r="Y245">
        <v>0.36514859999999999</v>
      </c>
      <c r="Z245"/>
      <c r="AA245"/>
      <c r="AB245">
        <v>3.9594290000000001</v>
      </c>
      <c r="AC245"/>
      <c r="AD245">
        <v>5.4661150000000003</v>
      </c>
      <c r="AE245">
        <v>0.28318880000000002</v>
      </c>
    </row>
    <row r="246" spans="1:31" x14ac:dyDescent="0.35">
      <c r="A246" s="73">
        <v>26054</v>
      </c>
      <c r="B246">
        <v>0.89093310000000003</v>
      </c>
      <c r="C246"/>
      <c r="D246">
        <v>2.2336390000000002</v>
      </c>
      <c r="E246"/>
      <c r="F246"/>
      <c r="G246"/>
      <c r="H246"/>
      <c r="I246"/>
      <c r="J246"/>
      <c r="K246">
        <v>3.4121130000000002</v>
      </c>
      <c r="L246">
        <v>3.4701559999999998</v>
      </c>
      <c r="M246"/>
      <c r="N246"/>
      <c r="O246"/>
      <c r="P246">
        <v>0.1024442</v>
      </c>
      <c r="Q246">
        <v>1.170597E-2</v>
      </c>
      <c r="R246"/>
      <c r="S246"/>
      <c r="T246"/>
      <c r="U246"/>
      <c r="V246">
        <v>2.3354810000000001</v>
      </c>
      <c r="W246"/>
      <c r="X246"/>
      <c r="Y246">
        <v>0.37876700000000002</v>
      </c>
      <c r="Z246"/>
      <c r="AA246"/>
      <c r="AB246">
        <v>3.9928089999999998</v>
      </c>
      <c r="AC246"/>
      <c r="AD246">
        <v>5.5350229999999998</v>
      </c>
      <c r="AE246">
        <v>0.28582970000000002</v>
      </c>
    </row>
    <row r="247" spans="1:31" x14ac:dyDescent="0.35">
      <c r="A247" s="73">
        <v>26085</v>
      </c>
      <c r="B247">
        <v>0.89933810000000003</v>
      </c>
      <c r="C247"/>
      <c r="D247">
        <v>2.239843</v>
      </c>
      <c r="E247"/>
      <c r="F247"/>
      <c r="G247"/>
      <c r="H247"/>
      <c r="I247"/>
      <c r="J247"/>
      <c r="K247">
        <v>3.4646599999999999</v>
      </c>
      <c r="L247">
        <v>3.5092949999999998</v>
      </c>
      <c r="M247"/>
      <c r="N247"/>
      <c r="O247"/>
      <c r="P247">
        <v>0.10358199999999999</v>
      </c>
      <c r="Q247">
        <v>1.1965719999999999E-2</v>
      </c>
      <c r="R247"/>
      <c r="S247"/>
      <c r="T247"/>
      <c r="U247"/>
      <c r="V247">
        <v>2.3579509999999999</v>
      </c>
      <c r="W247"/>
      <c r="X247"/>
      <c r="Y247">
        <v>0.38647320000000002</v>
      </c>
      <c r="Z247"/>
      <c r="AA247"/>
      <c r="AB247">
        <v>4.0262440000000002</v>
      </c>
      <c r="AC247"/>
      <c r="AD247">
        <v>5.5873270000000002</v>
      </c>
      <c r="AE247">
        <v>0.28708889999999998</v>
      </c>
    </row>
    <row r="248" spans="1:31" x14ac:dyDescent="0.35">
      <c r="A248" s="73">
        <v>26115</v>
      </c>
      <c r="B248">
        <v>0.90213980000000005</v>
      </c>
      <c r="C248"/>
      <c r="D248">
        <v>2.263881</v>
      </c>
      <c r="E248"/>
      <c r="F248"/>
      <c r="G248"/>
      <c r="H248"/>
      <c r="I248"/>
      <c r="J248"/>
      <c r="K248">
        <v>3.5343740000000001</v>
      </c>
      <c r="L248">
        <v>3.5465469999999999</v>
      </c>
      <c r="M248"/>
      <c r="N248"/>
      <c r="O248"/>
      <c r="P248">
        <v>0.10458190000000001</v>
      </c>
      <c r="Q248">
        <v>1.21814E-2</v>
      </c>
      <c r="R248"/>
      <c r="S248"/>
      <c r="T248"/>
      <c r="U248"/>
      <c r="V248">
        <v>2.3805779999999999</v>
      </c>
      <c r="W248"/>
      <c r="X248"/>
      <c r="Y248">
        <v>0.39969060000000001</v>
      </c>
      <c r="Z248"/>
      <c r="AA248"/>
      <c r="AB248">
        <v>4.0576080000000001</v>
      </c>
      <c r="AC248"/>
      <c r="AD248">
        <v>5.6421200000000002</v>
      </c>
      <c r="AE248">
        <v>0.28710639999999998</v>
      </c>
    </row>
    <row r="249" spans="1:31" x14ac:dyDescent="0.35">
      <c r="A249" s="73">
        <v>26146</v>
      </c>
      <c r="B249">
        <v>0.90774319999999997</v>
      </c>
      <c r="C249"/>
      <c r="D249">
        <v>2.3091659999999998</v>
      </c>
      <c r="E249"/>
      <c r="F249"/>
      <c r="G249"/>
      <c r="H249"/>
      <c r="I249"/>
      <c r="J249"/>
      <c r="K249">
        <v>3.563329</v>
      </c>
      <c r="L249">
        <v>3.5838000000000001</v>
      </c>
      <c r="M249"/>
      <c r="N249"/>
      <c r="O249"/>
      <c r="P249">
        <v>0.10576679999999999</v>
      </c>
      <c r="Q249">
        <v>1.2470119999999999E-2</v>
      </c>
      <c r="R249"/>
      <c r="S249"/>
      <c r="T249"/>
      <c r="U249"/>
      <c r="V249">
        <v>2.4032089999999999</v>
      </c>
      <c r="W249"/>
      <c r="X249"/>
      <c r="Y249">
        <v>0.41171410000000003</v>
      </c>
      <c r="Z249"/>
      <c r="AA249"/>
      <c r="AB249">
        <v>4.0975529999999996</v>
      </c>
      <c r="AC249"/>
      <c r="AD249">
        <v>5.691103</v>
      </c>
      <c r="AE249">
        <v>0.28946749999999999</v>
      </c>
    </row>
    <row r="250" spans="1:31" x14ac:dyDescent="0.35">
      <c r="A250" s="73">
        <v>26177</v>
      </c>
      <c r="B250">
        <v>0.91894980000000004</v>
      </c>
      <c r="C250"/>
      <c r="D250">
        <v>2.310562</v>
      </c>
      <c r="E250"/>
      <c r="F250"/>
      <c r="G250"/>
      <c r="H250"/>
      <c r="I250"/>
      <c r="J250"/>
      <c r="K250">
        <v>3.6054309999999998</v>
      </c>
      <c r="L250">
        <v>3.621524</v>
      </c>
      <c r="M250"/>
      <c r="N250"/>
      <c r="O250"/>
      <c r="P250">
        <v>0.1072255</v>
      </c>
      <c r="Q250">
        <v>1.269386E-2</v>
      </c>
      <c r="R250"/>
      <c r="S250"/>
      <c r="T250"/>
      <c r="U250"/>
      <c r="V250">
        <v>2.4133469999999999</v>
      </c>
      <c r="W250"/>
      <c r="X250"/>
      <c r="Y250">
        <v>0.41633799999999999</v>
      </c>
      <c r="Z250"/>
      <c r="AA250"/>
      <c r="AB250">
        <v>4.1407939999999996</v>
      </c>
      <c r="AC250"/>
      <c r="AD250">
        <v>5.7492179999999999</v>
      </c>
      <c r="AE250">
        <v>0.29179359999999999</v>
      </c>
    </row>
    <row r="251" spans="1:31" x14ac:dyDescent="0.35">
      <c r="A251" s="73">
        <v>26207</v>
      </c>
      <c r="B251">
        <v>0.92735489999999998</v>
      </c>
      <c r="C251"/>
      <c r="D251">
        <v>2.353469</v>
      </c>
      <c r="E251"/>
      <c r="F251"/>
      <c r="G251"/>
      <c r="H251"/>
      <c r="I251"/>
      <c r="J251"/>
      <c r="K251">
        <v>3.5891220000000001</v>
      </c>
      <c r="L251">
        <v>3.6630210000000001</v>
      </c>
      <c r="M251"/>
      <c r="N251"/>
      <c r="O251"/>
      <c r="P251">
        <v>0.1086651</v>
      </c>
      <c r="Q251">
        <v>1.2795900000000001E-2</v>
      </c>
      <c r="R251"/>
      <c r="S251"/>
      <c r="T251"/>
      <c r="U251"/>
      <c r="V251">
        <v>2.4354990000000001</v>
      </c>
      <c r="W251"/>
      <c r="X251"/>
      <c r="Y251">
        <v>0.430344</v>
      </c>
      <c r="Z251"/>
      <c r="AA251"/>
      <c r="AB251">
        <v>4.1795349999999996</v>
      </c>
      <c r="AC251"/>
      <c r="AD251">
        <v>5.7982009999999997</v>
      </c>
      <c r="AE251">
        <v>0.2930528</v>
      </c>
    </row>
    <row r="252" spans="1:31" x14ac:dyDescent="0.35">
      <c r="A252" s="73">
        <v>26238</v>
      </c>
      <c r="B252">
        <v>0.93015650000000005</v>
      </c>
      <c r="C252"/>
      <c r="D252">
        <v>2.364325</v>
      </c>
      <c r="E252"/>
      <c r="F252"/>
      <c r="G252"/>
      <c r="H252"/>
      <c r="I252"/>
      <c r="J252"/>
      <c r="K252">
        <v>3.5629680000000001</v>
      </c>
      <c r="L252">
        <v>3.6993309999999999</v>
      </c>
      <c r="M252"/>
      <c r="N252"/>
      <c r="O252"/>
      <c r="P252">
        <v>0.1101289</v>
      </c>
      <c r="Q252">
        <v>1.294403E-2</v>
      </c>
      <c r="R252"/>
      <c r="S252"/>
      <c r="T252"/>
      <c r="U252"/>
      <c r="V252">
        <v>2.4880040000000001</v>
      </c>
      <c r="W252"/>
      <c r="X252"/>
      <c r="Y252">
        <v>0.44610270000000002</v>
      </c>
      <c r="Z252"/>
      <c r="AA252"/>
      <c r="AB252">
        <v>4.2304529999999998</v>
      </c>
      <c r="AC252"/>
      <c r="AD252">
        <v>5.8496740000000003</v>
      </c>
      <c r="AE252">
        <v>0.29516900000000001</v>
      </c>
    </row>
    <row r="253" spans="1:31" x14ac:dyDescent="0.35">
      <c r="A253" s="73">
        <v>26268</v>
      </c>
      <c r="B253">
        <v>0.93575989999999998</v>
      </c>
      <c r="C253"/>
      <c r="D253">
        <v>2.3730609999999999</v>
      </c>
      <c r="E253"/>
      <c r="F253"/>
      <c r="G253"/>
      <c r="H253"/>
      <c r="I253"/>
      <c r="J253"/>
      <c r="K253">
        <v>3.5920380000000001</v>
      </c>
      <c r="L253">
        <v>3.7361119999999999</v>
      </c>
      <c r="M253"/>
      <c r="N253"/>
      <c r="O253"/>
      <c r="P253">
        <v>0.1121825</v>
      </c>
      <c r="Q253">
        <v>1.299992E-2</v>
      </c>
      <c r="R253"/>
      <c r="S253"/>
      <c r="T253"/>
      <c r="U253"/>
      <c r="V253">
        <v>2.4989919999999999</v>
      </c>
      <c r="W253"/>
      <c r="X253"/>
      <c r="Y253">
        <v>0.46105109999999999</v>
      </c>
      <c r="Z253"/>
      <c r="AA253"/>
      <c r="AB253">
        <v>4.267671</v>
      </c>
      <c r="AC253"/>
      <c r="AD253">
        <v>5.8969959999999997</v>
      </c>
      <c r="AE253">
        <v>0.29747760000000001</v>
      </c>
    </row>
    <row r="254" spans="1:31" x14ac:dyDescent="0.35">
      <c r="A254" s="73">
        <v>26299</v>
      </c>
      <c r="B254">
        <v>0.94416489999999997</v>
      </c>
      <c r="C254"/>
      <c r="D254">
        <v>2.4559799999999998</v>
      </c>
      <c r="E254">
        <v>11.06668</v>
      </c>
      <c r="F254"/>
      <c r="G254"/>
      <c r="H254"/>
      <c r="I254"/>
      <c r="J254"/>
      <c r="K254">
        <v>3.6166999999999998</v>
      </c>
      <c r="L254">
        <v>3.7780800000000001</v>
      </c>
      <c r="M254"/>
      <c r="N254"/>
      <c r="O254"/>
      <c r="P254">
        <v>0.1139502</v>
      </c>
      <c r="Q254">
        <v>1.314334E-2</v>
      </c>
      <c r="R254"/>
      <c r="S254"/>
      <c r="T254"/>
      <c r="U254"/>
      <c r="V254">
        <v>2.507104</v>
      </c>
      <c r="W254"/>
      <c r="X254"/>
      <c r="Y254">
        <v>0.47400999999999999</v>
      </c>
      <c r="Z254"/>
      <c r="AA254"/>
      <c r="AB254">
        <v>4.2995599999999996</v>
      </c>
      <c r="AC254"/>
      <c r="AD254">
        <v>5.958431</v>
      </c>
      <c r="AE254">
        <v>0.2997512</v>
      </c>
    </row>
    <row r="255" spans="1:31" x14ac:dyDescent="0.35">
      <c r="A255" s="73">
        <v>26330</v>
      </c>
      <c r="B255">
        <v>0.95257000000000003</v>
      </c>
      <c r="C255"/>
      <c r="D255">
        <v>2.454739</v>
      </c>
      <c r="E255">
        <v>11.266500000000001</v>
      </c>
      <c r="F255"/>
      <c r="G255"/>
      <c r="H255"/>
      <c r="I255"/>
      <c r="J255"/>
      <c r="K255">
        <v>3.6593119999999999</v>
      </c>
      <c r="L255">
        <v>3.8228770000000001</v>
      </c>
      <c r="M255"/>
      <c r="N255"/>
      <c r="O255"/>
      <c r="P255">
        <v>0.11490209999999999</v>
      </c>
      <c r="Q255">
        <v>1.336057E-2</v>
      </c>
      <c r="R255"/>
      <c r="S255"/>
      <c r="T255"/>
      <c r="U255"/>
      <c r="V255">
        <v>2.543396</v>
      </c>
      <c r="W255"/>
      <c r="X255"/>
      <c r="Y255">
        <v>0.47937170000000001</v>
      </c>
      <c r="Z255"/>
      <c r="AA255"/>
      <c r="AB255">
        <v>4.3456130000000002</v>
      </c>
      <c r="AC255"/>
      <c r="AD255">
        <v>6.0248480000000004</v>
      </c>
      <c r="AE255">
        <v>0.30282940000000003</v>
      </c>
    </row>
    <row r="256" spans="1:31" x14ac:dyDescent="0.35">
      <c r="A256" s="73">
        <v>26359</v>
      </c>
      <c r="B256">
        <v>0.96097500000000002</v>
      </c>
      <c r="C256"/>
      <c r="D256">
        <v>2.4846710000000001</v>
      </c>
      <c r="E256">
        <v>11.432729999999999</v>
      </c>
      <c r="F256"/>
      <c r="G256"/>
      <c r="H256"/>
      <c r="I256"/>
      <c r="J256"/>
      <c r="K256">
        <v>3.7090130000000001</v>
      </c>
      <c r="L256">
        <v>3.8672029999999999</v>
      </c>
      <c r="M256"/>
      <c r="N256"/>
      <c r="O256"/>
      <c r="P256">
        <v>0.116019</v>
      </c>
      <c r="Q256">
        <v>1.3612519999999999E-2</v>
      </c>
      <c r="R256"/>
      <c r="S256"/>
      <c r="T256"/>
      <c r="U256"/>
      <c r="V256">
        <v>2.5695079999999999</v>
      </c>
      <c r="W256"/>
      <c r="X256"/>
      <c r="Y256">
        <v>0.4850295</v>
      </c>
      <c r="Z256"/>
      <c r="AA256"/>
      <c r="AB256">
        <v>4.3901599999999998</v>
      </c>
      <c r="AC256"/>
      <c r="AD256">
        <v>6.0896049999999997</v>
      </c>
      <c r="AE256">
        <v>0.30568020000000001</v>
      </c>
    </row>
    <row r="257" spans="1:31" x14ac:dyDescent="0.35">
      <c r="A257" s="73">
        <v>26390</v>
      </c>
      <c r="B257">
        <v>0.96938000000000002</v>
      </c>
      <c r="C257"/>
      <c r="D257">
        <v>2.5348670000000002</v>
      </c>
      <c r="E257">
        <v>11.52548</v>
      </c>
      <c r="F257"/>
      <c r="G257"/>
      <c r="H257"/>
      <c r="I257"/>
      <c r="J257"/>
      <c r="K257">
        <v>3.766994</v>
      </c>
      <c r="L257">
        <v>3.9091710000000002</v>
      </c>
      <c r="M257"/>
      <c r="N257"/>
      <c r="O257"/>
      <c r="P257">
        <v>0.1168959</v>
      </c>
      <c r="Q257">
        <v>1.389426E-2</v>
      </c>
      <c r="R257"/>
      <c r="S257"/>
      <c r="T257"/>
      <c r="U257"/>
      <c r="V257">
        <v>2.5948699999999998</v>
      </c>
      <c r="W257"/>
      <c r="X257"/>
      <c r="Y257">
        <v>0.49417640000000002</v>
      </c>
      <c r="Z257"/>
      <c r="AA257"/>
      <c r="AB257">
        <v>4.4403309999999996</v>
      </c>
      <c r="AC257"/>
      <c r="AD257">
        <v>6.1302849999999998</v>
      </c>
      <c r="AE257">
        <v>0.30741160000000001</v>
      </c>
    </row>
    <row r="258" spans="1:31" x14ac:dyDescent="0.35">
      <c r="A258" s="73">
        <v>26420</v>
      </c>
      <c r="B258">
        <v>0.98058670000000003</v>
      </c>
      <c r="C258"/>
      <c r="D258">
        <v>2.5659350000000001</v>
      </c>
      <c r="E258">
        <v>11.62796</v>
      </c>
      <c r="F258"/>
      <c r="G258"/>
      <c r="H258"/>
      <c r="I258"/>
      <c r="J258"/>
      <c r="K258">
        <v>3.8020930000000002</v>
      </c>
      <c r="L258">
        <v>3.9497249999999999</v>
      </c>
      <c r="M258"/>
      <c r="N258"/>
      <c r="O258"/>
      <c r="P258">
        <v>0.1181687</v>
      </c>
      <c r="Q258">
        <v>1.4031450000000001E-2</v>
      </c>
      <c r="R258"/>
      <c r="S258"/>
      <c r="T258"/>
      <c r="U258"/>
      <c r="V258">
        <v>2.617378</v>
      </c>
      <c r="W258"/>
      <c r="X258"/>
      <c r="Y258">
        <v>0.50259869999999995</v>
      </c>
      <c r="Z258"/>
      <c r="AA258"/>
      <c r="AB258">
        <v>4.4757280000000002</v>
      </c>
      <c r="AC258"/>
      <c r="AD258">
        <v>6.170966</v>
      </c>
      <c r="AE258">
        <v>0.3094404</v>
      </c>
    </row>
    <row r="259" spans="1:31" x14ac:dyDescent="0.35">
      <c r="A259" s="73">
        <v>26451</v>
      </c>
      <c r="B259">
        <v>0.99179340000000005</v>
      </c>
      <c r="C259"/>
      <c r="D259">
        <v>2.6095139999999999</v>
      </c>
      <c r="E259">
        <v>11.750260000000001</v>
      </c>
      <c r="F259"/>
      <c r="G259"/>
      <c r="H259"/>
      <c r="I259"/>
      <c r="J259"/>
      <c r="K259">
        <v>3.8238500000000002</v>
      </c>
      <c r="L259">
        <v>4.021401</v>
      </c>
      <c r="M259"/>
      <c r="N259"/>
      <c r="O259"/>
      <c r="P259">
        <v>0.120393</v>
      </c>
      <c r="Q259">
        <v>1.416705E-2</v>
      </c>
      <c r="R259"/>
      <c r="S259"/>
      <c r="T259"/>
      <c r="U259"/>
      <c r="V259">
        <v>2.6282160000000001</v>
      </c>
      <c r="W259"/>
      <c r="X259"/>
      <c r="Y259">
        <v>0.5084168</v>
      </c>
      <c r="Z259"/>
      <c r="AA259"/>
      <c r="AB259">
        <v>4.5098710000000004</v>
      </c>
      <c r="AC259"/>
      <c r="AD259">
        <v>6.2240989999999998</v>
      </c>
      <c r="AE259">
        <v>0.31362030000000002</v>
      </c>
    </row>
    <row r="260" spans="1:31" x14ac:dyDescent="0.35">
      <c r="A260" s="73">
        <v>26481</v>
      </c>
      <c r="B260">
        <v>1.0086029999999999</v>
      </c>
      <c r="C260"/>
      <c r="D260">
        <v>2.6197499999999998</v>
      </c>
      <c r="E260">
        <v>11.879519999999999</v>
      </c>
      <c r="F260"/>
      <c r="G260"/>
      <c r="H260"/>
      <c r="I260"/>
      <c r="J260"/>
      <c r="K260">
        <v>3.8442020000000001</v>
      </c>
      <c r="L260">
        <v>4.0977930000000002</v>
      </c>
      <c r="M260"/>
      <c r="N260"/>
      <c r="O260"/>
      <c r="P260">
        <v>0.1220083</v>
      </c>
      <c r="Q260">
        <v>1.437343E-2</v>
      </c>
      <c r="R260"/>
      <c r="S260"/>
      <c r="T260"/>
      <c r="U260"/>
      <c r="V260">
        <v>2.6468500000000001</v>
      </c>
      <c r="W260"/>
      <c r="X260"/>
      <c r="Y260">
        <v>0.51777689999999998</v>
      </c>
      <c r="Z260"/>
      <c r="AA260"/>
      <c r="AB260">
        <v>4.5518660000000004</v>
      </c>
      <c r="AC260"/>
      <c r="AD260">
        <v>6.3054600000000001</v>
      </c>
      <c r="AE260">
        <v>0.31956679999999998</v>
      </c>
    </row>
    <row r="261" spans="1:31" x14ac:dyDescent="0.35">
      <c r="A261" s="73">
        <v>26512</v>
      </c>
      <c r="B261">
        <v>1.0310170000000001</v>
      </c>
      <c r="C261"/>
      <c r="D261">
        <v>2.6003639999999999</v>
      </c>
      <c r="E261">
        <v>12.044779999999999</v>
      </c>
      <c r="F261"/>
      <c r="G261"/>
      <c r="H261"/>
      <c r="I261"/>
      <c r="J261"/>
      <c r="K261">
        <v>3.885637</v>
      </c>
      <c r="L261">
        <v>4.1491920000000002</v>
      </c>
      <c r="M261"/>
      <c r="N261"/>
      <c r="O261"/>
      <c r="P261">
        <v>0.1234753</v>
      </c>
      <c r="Q261">
        <v>1.45375E-2</v>
      </c>
      <c r="R261"/>
      <c r="S261"/>
      <c r="T261"/>
      <c r="U261"/>
      <c r="V261">
        <v>2.6755650000000002</v>
      </c>
      <c r="W261"/>
      <c r="X261"/>
      <c r="Y261">
        <v>0.52786370000000005</v>
      </c>
      <c r="Z261"/>
      <c r="AA261"/>
      <c r="AB261">
        <v>4.5903549999999997</v>
      </c>
      <c r="AC261"/>
      <c r="AD261">
        <v>6.3818390000000003</v>
      </c>
      <c r="AE261">
        <v>0.32575799999999999</v>
      </c>
    </row>
    <row r="262" spans="1:31" x14ac:dyDescent="0.35">
      <c r="A262" s="73">
        <v>26543</v>
      </c>
      <c r="B262">
        <v>1.050629</v>
      </c>
      <c r="C262"/>
      <c r="D262">
        <v>2.6493190000000002</v>
      </c>
      <c r="E262">
        <v>12.129630000000001</v>
      </c>
      <c r="F262"/>
      <c r="G262"/>
      <c r="H262"/>
      <c r="I262"/>
      <c r="J262"/>
      <c r="K262">
        <v>3.9341740000000001</v>
      </c>
      <c r="L262">
        <v>4.202477</v>
      </c>
      <c r="M262"/>
      <c r="N262"/>
      <c r="O262"/>
      <c r="P262">
        <v>0.1246953</v>
      </c>
      <c r="Q262">
        <v>1.4776350000000001E-2</v>
      </c>
      <c r="R262"/>
      <c r="S262"/>
      <c r="T262"/>
      <c r="U262"/>
      <c r="V262">
        <v>2.6935280000000001</v>
      </c>
      <c r="W262"/>
      <c r="X262"/>
      <c r="Y262">
        <v>0.53764100000000004</v>
      </c>
      <c r="Z262"/>
      <c r="AA262"/>
      <c r="AB262">
        <v>4.6272880000000001</v>
      </c>
      <c r="AC262"/>
      <c r="AD262">
        <v>6.4615400000000003</v>
      </c>
      <c r="AE262">
        <v>0.3313371</v>
      </c>
    </row>
    <row r="263" spans="1:31" x14ac:dyDescent="0.35">
      <c r="A263" s="73">
        <v>26573</v>
      </c>
      <c r="B263">
        <v>1.0702400000000001</v>
      </c>
      <c r="C263"/>
      <c r="D263">
        <v>2.7089750000000001</v>
      </c>
      <c r="E263">
        <v>12.1813</v>
      </c>
      <c r="F263"/>
      <c r="G263"/>
      <c r="H263"/>
      <c r="I263"/>
      <c r="J263"/>
      <c r="K263">
        <v>3.9641359999999999</v>
      </c>
      <c r="L263">
        <v>4.249161</v>
      </c>
      <c r="M263"/>
      <c r="N263"/>
      <c r="O263"/>
      <c r="P263">
        <v>0.1257896</v>
      </c>
      <c r="Q263">
        <v>1.5006759999999999E-2</v>
      </c>
      <c r="R263"/>
      <c r="S263"/>
      <c r="T263"/>
      <c r="U263"/>
      <c r="V263">
        <v>2.7078630000000001</v>
      </c>
      <c r="W263"/>
      <c r="X263"/>
      <c r="Y263">
        <v>0.54630789999999996</v>
      </c>
      <c r="Z263"/>
      <c r="AA263"/>
      <c r="AB263">
        <v>4.6819870000000003</v>
      </c>
      <c r="AC263"/>
      <c r="AD263">
        <v>6.5329379999999997</v>
      </c>
      <c r="AE263">
        <v>0.33479999999999999</v>
      </c>
    </row>
    <row r="264" spans="1:31" x14ac:dyDescent="0.35">
      <c r="A264" s="73">
        <v>26604</v>
      </c>
      <c r="B264">
        <v>1.089852</v>
      </c>
      <c r="C264"/>
      <c r="D264">
        <v>2.6840069999999998</v>
      </c>
      <c r="E264">
        <v>12.24675</v>
      </c>
      <c r="F264"/>
      <c r="G264"/>
      <c r="H264"/>
      <c r="I264"/>
      <c r="J264"/>
      <c r="K264">
        <v>4.0209479999999997</v>
      </c>
      <c r="L264">
        <v>4.2958449999999999</v>
      </c>
      <c r="M264"/>
      <c r="N264"/>
      <c r="O264"/>
      <c r="P264">
        <v>0.127804</v>
      </c>
      <c r="Q264">
        <v>1.510945E-2</v>
      </c>
      <c r="R264"/>
      <c r="S264"/>
      <c r="T264"/>
      <c r="U264"/>
      <c r="V264">
        <v>2.7327780000000002</v>
      </c>
      <c r="W264"/>
      <c r="X264"/>
      <c r="Y264">
        <v>0.55399310000000002</v>
      </c>
      <c r="Z264"/>
      <c r="AA264"/>
      <c r="AB264">
        <v>4.7333540000000003</v>
      </c>
      <c r="AC264"/>
      <c r="AD264">
        <v>6.5910529999999996</v>
      </c>
      <c r="AE264">
        <v>0.33929480000000001</v>
      </c>
    </row>
    <row r="265" spans="1:31" x14ac:dyDescent="0.35">
      <c r="A265" s="73">
        <v>26634</v>
      </c>
      <c r="B265">
        <v>1.1122650000000001</v>
      </c>
      <c r="C265"/>
      <c r="D265">
        <v>2.7467640000000002</v>
      </c>
      <c r="E265">
        <v>12.3171</v>
      </c>
      <c r="F265"/>
      <c r="G265"/>
      <c r="H265"/>
      <c r="I265"/>
      <c r="J265"/>
      <c r="K265">
        <v>4.0933270000000004</v>
      </c>
      <c r="L265">
        <v>4.3401699999999996</v>
      </c>
      <c r="M265"/>
      <c r="N265"/>
      <c r="O265"/>
      <c r="P265">
        <v>0.13011539999999999</v>
      </c>
      <c r="Q265">
        <v>1.5272579999999999E-2</v>
      </c>
      <c r="R265"/>
      <c r="S265"/>
      <c r="T265"/>
      <c r="U265"/>
      <c r="V265">
        <v>2.7620779999999998</v>
      </c>
      <c r="W265"/>
      <c r="X265"/>
      <c r="Y265">
        <v>0.5655365</v>
      </c>
      <c r="Z265"/>
      <c r="AA265"/>
      <c r="AB265">
        <v>4.7698700000000001</v>
      </c>
      <c r="AC265"/>
      <c r="AD265">
        <v>6.6607900000000004</v>
      </c>
      <c r="AE265">
        <v>0.34623809999999999</v>
      </c>
    </row>
    <row r="266" spans="1:31" x14ac:dyDescent="0.35">
      <c r="A266" s="73">
        <v>26665</v>
      </c>
      <c r="B266">
        <v>1.134679</v>
      </c>
      <c r="C266"/>
      <c r="D266">
        <v>2.7830539999999999</v>
      </c>
      <c r="E266">
        <v>12.400119999999999</v>
      </c>
      <c r="F266"/>
      <c r="G266"/>
      <c r="H266"/>
      <c r="I266"/>
      <c r="J266"/>
      <c r="K266">
        <v>4.1488240000000003</v>
      </c>
      <c r="L266">
        <v>4.3727080000000003</v>
      </c>
      <c r="M266"/>
      <c r="N266"/>
      <c r="O266"/>
      <c r="P266">
        <v>0.1319919</v>
      </c>
      <c r="Q266">
        <v>1.5471240000000001E-2</v>
      </c>
      <c r="R266"/>
      <c r="S266"/>
      <c r="T266"/>
      <c r="U266"/>
      <c r="V266">
        <v>2.7884449999999998</v>
      </c>
      <c r="W266"/>
      <c r="X266"/>
      <c r="Y266">
        <v>0.57346649999999999</v>
      </c>
      <c r="Z266"/>
      <c r="AA266"/>
      <c r="AB266">
        <v>4.8114429999999997</v>
      </c>
      <c r="AC266"/>
      <c r="AD266">
        <v>6.7272080000000001</v>
      </c>
      <c r="AE266">
        <v>0.35020820000000003</v>
      </c>
    </row>
    <row r="267" spans="1:31" x14ac:dyDescent="0.35">
      <c r="A267" s="73">
        <v>26696</v>
      </c>
      <c r="B267">
        <v>1.154291</v>
      </c>
      <c r="C267"/>
      <c r="D267">
        <v>2.8281320000000001</v>
      </c>
      <c r="E267">
        <v>12.48208</v>
      </c>
      <c r="F267"/>
      <c r="G267"/>
      <c r="H267"/>
      <c r="I267"/>
      <c r="J267"/>
      <c r="K267">
        <v>4.1911440000000004</v>
      </c>
      <c r="L267">
        <v>4.4118469999999999</v>
      </c>
      <c r="M267"/>
      <c r="N267"/>
      <c r="O267"/>
      <c r="P267">
        <v>0.13395080000000001</v>
      </c>
      <c r="Q267">
        <v>1.5790789999999999E-2</v>
      </c>
      <c r="R267"/>
      <c r="S267"/>
      <c r="T267"/>
      <c r="U267"/>
      <c r="V267">
        <v>2.8240850000000002</v>
      </c>
      <c r="W267"/>
      <c r="X267"/>
      <c r="Y267">
        <v>0.57730230000000005</v>
      </c>
      <c r="Z267"/>
      <c r="AA267"/>
      <c r="AB267">
        <v>4.8582179999999999</v>
      </c>
      <c r="AC267"/>
      <c r="AD267">
        <v>6.758756</v>
      </c>
      <c r="AE267">
        <v>0.35305900000000001</v>
      </c>
    </row>
    <row r="268" spans="1:31" x14ac:dyDescent="0.35">
      <c r="A268" s="73">
        <v>26724</v>
      </c>
      <c r="B268">
        <v>1.173902</v>
      </c>
      <c r="C268"/>
      <c r="D268">
        <v>2.8468979999999999</v>
      </c>
      <c r="E268">
        <v>12.55029</v>
      </c>
      <c r="F268"/>
      <c r="G268"/>
      <c r="H268"/>
      <c r="I268"/>
      <c r="J268"/>
      <c r="K268">
        <v>4.2252879999999999</v>
      </c>
      <c r="L268">
        <v>4.4693759999999996</v>
      </c>
      <c r="M268"/>
      <c r="N268"/>
      <c r="O268"/>
      <c r="P268">
        <v>0.1367265</v>
      </c>
      <c r="Q268">
        <v>1.6291139999999999E-2</v>
      </c>
      <c r="R268"/>
      <c r="S268"/>
      <c r="T268"/>
      <c r="U268"/>
      <c r="V268">
        <v>2.8558460000000001</v>
      </c>
      <c r="W268"/>
      <c r="X268"/>
      <c r="Y268">
        <v>0.58598150000000004</v>
      </c>
      <c r="Z268"/>
      <c r="AA268"/>
      <c r="AB268">
        <v>4.8952939999999998</v>
      </c>
      <c r="AC268"/>
      <c r="AD268">
        <v>6.7687179999999998</v>
      </c>
      <c r="AE268">
        <v>0.35987989999999997</v>
      </c>
    </row>
    <row r="269" spans="1:31" x14ac:dyDescent="0.35">
      <c r="A269" s="73">
        <v>26755</v>
      </c>
      <c r="B269">
        <v>1.193514</v>
      </c>
      <c r="C269"/>
      <c r="D269">
        <v>2.8880469999999998</v>
      </c>
      <c r="E269">
        <v>12.59013</v>
      </c>
      <c r="F269"/>
      <c r="G269"/>
      <c r="H269"/>
      <c r="I269"/>
      <c r="J269"/>
      <c r="K269">
        <v>4.2638819999999997</v>
      </c>
      <c r="L269">
        <v>4.5250190000000003</v>
      </c>
      <c r="M269"/>
      <c r="N269"/>
      <c r="O269"/>
      <c r="P269">
        <v>0.13949349999999999</v>
      </c>
      <c r="Q269">
        <v>1.688806E-2</v>
      </c>
      <c r="R269"/>
      <c r="S269"/>
      <c r="T269"/>
      <c r="U269"/>
      <c r="V269">
        <v>2.8854470000000001</v>
      </c>
      <c r="W269"/>
      <c r="X269"/>
      <c r="Y269">
        <v>0.59421650000000004</v>
      </c>
      <c r="Z269"/>
      <c r="AA269"/>
      <c r="AB269">
        <v>4.93933</v>
      </c>
      <c r="AC269"/>
      <c r="AD269">
        <v>6.8052469999999996</v>
      </c>
      <c r="AE269">
        <v>0.36865959999999998</v>
      </c>
    </row>
    <row r="270" spans="1:31" x14ac:dyDescent="0.35">
      <c r="A270" s="73">
        <v>26785</v>
      </c>
      <c r="B270">
        <v>1.218729</v>
      </c>
      <c r="C270"/>
      <c r="D270">
        <v>2.8976109999999999</v>
      </c>
      <c r="E270">
        <v>12.67197</v>
      </c>
      <c r="F270"/>
      <c r="G270"/>
      <c r="H270"/>
      <c r="I270"/>
      <c r="J270"/>
      <c r="K270">
        <v>4.3128270000000004</v>
      </c>
      <c r="L270">
        <v>4.5797189999999999</v>
      </c>
      <c r="M270"/>
      <c r="N270"/>
      <c r="O270"/>
      <c r="P270">
        <v>0.14180609999999999</v>
      </c>
      <c r="Q270">
        <v>1.739779E-2</v>
      </c>
      <c r="R270"/>
      <c r="S270"/>
      <c r="T270"/>
      <c r="U270"/>
      <c r="V270">
        <v>2.9216679999999999</v>
      </c>
      <c r="W270"/>
      <c r="X270"/>
      <c r="Y270">
        <v>0.60229140000000003</v>
      </c>
      <c r="Z270"/>
      <c r="AA270"/>
      <c r="AB270">
        <v>5.0058400000000001</v>
      </c>
      <c r="AC270"/>
      <c r="AD270">
        <v>6.8641920000000001</v>
      </c>
      <c r="AE270">
        <v>0.37801639999999997</v>
      </c>
    </row>
    <row r="271" spans="1:31" x14ac:dyDescent="0.35">
      <c r="A271" s="73">
        <v>26816</v>
      </c>
      <c r="B271">
        <v>1.2439439999999999</v>
      </c>
      <c r="C271"/>
      <c r="D271">
        <v>2.9528210000000001</v>
      </c>
      <c r="E271">
        <v>12.78842</v>
      </c>
      <c r="F271"/>
      <c r="G271"/>
      <c r="H271"/>
      <c r="I271"/>
      <c r="J271"/>
      <c r="K271">
        <v>4.3672110000000002</v>
      </c>
      <c r="L271">
        <v>4.6363060000000003</v>
      </c>
      <c r="M271"/>
      <c r="N271"/>
      <c r="O271"/>
      <c r="P271">
        <v>0.143895</v>
      </c>
      <c r="Q271">
        <v>1.781696E-2</v>
      </c>
      <c r="R271"/>
      <c r="S271"/>
      <c r="T271"/>
      <c r="U271"/>
      <c r="V271">
        <v>2.9542760000000001</v>
      </c>
      <c r="W271"/>
      <c r="X271"/>
      <c r="Y271">
        <v>0.61229840000000002</v>
      </c>
      <c r="Z271"/>
      <c r="AA271"/>
      <c r="AB271">
        <v>5.0696979999999998</v>
      </c>
      <c r="AC271"/>
      <c r="AD271">
        <v>6.9181559999999998</v>
      </c>
      <c r="AE271">
        <v>0.38614900000000002</v>
      </c>
    </row>
    <row r="272" spans="1:31" x14ac:dyDescent="0.35">
      <c r="A272" s="73">
        <v>26846</v>
      </c>
      <c r="B272">
        <v>1.2691589999999999</v>
      </c>
      <c r="C272"/>
      <c r="D272">
        <v>3.023746</v>
      </c>
      <c r="E272">
        <v>12.864850000000001</v>
      </c>
      <c r="F272"/>
      <c r="G272"/>
      <c r="H272"/>
      <c r="I272"/>
      <c r="J272"/>
      <c r="K272">
        <v>4.4061170000000001</v>
      </c>
      <c r="L272">
        <v>4.675916</v>
      </c>
      <c r="M272"/>
      <c r="N272"/>
      <c r="O272"/>
      <c r="P272">
        <v>0.1461768</v>
      </c>
      <c r="Q272">
        <v>1.821472E-2</v>
      </c>
      <c r="R272"/>
      <c r="S272"/>
      <c r="T272"/>
      <c r="U272"/>
      <c r="V272">
        <v>2.9835910000000001</v>
      </c>
      <c r="W272"/>
      <c r="X272"/>
      <c r="Y272">
        <v>0.62154140000000002</v>
      </c>
      <c r="Z272"/>
      <c r="AA272"/>
      <c r="AB272">
        <v>5.1334359999999997</v>
      </c>
      <c r="AC272"/>
      <c r="AD272">
        <v>6.9447229999999998</v>
      </c>
      <c r="AE272">
        <v>0.39316230000000002</v>
      </c>
    </row>
    <row r="273" spans="1:31" x14ac:dyDescent="0.35">
      <c r="A273" s="73">
        <v>26877</v>
      </c>
      <c r="B273">
        <v>1.2943739999999999</v>
      </c>
      <c r="C273"/>
      <c r="D273">
        <v>3.0295359999999998</v>
      </c>
      <c r="E273">
        <v>12.937569999999999</v>
      </c>
      <c r="F273"/>
      <c r="G273"/>
      <c r="H273"/>
      <c r="I273"/>
      <c r="J273"/>
      <c r="K273">
        <v>4.4545190000000003</v>
      </c>
      <c r="L273">
        <v>4.7197699999999996</v>
      </c>
      <c r="M273"/>
      <c r="N273"/>
      <c r="O273"/>
      <c r="P273">
        <v>0.14830589999999999</v>
      </c>
      <c r="Q273">
        <v>1.8671989999999999E-2</v>
      </c>
      <c r="R273"/>
      <c r="S273"/>
      <c r="T273"/>
      <c r="U273"/>
      <c r="V273">
        <v>3.002129</v>
      </c>
      <c r="W273"/>
      <c r="X273"/>
      <c r="Y273">
        <v>0.62716340000000004</v>
      </c>
      <c r="Z273"/>
      <c r="AA273"/>
      <c r="AB273">
        <v>5.186229</v>
      </c>
      <c r="AC273"/>
      <c r="AD273">
        <v>6.9638179999999998</v>
      </c>
      <c r="AE273">
        <v>0.39987820000000002</v>
      </c>
    </row>
    <row r="274" spans="1:31" x14ac:dyDescent="0.35">
      <c r="A274" s="73">
        <v>26908</v>
      </c>
      <c r="B274">
        <v>1.3167880000000001</v>
      </c>
      <c r="C274"/>
      <c r="D274">
        <v>3.0869179999999998</v>
      </c>
      <c r="E274">
        <v>13.022040000000001</v>
      </c>
      <c r="F274"/>
      <c r="G274"/>
      <c r="H274"/>
      <c r="I274"/>
      <c r="J274"/>
      <c r="K274">
        <v>4.5145569999999999</v>
      </c>
      <c r="L274">
        <v>4.7678690000000001</v>
      </c>
      <c r="M274"/>
      <c r="N274"/>
      <c r="O274"/>
      <c r="P274">
        <v>0.15060599999999999</v>
      </c>
      <c r="Q274">
        <v>1.9133359999999999E-2</v>
      </c>
      <c r="R274"/>
      <c r="S274"/>
      <c r="T274"/>
      <c r="U274"/>
      <c r="V274">
        <v>3.0177770000000002</v>
      </c>
      <c r="W274"/>
      <c r="X274"/>
      <c r="Y274">
        <v>0.63208969999999998</v>
      </c>
      <c r="Z274"/>
      <c r="AA274"/>
      <c r="AB274">
        <v>5.2393320000000001</v>
      </c>
      <c r="AC274"/>
      <c r="AD274">
        <v>6.9679690000000001</v>
      </c>
      <c r="AE274">
        <v>0.40689140000000001</v>
      </c>
    </row>
    <row r="275" spans="1:31" x14ac:dyDescent="0.35">
      <c r="A275" s="73">
        <v>26938</v>
      </c>
      <c r="B275">
        <v>1.3335980000000001</v>
      </c>
      <c r="C275"/>
      <c r="D275">
        <v>3.1535530000000001</v>
      </c>
      <c r="E275">
        <v>13.10909</v>
      </c>
      <c r="F275"/>
      <c r="G275"/>
      <c r="H275"/>
      <c r="I275"/>
      <c r="J275"/>
      <c r="K275">
        <v>4.5656020000000002</v>
      </c>
      <c r="L275">
        <v>4.8159669999999997</v>
      </c>
      <c r="M275"/>
      <c r="N275"/>
      <c r="O275"/>
      <c r="P275">
        <v>0.15282850000000001</v>
      </c>
      <c r="Q275">
        <v>1.9464169999999999E-2</v>
      </c>
      <c r="R275"/>
      <c r="S275"/>
      <c r="T275"/>
      <c r="U275"/>
      <c r="V275">
        <v>3.0276589999999999</v>
      </c>
      <c r="W275"/>
      <c r="X275"/>
      <c r="Y275">
        <v>0.64080999999999999</v>
      </c>
      <c r="Z275"/>
      <c r="AA275"/>
      <c r="AB275">
        <v>5.294028</v>
      </c>
      <c r="AC275"/>
      <c r="AD275">
        <v>6.9953659999999998</v>
      </c>
      <c r="AE275">
        <v>0.4123656</v>
      </c>
    </row>
    <row r="276" spans="1:31" x14ac:dyDescent="0.35">
      <c r="A276" s="73">
        <v>26969</v>
      </c>
      <c r="B276">
        <v>1.3392010000000001</v>
      </c>
      <c r="C276"/>
      <c r="D276">
        <v>3.245053</v>
      </c>
      <c r="E276">
        <v>13.193709999999999</v>
      </c>
      <c r="F276"/>
      <c r="G276"/>
      <c r="H276"/>
      <c r="I276"/>
      <c r="J276"/>
      <c r="K276">
        <v>4.5984059999999998</v>
      </c>
      <c r="L276">
        <v>4.8673659999999996</v>
      </c>
      <c r="M276"/>
      <c r="N276"/>
      <c r="O276"/>
      <c r="P276">
        <v>0.15459580000000001</v>
      </c>
      <c r="Q276">
        <v>1.9872500000000001E-2</v>
      </c>
      <c r="R276"/>
      <c r="S276"/>
      <c r="T276"/>
      <c r="U276"/>
      <c r="V276">
        <v>3.0488650000000002</v>
      </c>
      <c r="W276"/>
      <c r="X276"/>
      <c r="Y276">
        <v>0.6509935</v>
      </c>
      <c r="Z276"/>
      <c r="AA276"/>
      <c r="AB276">
        <v>5.3509419999999999</v>
      </c>
      <c r="AC276"/>
      <c r="AD276">
        <v>7.047669</v>
      </c>
      <c r="AE276">
        <v>0.41544379999999997</v>
      </c>
    </row>
    <row r="277" spans="1:31" x14ac:dyDescent="0.35">
      <c r="A277" s="73">
        <v>26999</v>
      </c>
      <c r="B277">
        <v>1.3504080000000001</v>
      </c>
      <c r="C277"/>
      <c r="D277">
        <v>3.334641</v>
      </c>
      <c r="E277">
        <v>13.265829999999999</v>
      </c>
      <c r="F277"/>
      <c r="G277"/>
      <c r="H277"/>
      <c r="I277"/>
      <c r="J277"/>
      <c r="K277">
        <v>4.6223549999999998</v>
      </c>
      <c r="L277">
        <v>4.9182940000000004</v>
      </c>
      <c r="M277"/>
      <c r="N277"/>
      <c r="O277"/>
      <c r="P277">
        <v>0.15607969999999999</v>
      </c>
      <c r="Q277">
        <v>2.028365E-2</v>
      </c>
      <c r="R277"/>
      <c r="S277"/>
      <c r="T277"/>
      <c r="U277"/>
      <c r="V277">
        <v>3.0871849999999998</v>
      </c>
      <c r="W277"/>
      <c r="X277"/>
      <c r="Y277">
        <v>0.66149780000000002</v>
      </c>
      <c r="Z277"/>
      <c r="AA277"/>
      <c r="AB277">
        <v>5.4203400000000004</v>
      </c>
      <c r="AC277"/>
      <c r="AD277">
        <v>7.1024630000000002</v>
      </c>
      <c r="AE277">
        <v>0.41911660000000001</v>
      </c>
    </row>
    <row r="278" spans="1:31" x14ac:dyDescent="0.35">
      <c r="A278" s="73">
        <v>27030</v>
      </c>
      <c r="B278">
        <v>1.367218</v>
      </c>
      <c r="C278"/>
      <c r="D278">
        <v>3.3881960000000002</v>
      </c>
      <c r="E278">
        <v>13.31334</v>
      </c>
      <c r="F278"/>
      <c r="G278"/>
      <c r="H278"/>
      <c r="I278"/>
      <c r="J278"/>
      <c r="K278">
        <v>4.6480370000000004</v>
      </c>
      <c r="L278">
        <v>4.9748799999999997</v>
      </c>
      <c r="M278"/>
      <c r="N278"/>
      <c r="O278"/>
      <c r="P278">
        <v>0.15787399999999999</v>
      </c>
      <c r="Q278">
        <v>2.06877E-2</v>
      </c>
      <c r="R278"/>
      <c r="S278"/>
      <c r="T278"/>
      <c r="U278"/>
      <c r="V278">
        <v>3.122773</v>
      </c>
      <c r="W278"/>
      <c r="X278"/>
      <c r="Y278">
        <v>0.66989299999999996</v>
      </c>
      <c r="Z278"/>
      <c r="AA278"/>
      <c r="AB278">
        <v>5.4598940000000002</v>
      </c>
      <c r="AC278"/>
      <c r="AD278">
        <v>7.1373319999999998</v>
      </c>
      <c r="AE278">
        <v>0.42357640000000002</v>
      </c>
    </row>
    <row r="279" spans="1:31" x14ac:dyDescent="0.35">
      <c r="A279" s="73">
        <v>27061</v>
      </c>
      <c r="B279">
        <v>1.384028</v>
      </c>
      <c r="C279"/>
      <c r="D279">
        <v>3.467238</v>
      </c>
      <c r="E279">
        <v>13.347899999999999</v>
      </c>
      <c r="F279"/>
      <c r="G279"/>
      <c r="H279"/>
      <c r="I279"/>
      <c r="J279"/>
      <c r="K279">
        <v>4.6740709999999996</v>
      </c>
      <c r="L279">
        <v>5.0319380000000002</v>
      </c>
      <c r="M279"/>
      <c r="N279"/>
      <c r="O279"/>
      <c r="P279">
        <v>0.15983559999999999</v>
      </c>
      <c r="Q279">
        <v>2.116817E-2</v>
      </c>
      <c r="R279"/>
      <c r="S279"/>
      <c r="T279"/>
      <c r="U279"/>
      <c r="V279">
        <v>3.1654939999999998</v>
      </c>
      <c r="W279"/>
      <c r="X279"/>
      <c r="Y279">
        <v>0.67901219999999995</v>
      </c>
      <c r="Z279"/>
      <c r="AA279"/>
      <c r="AB279">
        <v>5.5111759999999999</v>
      </c>
      <c r="AC279"/>
      <c r="AD279">
        <v>7.1746920000000003</v>
      </c>
      <c r="AE279">
        <v>0.4299075</v>
      </c>
    </row>
    <row r="280" spans="1:31" x14ac:dyDescent="0.35">
      <c r="A280" s="73">
        <v>27089</v>
      </c>
      <c r="B280">
        <v>1.400838</v>
      </c>
      <c r="C280"/>
      <c r="D280">
        <v>3.545194</v>
      </c>
      <c r="E280">
        <v>13.373860000000001</v>
      </c>
      <c r="F280"/>
      <c r="G280"/>
      <c r="H280"/>
      <c r="I280"/>
      <c r="J280"/>
      <c r="K280">
        <v>4.6771399999999996</v>
      </c>
      <c r="L280">
        <v>5.0800369999999999</v>
      </c>
      <c r="M280"/>
      <c r="N280"/>
      <c r="O280"/>
      <c r="P280">
        <v>0.16147</v>
      </c>
      <c r="Q280">
        <v>2.1585549999999998E-2</v>
      </c>
      <c r="R280"/>
      <c r="S280"/>
      <c r="T280"/>
      <c r="U280"/>
      <c r="V280">
        <v>3.1872220000000002</v>
      </c>
      <c r="W280"/>
      <c r="X280"/>
      <c r="Y280">
        <v>0.69299069999999996</v>
      </c>
      <c r="Z280"/>
      <c r="AA280"/>
      <c r="AB280">
        <v>5.5820290000000004</v>
      </c>
      <c r="AC280"/>
      <c r="AD280">
        <v>7.2236739999999999</v>
      </c>
      <c r="AE280">
        <v>0.43756790000000001</v>
      </c>
    </row>
    <row r="281" spans="1:31" x14ac:dyDescent="0.35">
      <c r="A281" s="73">
        <v>27120</v>
      </c>
      <c r="B281">
        <v>1.412045</v>
      </c>
      <c r="C281"/>
      <c r="D281">
        <v>3.598233</v>
      </c>
      <c r="E281">
        <v>13.427849999999999</v>
      </c>
      <c r="F281"/>
      <c r="G281"/>
      <c r="H281"/>
      <c r="I281"/>
      <c r="J281"/>
      <c r="K281">
        <v>4.6857499999999996</v>
      </c>
      <c r="L281">
        <v>5.131907</v>
      </c>
      <c r="M281"/>
      <c r="N281"/>
      <c r="O281"/>
      <c r="P281">
        <v>0.1636292</v>
      </c>
      <c r="Q281">
        <v>2.1844229999999999E-2</v>
      </c>
      <c r="R281"/>
      <c r="S281"/>
      <c r="T281"/>
      <c r="U281"/>
      <c r="V281">
        <v>3.1993399999999999</v>
      </c>
      <c r="W281"/>
      <c r="X281"/>
      <c r="Y281">
        <v>0.70539130000000005</v>
      </c>
      <c r="Z281"/>
      <c r="AA281"/>
      <c r="AB281">
        <v>5.6316220000000001</v>
      </c>
      <c r="AC281"/>
      <c r="AD281">
        <v>7.2469200000000003</v>
      </c>
      <c r="AE281">
        <v>0.44405650000000002</v>
      </c>
    </row>
    <row r="282" spans="1:31" x14ac:dyDescent="0.35">
      <c r="A282" s="73">
        <v>27150</v>
      </c>
      <c r="B282">
        <v>1.428855</v>
      </c>
      <c r="C282"/>
      <c r="D282">
        <v>3.702296</v>
      </c>
      <c r="E282">
        <v>13.490489999999999</v>
      </c>
      <c r="F282"/>
      <c r="G282"/>
      <c r="H282"/>
      <c r="I282"/>
      <c r="J282"/>
      <c r="K282">
        <v>4.7163680000000001</v>
      </c>
      <c r="L282">
        <v>5.1851929999999999</v>
      </c>
      <c r="M282"/>
      <c r="N282"/>
      <c r="O282"/>
      <c r="P282">
        <v>0.1658867</v>
      </c>
      <c r="Q282">
        <v>2.211349E-2</v>
      </c>
      <c r="R282"/>
      <c r="S282"/>
      <c r="T282"/>
      <c r="U282"/>
      <c r="V282">
        <v>3.2273770000000002</v>
      </c>
      <c r="W282"/>
      <c r="X282"/>
      <c r="Y282">
        <v>0.71572360000000002</v>
      </c>
      <c r="Z282"/>
      <c r="AA282"/>
      <c r="AB282">
        <v>5.6878679999999999</v>
      </c>
      <c r="AC282"/>
      <c r="AD282">
        <v>7.2610340000000004</v>
      </c>
      <c r="AE282">
        <v>0.45052750000000003</v>
      </c>
    </row>
    <row r="283" spans="1:31" x14ac:dyDescent="0.35">
      <c r="A283" s="73">
        <v>27181</v>
      </c>
      <c r="B283">
        <v>1.428855</v>
      </c>
      <c r="C283"/>
      <c r="D283">
        <v>3.730108</v>
      </c>
      <c r="E283">
        <v>13.532819999999999</v>
      </c>
      <c r="F283"/>
      <c r="G283"/>
      <c r="H283"/>
      <c r="I283"/>
      <c r="J283"/>
      <c r="K283">
        <v>4.7255140000000004</v>
      </c>
      <c r="L283">
        <v>5.2262180000000003</v>
      </c>
      <c r="M283"/>
      <c r="N283"/>
      <c r="O283"/>
      <c r="P283">
        <v>0.16752139999999999</v>
      </c>
      <c r="Q283">
        <v>2.246625E-2</v>
      </c>
      <c r="R283"/>
      <c r="S283"/>
      <c r="T283"/>
      <c r="U283"/>
      <c r="V283">
        <v>3.2470029999999999</v>
      </c>
      <c r="W283"/>
      <c r="X283"/>
      <c r="Y283">
        <v>0.73005909999999996</v>
      </c>
      <c r="Z283"/>
      <c r="AA283"/>
      <c r="AB283">
        <v>5.7574319999999997</v>
      </c>
      <c r="AC283"/>
      <c r="AD283">
        <v>7.2876010000000004</v>
      </c>
      <c r="AE283">
        <v>0.45754080000000003</v>
      </c>
    </row>
    <row r="284" spans="1:31" x14ac:dyDescent="0.35">
      <c r="A284" s="73">
        <v>27211</v>
      </c>
      <c r="B284">
        <v>1.409243</v>
      </c>
      <c r="C284"/>
      <c r="D284">
        <v>3.8263639999999999</v>
      </c>
      <c r="E284">
        <v>13.596880000000001</v>
      </c>
      <c r="F284"/>
      <c r="G284"/>
      <c r="H284"/>
      <c r="I284"/>
      <c r="J284"/>
      <c r="K284">
        <v>4.7335560000000001</v>
      </c>
      <c r="L284">
        <v>5.2733730000000003</v>
      </c>
      <c r="M284"/>
      <c r="N284"/>
      <c r="O284"/>
      <c r="P284">
        <v>0.16935910000000001</v>
      </c>
      <c r="Q284">
        <v>2.2767909999999999E-2</v>
      </c>
      <c r="R284"/>
      <c r="S284"/>
      <c r="T284"/>
      <c r="U284"/>
      <c r="V284">
        <v>3.2682370000000001</v>
      </c>
      <c r="W284"/>
      <c r="X284"/>
      <c r="Y284">
        <v>0.7414404</v>
      </c>
      <c r="Z284"/>
      <c r="AA284"/>
      <c r="AB284">
        <v>5.7906709999999997</v>
      </c>
      <c r="AC284"/>
      <c r="AD284">
        <v>7.317488</v>
      </c>
      <c r="AE284">
        <v>0.46203559999999999</v>
      </c>
    </row>
    <row r="285" spans="1:31" x14ac:dyDescent="0.35">
      <c r="A285" s="73">
        <v>27242</v>
      </c>
      <c r="B285">
        <v>1.392433</v>
      </c>
      <c r="C285"/>
      <c r="D285">
        <v>3.8883459999999999</v>
      </c>
      <c r="E285">
        <v>13.706799999999999</v>
      </c>
      <c r="F285"/>
      <c r="G285"/>
      <c r="H285"/>
      <c r="I285"/>
      <c r="J285"/>
      <c r="K285">
        <v>4.775919</v>
      </c>
      <c r="L285">
        <v>5.3200570000000003</v>
      </c>
      <c r="M285"/>
      <c r="N285"/>
      <c r="O285"/>
      <c r="P285">
        <v>0.17072190000000001</v>
      </c>
      <c r="Q285">
        <v>2.3220319999999999E-2</v>
      </c>
      <c r="R285"/>
      <c r="S285"/>
      <c r="T285"/>
      <c r="U285"/>
      <c r="V285">
        <v>3.3016519999999998</v>
      </c>
      <c r="W285"/>
      <c r="X285"/>
      <c r="Y285">
        <v>0.75311799999999995</v>
      </c>
      <c r="Z285"/>
      <c r="AA285"/>
      <c r="AB285">
        <v>5.8159340000000004</v>
      </c>
      <c r="AC285"/>
      <c r="AD285">
        <v>7.3399039999999998</v>
      </c>
      <c r="AE285">
        <v>0.46455410000000003</v>
      </c>
    </row>
    <row r="286" spans="1:31" x14ac:dyDescent="0.35">
      <c r="A286" s="73">
        <v>27273</v>
      </c>
      <c r="B286">
        <v>1.38683</v>
      </c>
      <c r="C286"/>
      <c r="D286">
        <v>3.95343</v>
      </c>
      <c r="E286">
        <v>13.81986</v>
      </c>
      <c r="F286"/>
      <c r="G286"/>
      <c r="H286"/>
      <c r="I286"/>
      <c r="J286"/>
      <c r="K286">
        <v>4.8335020000000002</v>
      </c>
      <c r="L286">
        <v>5.3601390000000002</v>
      </c>
      <c r="M286"/>
      <c r="N286"/>
      <c r="O286"/>
      <c r="P286">
        <v>0.1714667</v>
      </c>
      <c r="Q286">
        <v>2.3780820000000001E-2</v>
      </c>
      <c r="R286"/>
      <c r="S286"/>
      <c r="T286"/>
      <c r="U286"/>
      <c r="V286">
        <v>3.3401800000000001</v>
      </c>
      <c r="W286"/>
      <c r="X286"/>
      <c r="Y286">
        <v>0.7688372</v>
      </c>
      <c r="Z286"/>
      <c r="AA286"/>
      <c r="AB286">
        <v>5.8772679999999999</v>
      </c>
      <c r="AC286"/>
      <c r="AD286">
        <v>7.3714519999999997</v>
      </c>
      <c r="AE286">
        <v>0.46696759999999998</v>
      </c>
    </row>
    <row r="287" spans="1:31" x14ac:dyDescent="0.35">
      <c r="A287" s="73">
        <v>27303</v>
      </c>
      <c r="B287">
        <v>1.40364</v>
      </c>
      <c r="C287"/>
      <c r="D287">
        <v>3.9651130000000001</v>
      </c>
      <c r="E287">
        <v>13.900880000000001</v>
      </c>
      <c r="F287"/>
      <c r="G287"/>
      <c r="H287"/>
      <c r="I287"/>
      <c r="J287"/>
      <c r="K287">
        <v>4.8822000000000001</v>
      </c>
      <c r="L287">
        <v>5.4058789999999997</v>
      </c>
      <c r="M287"/>
      <c r="N287"/>
      <c r="O287"/>
      <c r="P287">
        <v>0.172511</v>
      </c>
      <c r="Q287">
        <v>2.4421729999999999E-2</v>
      </c>
      <c r="R287"/>
      <c r="S287"/>
      <c r="T287"/>
      <c r="U287"/>
      <c r="V287">
        <v>3.3896470000000001</v>
      </c>
      <c r="W287"/>
      <c r="X287"/>
      <c r="Y287">
        <v>0.78155200000000002</v>
      </c>
      <c r="Z287"/>
      <c r="AA287"/>
      <c r="AB287">
        <v>5.8980040000000002</v>
      </c>
      <c r="AC287"/>
      <c r="AD287">
        <v>7.4162840000000001</v>
      </c>
      <c r="AE287">
        <v>0.47382350000000001</v>
      </c>
    </row>
    <row r="288" spans="1:31" x14ac:dyDescent="0.35">
      <c r="A288" s="73">
        <v>27334</v>
      </c>
      <c r="B288">
        <v>1.428855</v>
      </c>
      <c r="C288"/>
      <c r="D288">
        <v>4.0016100000000003</v>
      </c>
      <c r="E288">
        <v>13.99403</v>
      </c>
      <c r="F288"/>
      <c r="G288"/>
      <c r="H288"/>
      <c r="I288"/>
      <c r="J288"/>
      <c r="K288">
        <v>4.9741</v>
      </c>
      <c r="L288">
        <v>5.4634090000000004</v>
      </c>
      <c r="M288"/>
      <c r="N288"/>
      <c r="O288"/>
      <c r="P288">
        <v>0.1737107</v>
      </c>
      <c r="Q288">
        <v>2.5197839999999999E-2</v>
      </c>
      <c r="R288"/>
      <c r="S288"/>
      <c r="T288"/>
      <c r="U288"/>
      <c r="V288">
        <v>3.4307729999999999</v>
      </c>
      <c r="W288"/>
      <c r="X288"/>
      <c r="Y288">
        <v>0.79977759999999998</v>
      </c>
      <c r="Z288"/>
      <c r="AA288"/>
      <c r="AB288">
        <v>5.9121430000000004</v>
      </c>
      <c r="AC288"/>
      <c r="AD288">
        <v>7.4602849999999998</v>
      </c>
      <c r="AE288">
        <v>0.48410730000000002</v>
      </c>
    </row>
    <row r="289" spans="1:31" x14ac:dyDescent="0.35">
      <c r="A289" s="73">
        <v>27364</v>
      </c>
      <c r="B289">
        <v>1.4484669999999999</v>
      </c>
      <c r="C289"/>
      <c r="D289">
        <v>4.0395029999999998</v>
      </c>
      <c r="E289">
        <v>14.07821</v>
      </c>
      <c r="F289"/>
      <c r="G289"/>
      <c r="H289"/>
      <c r="I289"/>
      <c r="J289"/>
      <c r="K289">
        <v>5.0357839999999996</v>
      </c>
      <c r="L289">
        <v>5.5261250000000004</v>
      </c>
      <c r="M289"/>
      <c r="N289"/>
      <c r="O289"/>
      <c r="P289">
        <v>0.17473639999999999</v>
      </c>
      <c r="Q289">
        <v>2.5813099999999999E-2</v>
      </c>
      <c r="R289"/>
      <c r="S289"/>
      <c r="T289"/>
      <c r="U289"/>
      <c r="V289">
        <v>3.450285</v>
      </c>
      <c r="W289"/>
      <c r="X289"/>
      <c r="Y289">
        <v>0.82214330000000002</v>
      </c>
      <c r="Z289"/>
      <c r="AA289"/>
      <c r="AB289">
        <v>5.9504159999999997</v>
      </c>
      <c r="AC289"/>
      <c r="AD289">
        <v>7.4893419999999997</v>
      </c>
      <c r="AE289">
        <v>0.49197750000000001</v>
      </c>
    </row>
    <row r="290" spans="1:31" x14ac:dyDescent="0.35">
      <c r="A290" s="73">
        <v>27395</v>
      </c>
      <c r="B290">
        <v>1.4736819999999999</v>
      </c>
      <c r="C290"/>
      <c r="D290">
        <v>4.0933169999999999</v>
      </c>
      <c r="E290">
        <v>14.14584</v>
      </c>
      <c r="F290"/>
      <c r="G290"/>
      <c r="H290"/>
      <c r="I290"/>
      <c r="J290"/>
      <c r="K290">
        <v>5.0455269999999999</v>
      </c>
      <c r="L290">
        <v>5.5878990000000002</v>
      </c>
      <c r="M290"/>
      <c r="N290"/>
      <c r="O290"/>
      <c r="P290">
        <v>0.17632329999999999</v>
      </c>
      <c r="Q290">
        <v>2.637157E-2</v>
      </c>
      <c r="R290"/>
      <c r="S290"/>
      <c r="T290"/>
      <c r="U290"/>
      <c r="V290">
        <v>3.4680900000000001</v>
      </c>
      <c r="W290"/>
      <c r="X290"/>
      <c r="Y290">
        <v>0.83502810000000005</v>
      </c>
      <c r="Z290"/>
      <c r="AA290"/>
      <c r="AB290">
        <v>5.9803569999999997</v>
      </c>
      <c r="AC290"/>
      <c r="AD290">
        <v>7.5242110000000002</v>
      </c>
      <c r="AE290">
        <v>0.50229630000000003</v>
      </c>
    </row>
    <row r="291" spans="1:31" x14ac:dyDescent="0.35">
      <c r="A291" s="73">
        <v>27426</v>
      </c>
      <c r="B291">
        <v>1.5073019999999999</v>
      </c>
      <c r="C291"/>
      <c r="D291">
        <v>4.1386539999999998</v>
      </c>
      <c r="E291">
        <v>14.22715</v>
      </c>
      <c r="F291"/>
      <c r="G291"/>
      <c r="H291"/>
      <c r="I291"/>
      <c r="J291"/>
      <c r="K291">
        <v>5.1018559999999997</v>
      </c>
      <c r="L291">
        <v>5.647786</v>
      </c>
      <c r="M291"/>
      <c r="N291"/>
      <c r="O291"/>
      <c r="P291">
        <v>0.17856279999999999</v>
      </c>
      <c r="Q291">
        <v>2.6842979999999999E-2</v>
      </c>
      <c r="R291"/>
      <c r="S291"/>
      <c r="T291"/>
      <c r="U291"/>
      <c r="V291">
        <v>3.5131790000000001</v>
      </c>
      <c r="W291"/>
      <c r="X291"/>
      <c r="Y291">
        <v>0.84726389999999996</v>
      </c>
      <c r="Z291"/>
      <c r="AA291"/>
      <c r="AB291">
        <v>6.0215500000000004</v>
      </c>
      <c r="AC291"/>
      <c r="AD291">
        <v>7.5889680000000004</v>
      </c>
      <c r="AE291">
        <v>0.51128580000000001</v>
      </c>
    </row>
    <row r="292" spans="1:31" x14ac:dyDescent="0.35">
      <c r="A292" s="73">
        <v>27454</v>
      </c>
      <c r="B292">
        <v>1.5409219999999999</v>
      </c>
      <c r="C292"/>
      <c r="D292">
        <v>4.1735990000000003</v>
      </c>
      <c r="E292">
        <v>14.31251</v>
      </c>
      <c r="F292"/>
      <c r="G292"/>
      <c r="H292"/>
      <c r="I292"/>
      <c r="J292"/>
      <c r="K292">
        <v>5.1867929999999998</v>
      </c>
      <c r="L292">
        <v>5.6939979999999997</v>
      </c>
      <c r="M292"/>
      <c r="N292"/>
      <c r="O292"/>
      <c r="P292">
        <v>0.17982629999999999</v>
      </c>
      <c r="Q292">
        <v>2.7102270000000001E-2</v>
      </c>
      <c r="R292"/>
      <c r="S292"/>
      <c r="T292"/>
      <c r="U292"/>
      <c r="V292">
        <v>3.5497719999999999</v>
      </c>
      <c r="W292"/>
      <c r="X292"/>
      <c r="Y292">
        <v>0.86474220000000002</v>
      </c>
      <c r="Z292"/>
      <c r="AA292"/>
      <c r="AB292">
        <v>6.0820749999999997</v>
      </c>
      <c r="AC292"/>
      <c r="AD292">
        <v>7.6794609999999999</v>
      </c>
      <c r="AE292">
        <v>0.51913860000000001</v>
      </c>
    </row>
    <row r="293" spans="1:31" x14ac:dyDescent="0.35">
      <c r="A293" s="73">
        <v>27485</v>
      </c>
      <c r="B293">
        <v>1.5745420000000001</v>
      </c>
      <c r="C293"/>
      <c r="D293">
        <v>4.1860059999999999</v>
      </c>
      <c r="E293">
        <v>14.38142</v>
      </c>
      <c r="F293"/>
      <c r="G293"/>
      <c r="H293"/>
      <c r="I293"/>
      <c r="J293"/>
      <c r="K293">
        <v>5.2620940000000003</v>
      </c>
      <c r="L293">
        <v>5.7321939999999998</v>
      </c>
      <c r="M293"/>
      <c r="N293"/>
      <c r="O293"/>
      <c r="P293">
        <v>0.1811789</v>
      </c>
      <c r="Q293">
        <v>2.748186E-2</v>
      </c>
      <c r="R293"/>
      <c r="S293"/>
      <c r="T293"/>
      <c r="U293"/>
      <c r="V293">
        <v>3.5656889999999999</v>
      </c>
      <c r="W293"/>
      <c r="X293"/>
      <c r="Y293">
        <v>0.88075979999999998</v>
      </c>
      <c r="Z293"/>
      <c r="AA293"/>
      <c r="AB293">
        <v>6.1407819999999997</v>
      </c>
      <c r="AC293"/>
      <c r="AD293">
        <v>7.763312</v>
      </c>
      <c r="AE293">
        <v>0.526694</v>
      </c>
    </row>
    <row r="294" spans="1:31" x14ac:dyDescent="0.35">
      <c r="A294" s="73">
        <v>27515</v>
      </c>
      <c r="B294">
        <v>1.6025590000000001</v>
      </c>
      <c r="C294"/>
      <c r="D294">
        <v>4.2004809999999999</v>
      </c>
      <c r="E294">
        <v>14.47339</v>
      </c>
      <c r="F294"/>
      <c r="G294"/>
      <c r="H294"/>
      <c r="I294"/>
      <c r="J294"/>
      <c r="K294">
        <v>5.3407109999999998</v>
      </c>
      <c r="L294">
        <v>5.7788779999999997</v>
      </c>
      <c r="M294"/>
      <c r="N294"/>
      <c r="O294"/>
      <c r="P294">
        <v>0.1832955</v>
      </c>
      <c r="Q294">
        <v>2.7938549999999999E-2</v>
      </c>
      <c r="R294"/>
      <c r="S294"/>
      <c r="T294"/>
      <c r="U294"/>
      <c r="V294">
        <v>3.6047210000000001</v>
      </c>
      <c r="W294"/>
      <c r="X294"/>
      <c r="Y294">
        <v>0.89719890000000002</v>
      </c>
      <c r="Z294"/>
      <c r="AA294"/>
      <c r="AB294">
        <v>6.184965</v>
      </c>
      <c r="AC294"/>
      <c r="AD294">
        <v>7.8695789999999999</v>
      </c>
      <c r="AE294">
        <v>0.53038419999999997</v>
      </c>
    </row>
    <row r="295" spans="1:31" x14ac:dyDescent="0.35">
      <c r="A295" s="73">
        <v>27546</v>
      </c>
      <c r="B295">
        <v>1.6249720000000001</v>
      </c>
      <c r="C295"/>
      <c r="D295">
        <v>4.2838649999999996</v>
      </c>
      <c r="E295">
        <v>14.218159999999999</v>
      </c>
      <c r="F295"/>
      <c r="G295"/>
      <c r="H295"/>
      <c r="I295"/>
      <c r="J295"/>
      <c r="K295">
        <v>5.4696030000000002</v>
      </c>
      <c r="L295">
        <v>5.8430090000000003</v>
      </c>
      <c r="M295"/>
      <c r="N295"/>
      <c r="O295"/>
      <c r="P295">
        <v>0.1855656</v>
      </c>
      <c r="Q295">
        <v>2.8540719999999999E-2</v>
      </c>
      <c r="R295"/>
      <c r="S295"/>
      <c r="T295"/>
      <c r="U295"/>
      <c r="V295">
        <v>3.664819</v>
      </c>
      <c r="W295"/>
      <c r="X295"/>
      <c r="Y295">
        <v>0.91366840000000005</v>
      </c>
      <c r="Z295"/>
      <c r="AA295"/>
      <c r="AB295">
        <v>6.2599</v>
      </c>
      <c r="AC295"/>
      <c r="AD295">
        <v>7.9949409999999999</v>
      </c>
      <c r="AE295">
        <v>0.5372401</v>
      </c>
    </row>
    <row r="296" spans="1:31" x14ac:dyDescent="0.35">
      <c r="A296" s="73">
        <v>27576</v>
      </c>
      <c r="B296">
        <v>1.655791</v>
      </c>
      <c r="C296"/>
      <c r="D296">
        <v>4.3124000000000002</v>
      </c>
      <c r="E296">
        <v>13.918979999999999</v>
      </c>
      <c r="F296"/>
      <c r="G296"/>
      <c r="H296"/>
      <c r="I296"/>
      <c r="J296"/>
      <c r="K296">
        <v>5.6076499999999996</v>
      </c>
      <c r="L296">
        <v>5.9241159999999997</v>
      </c>
      <c r="M296"/>
      <c r="N296"/>
      <c r="O296"/>
      <c r="P296">
        <v>0.18821979999999999</v>
      </c>
      <c r="Q296">
        <v>2.9306909999999999E-2</v>
      </c>
      <c r="R296"/>
      <c r="S296"/>
      <c r="T296"/>
      <c r="U296"/>
      <c r="V296">
        <v>3.7245119999999998</v>
      </c>
      <c r="W296"/>
      <c r="X296"/>
      <c r="Y296">
        <v>0.93195249999999996</v>
      </c>
      <c r="Z296"/>
      <c r="AA296"/>
      <c r="AB296">
        <v>6.3339759999999998</v>
      </c>
      <c r="AC296"/>
      <c r="AD296">
        <v>8.0953970000000002</v>
      </c>
      <c r="AE296">
        <v>0.5477862</v>
      </c>
    </row>
    <row r="297" spans="1:31" x14ac:dyDescent="0.35">
      <c r="A297" s="73">
        <v>27607</v>
      </c>
      <c r="B297">
        <v>1.686609</v>
      </c>
      <c r="C297"/>
      <c r="D297">
        <v>4.3724699999999999</v>
      </c>
      <c r="E297">
        <v>13.96477</v>
      </c>
      <c r="F297"/>
      <c r="G297"/>
      <c r="H297"/>
      <c r="I297"/>
      <c r="J297"/>
      <c r="K297">
        <v>5.7173400000000001</v>
      </c>
      <c r="L297">
        <v>6.0028649999999999</v>
      </c>
      <c r="M297"/>
      <c r="N297"/>
      <c r="O297"/>
      <c r="P297">
        <v>0.19055430000000001</v>
      </c>
      <c r="Q297">
        <v>3.0355719999999999E-2</v>
      </c>
      <c r="R297"/>
      <c r="S297"/>
      <c r="T297"/>
      <c r="U297"/>
      <c r="V297">
        <v>3.7792140000000001</v>
      </c>
      <c r="W297"/>
      <c r="X297"/>
      <c r="Y297">
        <v>0.95539700000000005</v>
      </c>
      <c r="Z297"/>
      <c r="AA297"/>
      <c r="AB297">
        <v>6.3983949999999998</v>
      </c>
      <c r="AC297"/>
      <c r="AD297">
        <v>8.1618139999999997</v>
      </c>
      <c r="AE297">
        <v>0.55812249999999997</v>
      </c>
    </row>
    <row r="298" spans="1:31" x14ac:dyDescent="0.35">
      <c r="A298" s="73">
        <v>27638</v>
      </c>
      <c r="B298">
        <v>1.706221</v>
      </c>
      <c r="C298"/>
      <c r="D298">
        <v>4.4469110000000001</v>
      </c>
      <c r="E298">
        <v>14.03895</v>
      </c>
      <c r="F298"/>
      <c r="G298"/>
      <c r="H298"/>
      <c r="I298"/>
      <c r="J298"/>
      <c r="K298">
        <v>5.7992900000000001</v>
      </c>
      <c r="L298">
        <v>6.0787849999999999</v>
      </c>
      <c r="M298"/>
      <c r="N298"/>
      <c r="O298"/>
      <c r="P298">
        <v>0.19215769999999999</v>
      </c>
      <c r="Q298">
        <v>3.1223629999999999E-2</v>
      </c>
      <c r="R298"/>
      <c r="S298"/>
      <c r="T298"/>
      <c r="U298"/>
      <c r="V298">
        <v>3.847359</v>
      </c>
      <c r="W298"/>
      <c r="X298"/>
      <c r="Y298">
        <v>0.97612259999999995</v>
      </c>
      <c r="Z298"/>
      <c r="AA298"/>
      <c r="AB298">
        <v>6.4671459999999996</v>
      </c>
      <c r="AC298"/>
      <c r="AD298">
        <v>8.2315520000000006</v>
      </c>
      <c r="AE298">
        <v>0.56546799999999997</v>
      </c>
    </row>
    <row r="299" spans="1:31" x14ac:dyDescent="0.35">
      <c r="A299" s="73">
        <v>27668</v>
      </c>
      <c r="B299">
        <v>1.725833</v>
      </c>
      <c r="C299"/>
      <c r="D299">
        <v>4.4985540000000004</v>
      </c>
      <c r="E299">
        <v>14.15363</v>
      </c>
      <c r="F299"/>
      <c r="G299"/>
      <c r="H299"/>
      <c r="I299"/>
      <c r="J299"/>
      <c r="K299">
        <v>5.9654480000000003</v>
      </c>
      <c r="L299">
        <v>6.1627219999999996</v>
      </c>
      <c r="M299"/>
      <c r="N299"/>
      <c r="O299"/>
      <c r="P299">
        <v>0.19432840000000001</v>
      </c>
      <c r="Q299">
        <v>3.1717450000000001E-2</v>
      </c>
      <c r="R299"/>
      <c r="S299"/>
      <c r="T299"/>
      <c r="U299"/>
      <c r="V299">
        <v>3.8971019999999998</v>
      </c>
      <c r="W299"/>
      <c r="X299"/>
      <c r="Y299">
        <v>0.98814270000000004</v>
      </c>
      <c r="Z299"/>
      <c r="AA299"/>
      <c r="AB299">
        <v>6.530608</v>
      </c>
      <c r="AC299"/>
      <c r="AD299">
        <v>8.2838550000000009</v>
      </c>
      <c r="AE299">
        <v>0.57204410000000006</v>
      </c>
    </row>
    <row r="300" spans="1:31" x14ac:dyDescent="0.35">
      <c r="A300" s="73">
        <v>27699</v>
      </c>
      <c r="B300">
        <v>1.745444</v>
      </c>
      <c r="C300"/>
      <c r="D300">
        <v>4.5058949999999998</v>
      </c>
      <c r="E300">
        <v>14.27769</v>
      </c>
      <c r="F300"/>
      <c r="G300"/>
      <c r="H300"/>
      <c r="I300"/>
      <c r="J300"/>
      <c r="K300">
        <v>6.1682480000000002</v>
      </c>
      <c r="L300">
        <v>6.2339260000000003</v>
      </c>
      <c r="M300"/>
      <c r="N300"/>
      <c r="O300"/>
      <c r="P300">
        <v>0.1967083</v>
      </c>
      <c r="Q300">
        <v>3.2291729999999998E-2</v>
      </c>
      <c r="R300"/>
      <c r="S300"/>
      <c r="T300"/>
      <c r="U300"/>
      <c r="V300">
        <v>3.9296470000000001</v>
      </c>
      <c r="W300"/>
      <c r="X300"/>
      <c r="Y300">
        <v>0.99984870000000003</v>
      </c>
      <c r="Z300"/>
      <c r="AA300"/>
      <c r="AB300">
        <v>6.595116</v>
      </c>
      <c r="AC300"/>
      <c r="AD300">
        <v>8.3594050000000006</v>
      </c>
      <c r="AE300">
        <v>0.58206550000000001</v>
      </c>
    </row>
    <row r="301" spans="1:31" x14ac:dyDescent="0.35">
      <c r="A301" s="73">
        <v>27729</v>
      </c>
      <c r="B301">
        <v>1.765056</v>
      </c>
      <c r="C301"/>
      <c r="D301">
        <v>4.6156439999999996</v>
      </c>
      <c r="E301">
        <v>14.431950000000001</v>
      </c>
      <c r="F301"/>
      <c r="G301"/>
      <c r="H301"/>
      <c r="I301"/>
      <c r="J301"/>
      <c r="K301">
        <v>6.2608730000000001</v>
      </c>
      <c r="L301">
        <v>6.311261</v>
      </c>
      <c r="M301"/>
      <c r="N301"/>
      <c r="O301"/>
      <c r="P301">
        <v>0.19775290000000001</v>
      </c>
      <c r="Q301">
        <v>3.3047939999999998E-2</v>
      </c>
      <c r="R301"/>
      <c r="S301"/>
      <c r="T301"/>
      <c r="U301"/>
      <c r="V301">
        <v>3.9570460000000001</v>
      </c>
      <c r="W301"/>
      <c r="X301"/>
      <c r="Y301">
        <v>1.021998</v>
      </c>
      <c r="Z301"/>
      <c r="AA301"/>
      <c r="AB301">
        <v>6.6464299999999996</v>
      </c>
      <c r="AC301"/>
      <c r="AD301">
        <v>8.4366140000000005</v>
      </c>
      <c r="AE301">
        <v>0.59156229999999999</v>
      </c>
    </row>
    <row r="302" spans="1:31" x14ac:dyDescent="0.35">
      <c r="A302" s="73">
        <v>27760</v>
      </c>
      <c r="B302">
        <v>1.7846679999999999</v>
      </c>
      <c r="C302"/>
      <c r="D302">
        <v>4.6639790000000003</v>
      </c>
      <c r="E302">
        <v>14.576510000000001</v>
      </c>
      <c r="F302"/>
      <c r="G302"/>
      <c r="H302"/>
      <c r="I302"/>
      <c r="J302"/>
      <c r="K302">
        <v>6.3550969999999998</v>
      </c>
      <c r="L302">
        <v>6.3951969999999996</v>
      </c>
      <c r="M302"/>
      <c r="N302"/>
      <c r="O302"/>
      <c r="P302">
        <v>0.1996406</v>
      </c>
      <c r="Q302">
        <v>3.3936880000000003E-2</v>
      </c>
      <c r="R302"/>
      <c r="S302"/>
      <c r="T302"/>
      <c r="U302"/>
      <c r="V302">
        <v>4.0073990000000004</v>
      </c>
      <c r="W302"/>
      <c r="X302"/>
      <c r="Y302">
        <v>1.0468649999999999</v>
      </c>
      <c r="Z302"/>
      <c r="AA302"/>
      <c r="AB302">
        <v>6.703125</v>
      </c>
      <c r="AC302"/>
      <c r="AD302">
        <v>8.5229560000000006</v>
      </c>
      <c r="AE302">
        <v>0.5969141</v>
      </c>
    </row>
    <row r="303" spans="1:31" x14ac:dyDescent="0.35">
      <c r="A303" s="73">
        <v>27791</v>
      </c>
      <c r="B303">
        <v>1.7930729999999999</v>
      </c>
      <c r="C303"/>
      <c r="D303">
        <v>4.7479310000000003</v>
      </c>
      <c r="E303">
        <v>14.66614</v>
      </c>
      <c r="F303"/>
      <c r="G303"/>
      <c r="H303"/>
      <c r="I303"/>
      <c r="J303"/>
      <c r="K303">
        <v>6.5402170000000002</v>
      </c>
      <c r="L303">
        <v>6.4635720000000001</v>
      </c>
      <c r="M303"/>
      <c r="N303"/>
      <c r="O303"/>
      <c r="P303">
        <v>0.20302500000000001</v>
      </c>
      <c r="Q303">
        <v>3.481824E-2</v>
      </c>
      <c r="R303"/>
      <c r="S303"/>
      <c r="T303"/>
      <c r="U303"/>
      <c r="V303">
        <v>4.0739799999999997</v>
      </c>
      <c r="W303"/>
      <c r="X303"/>
      <c r="Y303">
        <v>1.063436</v>
      </c>
      <c r="Z303"/>
      <c r="AA303"/>
      <c r="AB303">
        <v>6.7613000000000003</v>
      </c>
      <c r="AC303"/>
      <c r="AD303">
        <v>8.6366949999999996</v>
      </c>
      <c r="AE303">
        <v>0.60109400000000002</v>
      </c>
    </row>
    <row r="304" spans="1:31" x14ac:dyDescent="0.35">
      <c r="A304" s="73">
        <v>27820</v>
      </c>
      <c r="B304">
        <v>1.8070809999999999</v>
      </c>
      <c r="C304"/>
      <c r="D304">
        <v>4.8605229999999997</v>
      </c>
      <c r="E304">
        <v>14.76122</v>
      </c>
      <c r="F304"/>
      <c r="G304"/>
      <c r="H304"/>
      <c r="I304"/>
      <c r="J304"/>
      <c r="K304">
        <v>6.6354150000000001</v>
      </c>
      <c r="L304">
        <v>6.539021</v>
      </c>
      <c r="M304"/>
      <c r="N304"/>
      <c r="O304"/>
      <c r="P304">
        <v>0.2057937</v>
      </c>
      <c r="Q304">
        <v>3.5274159999999999E-2</v>
      </c>
      <c r="R304"/>
      <c r="S304"/>
      <c r="T304"/>
      <c r="U304"/>
      <c r="V304">
        <v>4.1191269999999998</v>
      </c>
      <c r="W304"/>
      <c r="X304"/>
      <c r="Y304">
        <v>1.0894489999999999</v>
      </c>
      <c r="Z304"/>
      <c r="AA304"/>
      <c r="AB304">
        <v>6.803356</v>
      </c>
      <c r="AC304"/>
      <c r="AD304">
        <v>8.7172260000000001</v>
      </c>
      <c r="AE304">
        <v>0.60480179999999995</v>
      </c>
    </row>
    <row r="305" spans="1:31" x14ac:dyDescent="0.35">
      <c r="A305" s="73">
        <v>27851</v>
      </c>
      <c r="B305">
        <v>1.8294950000000001</v>
      </c>
      <c r="C305"/>
      <c r="D305">
        <v>4.9714609999999997</v>
      </c>
      <c r="E305">
        <v>14.87307</v>
      </c>
      <c r="F305"/>
      <c r="G305"/>
      <c r="H305"/>
      <c r="I305"/>
      <c r="J305"/>
      <c r="K305">
        <v>6.6444359999999998</v>
      </c>
      <c r="L305">
        <v>6.6229570000000004</v>
      </c>
      <c r="M305"/>
      <c r="N305"/>
      <c r="O305"/>
      <c r="P305">
        <v>0.20868419999999999</v>
      </c>
      <c r="Q305">
        <v>3.558265E-2</v>
      </c>
      <c r="R305"/>
      <c r="S305"/>
      <c r="T305"/>
      <c r="U305"/>
      <c r="V305">
        <v>4.1783060000000001</v>
      </c>
      <c r="W305"/>
      <c r="X305"/>
      <c r="Y305">
        <v>1.114598</v>
      </c>
      <c r="Z305"/>
      <c r="AA305"/>
      <c r="AB305">
        <v>6.8503280000000002</v>
      </c>
      <c r="AC305"/>
      <c r="AD305">
        <v>8.806889</v>
      </c>
      <c r="AE305">
        <v>0.60955890000000001</v>
      </c>
    </row>
    <row r="306" spans="1:31" x14ac:dyDescent="0.35">
      <c r="A306" s="73">
        <v>27881</v>
      </c>
      <c r="B306">
        <v>1.8491059999999999</v>
      </c>
      <c r="C306"/>
      <c r="D306">
        <v>5.0613060000000001</v>
      </c>
      <c r="E306">
        <v>14.97462</v>
      </c>
      <c r="F306"/>
      <c r="G306"/>
      <c r="H306"/>
      <c r="I306"/>
      <c r="J306"/>
      <c r="K306">
        <v>6.719182</v>
      </c>
      <c r="L306">
        <v>6.6936900000000001</v>
      </c>
      <c r="M306"/>
      <c r="N306"/>
      <c r="O306"/>
      <c r="P306">
        <v>0.21262739999999999</v>
      </c>
      <c r="Q306">
        <v>3.6609990000000002E-2</v>
      </c>
      <c r="R306"/>
      <c r="S306"/>
      <c r="T306"/>
      <c r="U306"/>
      <c r="V306">
        <v>4.2402660000000001</v>
      </c>
      <c r="W306"/>
      <c r="X306"/>
      <c r="Y306">
        <v>1.1391370000000001</v>
      </c>
      <c r="Z306"/>
      <c r="AA306"/>
      <c r="AB306">
        <v>6.9070809999999998</v>
      </c>
      <c r="AC306"/>
      <c r="AD306">
        <v>8.9007020000000008</v>
      </c>
      <c r="AE306">
        <v>0.61396620000000002</v>
      </c>
    </row>
    <row r="307" spans="1:31" x14ac:dyDescent="0.35">
      <c r="A307" s="73">
        <v>27912</v>
      </c>
      <c r="B307">
        <v>1.8687180000000001</v>
      </c>
      <c r="C307"/>
      <c r="D307">
        <v>5.1204460000000003</v>
      </c>
      <c r="E307">
        <v>15.056100000000001</v>
      </c>
      <c r="F307"/>
      <c r="G307"/>
      <c r="H307"/>
      <c r="I307"/>
      <c r="J307"/>
      <c r="K307">
        <v>6.7673490000000003</v>
      </c>
      <c r="L307">
        <v>6.7752689999999998</v>
      </c>
      <c r="M307"/>
      <c r="N307"/>
      <c r="O307"/>
      <c r="P307">
        <v>0.21648439999999999</v>
      </c>
      <c r="Q307">
        <v>3.7985440000000002E-2</v>
      </c>
      <c r="R307"/>
      <c r="S307"/>
      <c r="T307"/>
      <c r="U307"/>
      <c r="V307">
        <v>4.2974759999999996</v>
      </c>
      <c r="W307"/>
      <c r="X307"/>
      <c r="Y307">
        <v>1.1654819999999999</v>
      </c>
      <c r="Z307"/>
      <c r="AA307"/>
      <c r="AB307">
        <v>6.9532470000000002</v>
      </c>
      <c r="AC307"/>
      <c r="AD307">
        <v>8.9463640000000009</v>
      </c>
      <c r="AE307">
        <v>0.61987760000000003</v>
      </c>
    </row>
    <row r="308" spans="1:31" x14ac:dyDescent="0.35">
      <c r="A308" s="73">
        <v>27942</v>
      </c>
      <c r="B308">
        <v>1.8883300000000001</v>
      </c>
      <c r="C308"/>
      <c r="D308">
        <v>5.1859440000000001</v>
      </c>
      <c r="E308">
        <v>15.146280000000001</v>
      </c>
      <c r="F308"/>
      <c r="G308"/>
      <c r="H308"/>
      <c r="I308"/>
      <c r="J308"/>
      <c r="K308">
        <v>6.8133179999999998</v>
      </c>
      <c r="L308">
        <v>6.8568470000000001</v>
      </c>
      <c r="M308"/>
      <c r="N308"/>
      <c r="O308"/>
      <c r="P308">
        <v>0.22013869999999999</v>
      </c>
      <c r="Q308">
        <v>3.954473E-2</v>
      </c>
      <c r="R308"/>
      <c r="S308"/>
      <c r="T308"/>
      <c r="U308"/>
      <c r="V308">
        <v>4.3599069999999998</v>
      </c>
      <c r="W308"/>
      <c r="X308"/>
      <c r="Y308">
        <v>1.1857359999999999</v>
      </c>
      <c r="Z308"/>
      <c r="AA308"/>
      <c r="AB308">
        <v>6.9878270000000002</v>
      </c>
      <c r="AC308"/>
      <c r="AD308">
        <v>9.0185929999999992</v>
      </c>
      <c r="AE308">
        <v>0.62549169999999998</v>
      </c>
    </row>
    <row r="309" spans="1:31" x14ac:dyDescent="0.35">
      <c r="A309" s="73">
        <v>27973</v>
      </c>
      <c r="B309">
        <v>2.0368189999999999</v>
      </c>
      <c r="C309"/>
      <c r="D309">
        <v>5.287007</v>
      </c>
      <c r="E309">
        <v>15.24286</v>
      </c>
      <c r="F309"/>
      <c r="G309"/>
      <c r="H309"/>
      <c r="I309"/>
      <c r="J309"/>
      <c r="K309">
        <v>6.856611</v>
      </c>
      <c r="L309">
        <v>6.9252219999999998</v>
      </c>
      <c r="M309"/>
      <c r="N309"/>
      <c r="O309"/>
      <c r="P309">
        <v>0.22438820000000001</v>
      </c>
      <c r="Q309">
        <v>4.0790170000000001E-2</v>
      </c>
      <c r="R309"/>
      <c r="S309"/>
      <c r="T309"/>
      <c r="U309"/>
      <c r="V309">
        <v>4.4048389999999999</v>
      </c>
      <c r="W309"/>
      <c r="X309"/>
      <c r="Y309">
        <v>1.2023189999999999</v>
      </c>
      <c r="Z309"/>
      <c r="AA309"/>
      <c r="AB309">
        <v>7.0282359999999997</v>
      </c>
      <c r="AC309"/>
      <c r="AD309">
        <v>9.1215390000000003</v>
      </c>
      <c r="AE309">
        <v>0.62902460000000004</v>
      </c>
    </row>
    <row r="310" spans="1:31" x14ac:dyDescent="0.35">
      <c r="A310" s="73">
        <v>28004</v>
      </c>
      <c r="B310">
        <v>2.1881089999999999</v>
      </c>
      <c r="C310"/>
      <c r="D310">
        <v>5.2880409999999998</v>
      </c>
      <c r="E310">
        <v>15.310779999999999</v>
      </c>
      <c r="F310"/>
      <c r="G310"/>
      <c r="H310"/>
      <c r="I310"/>
      <c r="J310"/>
      <c r="K310">
        <v>6.8547070000000003</v>
      </c>
      <c r="L310">
        <v>7.0011419999999998</v>
      </c>
      <c r="M310"/>
      <c r="N310"/>
      <c r="O310"/>
      <c r="P310">
        <v>0.22908390000000001</v>
      </c>
      <c r="Q310">
        <v>4.1577530000000001E-2</v>
      </c>
      <c r="R310"/>
      <c r="S310"/>
      <c r="T310"/>
      <c r="U310"/>
      <c r="V310">
        <v>4.4327059999999996</v>
      </c>
      <c r="W310"/>
      <c r="X310"/>
      <c r="Y310">
        <v>1.217214</v>
      </c>
      <c r="Z310"/>
      <c r="AA310"/>
      <c r="AB310">
        <v>7.0756790000000001</v>
      </c>
      <c r="AC310"/>
      <c r="AD310">
        <v>9.2219940000000005</v>
      </c>
      <c r="AE310">
        <v>0.63502349999999996</v>
      </c>
    </row>
    <row r="311" spans="1:31" x14ac:dyDescent="0.35">
      <c r="A311" s="73">
        <v>28034</v>
      </c>
      <c r="B311">
        <v>2.2077209999999998</v>
      </c>
      <c r="C311"/>
      <c r="D311">
        <v>5.3960840000000001</v>
      </c>
      <c r="E311">
        <v>15.368180000000001</v>
      </c>
      <c r="F311"/>
      <c r="G311"/>
      <c r="H311"/>
      <c r="I311"/>
      <c r="J311"/>
      <c r="K311">
        <v>6.864598</v>
      </c>
      <c r="L311">
        <v>7.075647</v>
      </c>
      <c r="M311"/>
      <c r="N311"/>
      <c r="O311"/>
      <c r="P311">
        <v>0.23371919999999999</v>
      </c>
      <c r="Q311">
        <v>4.2398180000000001E-2</v>
      </c>
      <c r="R311"/>
      <c r="S311"/>
      <c r="T311"/>
      <c r="U311"/>
      <c r="V311">
        <v>4.4865180000000002</v>
      </c>
      <c r="W311"/>
      <c r="X311"/>
      <c r="Y311">
        <v>1.235544</v>
      </c>
      <c r="Z311"/>
      <c r="AA311"/>
      <c r="AB311">
        <v>7.1076709999999999</v>
      </c>
      <c r="AC311"/>
      <c r="AD311">
        <v>9.3398850000000007</v>
      </c>
      <c r="AE311">
        <v>0.64172189999999996</v>
      </c>
    </row>
    <row r="312" spans="1:31" x14ac:dyDescent="0.35">
      <c r="A312" s="73">
        <v>28065</v>
      </c>
      <c r="B312">
        <v>2.2273329999999998</v>
      </c>
      <c r="C312"/>
      <c r="D312">
        <v>5.4630289999999997</v>
      </c>
      <c r="E312">
        <v>15.435320000000001</v>
      </c>
      <c r="F312"/>
      <c r="G312"/>
      <c r="H312"/>
      <c r="I312"/>
      <c r="J312"/>
      <c r="K312">
        <v>6.9048299999999996</v>
      </c>
      <c r="L312">
        <v>7.1459089999999996</v>
      </c>
      <c r="M312"/>
      <c r="N312"/>
      <c r="O312"/>
      <c r="P312">
        <v>0.23749780000000001</v>
      </c>
      <c r="Q312">
        <v>4.3096339999999997E-2</v>
      </c>
      <c r="R312"/>
      <c r="S312"/>
      <c r="T312"/>
      <c r="U312"/>
      <c r="V312">
        <v>4.555447</v>
      </c>
      <c r="W312"/>
      <c r="X312"/>
      <c r="Y312">
        <v>1.256788</v>
      </c>
      <c r="Z312"/>
      <c r="AA312"/>
      <c r="AB312">
        <v>7.11022</v>
      </c>
      <c r="AC312"/>
      <c r="AD312">
        <v>9.4494720000000001</v>
      </c>
      <c r="AE312">
        <v>0.64633910000000006</v>
      </c>
    </row>
    <row r="313" spans="1:31" x14ac:dyDescent="0.35">
      <c r="A313" s="73">
        <v>28095</v>
      </c>
      <c r="B313">
        <v>2.2609530000000002</v>
      </c>
      <c r="C313"/>
      <c r="D313">
        <v>5.5404679999999997</v>
      </c>
      <c r="E313">
        <v>15.56761</v>
      </c>
      <c r="F313"/>
      <c r="G313"/>
      <c r="H313"/>
      <c r="I313"/>
      <c r="J313"/>
      <c r="K313">
        <v>6.965141</v>
      </c>
      <c r="L313">
        <v>7.200609</v>
      </c>
      <c r="M313"/>
      <c r="N313"/>
      <c r="O313"/>
      <c r="P313">
        <v>0.24226259999999999</v>
      </c>
      <c r="Q313">
        <v>4.3885830000000001E-2</v>
      </c>
      <c r="R313"/>
      <c r="S313"/>
      <c r="T313"/>
      <c r="U313"/>
      <c r="V313">
        <v>4.6200190000000001</v>
      </c>
      <c r="W313"/>
      <c r="X313"/>
      <c r="Y313">
        <v>1.280648</v>
      </c>
      <c r="Z313"/>
      <c r="AA313"/>
      <c r="AB313">
        <v>7.042789</v>
      </c>
      <c r="AC313"/>
      <c r="AD313">
        <v>9.5640420000000006</v>
      </c>
      <c r="AE313">
        <v>0.64892760000000005</v>
      </c>
    </row>
    <row r="314" spans="1:31" x14ac:dyDescent="0.35">
      <c r="A314" s="73">
        <v>28126</v>
      </c>
      <c r="B314">
        <v>2.2917709999999998</v>
      </c>
      <c r="C314"/>
      <c r="D314">
        <v>5.6125829999999999</v>
      </c>
      <c r="E314">
        <v>15.730270000000001</v>
      </c>
      <c r="F314"/>
      <c r="G314"/>
      <c r="H314"/>
      <c r="I314"/>
      <c r="J314"/>
      <c r="K314">
        <v>7.0428519999999999</v>
      </c>
      <c r="L314">
        <v>7.2623819999999997</v>
      </c>
      <c r="M314"/>
      <c r="N314"/>
      <c r="O314"/>
      <c r="P314">
        <v>0.24589720000000001</v>
      </c>
      <c r="Q314">
        <v>4.5048650000000003E-2</v>
      </c>
      <c r="R314"/>
      <c r="S314"/>
      <c r="T314"/>
      <c r="U314"/>
      <c r="V314">
        <v>4.6925439999999998</v>
      </c>
      <c r="W314"/>
      <c r="X314"/>
      <c r="Y314">
        <v>1.303677</v>
      </c>
      <c r="Z314"/>
      <c r="AA314"/>
      <c r="AB314">
        <v>7.0539649999999998</v>
      </c>
      <c r="AC314"/>
      <c r="AD314">
        <v>9.6736299999999993</v>
      </c>
      <c r="AE314">
        <v>0.65144599999999997</v>
      </c>
    </row>
    <row r="315" spans="1:31" x14ac:dyDescent="0.35">
      <c r="A315" s="73">
        <v>28157</v>
      </c>
      <c r="B315">
        <v>2.319788</v>
      </c>
      <c r="C315"/>
      <c r="D315">
        <v>5.6766329999999998</v>
      </c>
      <c r="E315">
        <v>15.83175</v>
      </c>
      <c r="F315"/>
      <c r="G315"/>
      <c r="H315"/>
      <c r="I315"/>
      <c r="J315"/>
      <c r="K315">
        <v>7.112787</v>
      </c>
      <c r="L315">
        <v>7.3383019999999997</v>
      </c>
      <c r="M315"/>
      <c r="N315"/>
      <c r="O315"/>
      <c r="P315">
        <v>0.2478398</v>
      </c>
      <c r="Q315">
        <v>4.6580789999999997E-2</v>
      </c>
      <c r="R315"/>
      <c r="S315"/>
      <c r="T315"/>
      <c r="U315"/>
      <c r="V315">
        <v>4.7523439999999999</v>
      </c>
      <c r="W315"/>
      <c r="X315"/>
      <c r="Y315">
        <v>1.448464</v>
      </c>
      <c r="Z315"/>
      <c r="AA315"/>
      <c r="AB315">
        <v>7.1436760000000001</v>
      </c>
      <c r="AC315"/>
      <c r="AD315">
        <v>9.7765760000000004</v>
      </c>
      <c r="AE315">
        <v>0.65359719999999999</v>
      </c>
    </row>
    <row r="316" spans="1:31" x14ac:dyDescent="0.35">
      <c r="A316" s="73">
        <v>28185</v>
      </c>
      <c r="B316">
        <v>2.3478050000000001</v>
      </c>
      <c r="C316"/>
      <c r="D316">
        <v>5.7559329999999997</v>
      </c>
      <c r="E316">
        <v>15.91362</v>
      </c>
      <c r="F316"/>
      <c r="G316"/>
      <c r="H316"/>
      <c r="I316"/>
      <c r="J316"/>
      <c r="K316">
        <v>7.1607599999999998</v>
      </c>
      <c r="L316">
        <v>7.4189379999999998</v>
      </c>
      <c r="M316"/>
      <c r="N316"/>
      <c r="O316"/>
      <c r="P316">
        <v>0.25235940000000001</v>
      </c>
      <c r="Q316">
        <v>4.8392240000000003E-2</v>
      </c>
      <c r="R316"/>
      <c r="S316"/>
      <c r="T316"/>
      <c r="U316"/>
      <c r="V316">
        <v>4.8624859999999996</v>
      </c>
      <c r="W316">
        <v>1.5</v>
      </c>
      <c r="X316"/>
      <c r="Y316">
        <v>1.467177</v>
      </c>
      <c r="Z316"/>
      <c r="AA316"/>
      <c r="AB316">
        <v>7.1808560000000003</v>
      </c>
      <c r="AC316"/>
      <c r="AD316">
        <v>9.8670690000000008</v>
      </c>
      <c r="AE316">
        <v>0.65772470000000005</v>
      </c>
    </row>
    <row r="317" spans="1:31" x14ac:dyDescent="0.35">
      <c r="A317" s="73">
        <v>28216</v>
      </c>
      <c r="B317">
        <v>2.3590110000000002</v>
      </c>
      <c r="C317"/>
      <c r="D317">
        <v>5.8288229999999999</v>
      </c>
      <c r="E317">
        <v>16.025790000000001</v>
      </c>
      <c r="F317"/>
      <c r="G317"/>
      <c r="H317"/>
      <c r="I317"/>
      <c r="J317"/>
      <c r="K317">
        <v>7.2276439999999997</v>
      </c>
      <c r="L317">
        <v>7.5024030000000002</v>
      </c>
      <c r="M317"/>
      <c r="N317"/>
      <c r="O317"/>
      <c r="P317">
        <v>0.2569612</v>
      </c>
      <c r="Q317">
        <v>4.9974619999999997E-2</v>
      </c>
      <c r="R317"/>
      <c r="S317"/>
      <c r="T317"/>
      <c r="U317"/>
      <c r="V317">
        <v>4.9468050000000003</v>
      </c>
      <c r="W317">
        <v>1.027579</v>
      </c>
      <c r="X317"/>
      <c r="Y317">
        <v>1.4910019999999999</v>
      </c>
      <c r="Z317"/>
      <c r="AA317"/>
      <c r="AB317">
        <v>7.2165210000000002</v>
      </c>
      <c r="AC317"/>
      <c r="AD317">
        <v>9.9592229999999997</v>
      </c>
      <c r="AE317">
        <v>0.66437069999999998</v>
      </c>
    </row>
    <row r="318" spans="1:31" x14ac:dyDescent="0.35">
      <c r="A318" s="73">
        <v>28246</v>
      </c>
      <c r="B318">
        <v>2.3730199999999999</v>
      </c>
      <c r="C318"/>
      <c r="D318">
        <v>5.9657629999999999</v>
      </c>
      <c r="E318">
        <v>16.177479999999999</v>
      </c>
      <c r="F318"/>
      <c r="G318"/>
      <c r="H318"/>
      <c r="I318"/>
      <c r="J318"/>
      <c r="K318">
        <v>7.3217639999999999</v>
      </c>
      <c r="L318">
        <v>7.5844529999999999</v>
      </c>
      <c r="M318"/>
      <c r="N318"/>
      <c r="O318"/>
      <c r="P318">
        <v>0.26006940000000001</v>
      </c>
      <c r="Q318">
        <v>5.1702480000000002E-2</v>
      </c>
      <c r="R318"/>
      <c r="S318"/>
      <c r="T318"/>
      <c r="U318"/>
      <c r="V318">
        <v>4.9616059999999997</v>
      </c>
      <c r="W318">
        <v>1.0607040000000001</v>
      </c>
      <c r="X318"/>
      <c r="Y318">
        <v>1.514839</v>
      </c>
      <c r="Z318"/>
      <c r="AA318"/>
      <c r="AB318">
        <v>7.2416340000000003</v>
      </c>
      <c r="AC318"/>
      <c r="AD318">
        <v>10.03726</v>
      </c>
      <c r="AE318">
        <v>0.67341269999999998</v>
      </c>
    </row>
    <row r="319" spans="1:31" x14ac:dyDescent="0.35">
      <c r="A319" s="73">
        <v>28277</v>
      </c>
      <c r="B319">
        <v>2.3954330000000001</v>
      </c>
      <c r="C319"/>
      <c r="D319">
        <v>5.961576</v>
      </c>
      <c r="E319">
        <v>16.36149</v>
      </c>
      <c r="F319"/>
      <c r="G319"/>
      <c r="H319"/>
      <c r="I319"/>
      <c r="J319"/>
      <c r="K319">
        <v>7.3694430000000004</v>
      </c>
      <c r="L319">
        <v>7.6570720000000003</v>
      </c>
      <c r="M319"/>
      <c r="N319"/>
      <c r="O319"/>
      <c r="P319">
        <v>0.26304719999999998</v>
      </c>
      <c r="Q319">
        <v>5.2944310000000001E-2</v>
      </c>
      <c r="R319"/>
      <c r="S319"/>
      <c r="T319"/>
      <c r="U319"/>
      <c r="V319">
        <v>5.030513</v>
      </c>
      <c r="W319">
        <v>1.06745</v>
      </c>
      <c r="X319"/>
      <c r="Y319">
        <v>1.5352760000000001</v>
      </c>
      <c r="Z319"/>
      <c r="AA319"/>
      <c r="AB319">
        <v>7.2487060000000003</v>
      </c>
      <c r="AC319"/>
      <c r="AD319">
        <v>10.11032</v>
      </c>
      <c r="AE319">
        <v>0.68380149999999995</v>
      </c>
    </row>
    <row r="320" spans="1:31" x14ac:dyDescent="0.35">
      <c r="A320" s="73">
        <v>28307</v>
      </c>
      <c r="B320">
        <v>2.4066399999999999</v>
      </c>
      <c r="C320"/>
      <c r="D320">
        <v>6.0297099999999997</v>
      </c>
      <c r="E320">
        <v>16.520219999999998</v>
      </c>
      <c r="F320"/>
      <c r="G320"/>
      <c r="H320"/>
      <c r="I320"/>
      <c r="J320"/>
      <c r="K320">
        <v>7.3798459999999997</v>
      </c>
      <c r="L320">
        <v>7.7443090000000003</v>
      </c>
      <c r="M320"/>
      <c r="N320"/>
      <c r="O320"/>
      <c r="P320">
        <v>0.26628469999999999</v>
      </c>
      <c r="Q320">
        <v>5.3668199999999999E-2</v>
      </c>
      <c r="R320"/>
      <c r="S320"/>
      <c r="T320"/>
      <c r="U320"/>
      <c r="V320">
        <v>5.1114480000000002</v>
      </c>
      <c r="W320">
        <v>1.076854</v>
      </c>
      <c r="X320"/>
      <c r="Y320">
        <v>1.5632870000000001</v>
      </c>
      <c r="Z320"/>
      <c r="AA320"/>
      <c r="AB320">
        <v>7.2945250000000001</v>
      </c>
      <c r="AC320"/>
      <c r="AD320">
        <v>10.18421</v>
      </c>
      <c r="AE320">
        <v>0.68735179999999996</v>
      </c>
    </row>
    <row r="321" spans="1:31" x14ac:dyDescent="0.35">
      <c r="A321" s="73">
        <v>28338</v>
      </c>
      <c r="B321">
        <v>2.4122430000000001</v>
      </c>
      <c r="C321"/>
      <c r="D321">
        <v>6.1133009999999999</v>
      </c>
      <c r="E321">
        <v>16.639250000000001</v>
      </c>
      <c r="F321"/>
      <c r="G321"/>
      <c r="H321"/>
      <c r="I321"/>
      <c r="J321"/>
      <c r="K321">
        <v>7.4269869999999996</v>
      </c>
      <c r="L321">
        <v>7.8386199999999997</v>
      </c>
      <c r="M321"/>
      <c r="N321"/>
      <c r="O321"/>
      <c r="P321">
        <v>0.27032089999999998</v>
      </c>
      <c r="Q321">
        <v>5.4565599999999999E-2</v>
      </c>
      <c r="R321"/>
      <c r="S321"/>
      <c r="T321"/>
      <c r="U321"/>
      <c r="V321">
        <v>5.1875030000000004</v>
      </c>
      <c r="W321">
        <v>1.1036159999999999</v>
      </c>
      <c r="X321"/>
      <c r="Y321">
        <v>1.591933</v>
      </c>
      <c r="Z321"/>
      <c r="AA321"/>
      <c r="AB321">
        <v>7.3485560000000003</v>
      </c>
      <c r="AC321"/>
      <c r="AD321">
        <v>10.26972</v>
      </c>
      <c r="AE321">
        <v>0.68878600000000001</v>
      </c>
    </row>
    <row r="322" spans="1:31" x14ac:dyDescent="0.35">
      <c r="A322" s="73">
        <v>28369</v>
      </c>
      <c r="B322">
        <v>2.4178470000000001</v>
      </c>
      <c r="C322"/>
      <c r="D322">
        <v>6.2092470000000004</v>
      </c>
      <c r="E322">
        <v>16.761230000000001</v>
      </c>
      <c r="F322"/>
      <c r="G322"/>
      <c r="H322"/>
      <c r="I322"/>
      <c r="J322"/>
      <c r="K322">
        <v>7.5033310000000002</v>
      </c>
      <c r="L322">
        <v>7.9183120000000002</v>
      </c>
      <c r="M322"/>
      <c r="N322"/>
      <c r="O322"/>
      <c r="P322">
        <v>0.27471630000000002</v>
      </c>
      <c r="Q322">
        <v>5.5962419999999999E-2</v>
      </c>
      <c r="R322"/>
      <c r="S322"/>
      <c r="T322"/>
      <c r="U322"/>
      <c r="V322">
        <v>5.2623480000000002</v>
      </c>
      <c r="W322">
        <v>1.1200159999999999</v>
      </c>
      <c r="X322"/>
      <c r="Y322">
        <v>1.6118490000000001</v>
      </c>
      <c r="Z322"/>
      <c r="AA322"/>
      <c r="AB322">
        <v>7.4243949999999996</v>
      </c>
      <c r="AC322"/>
      <c r="AD322">
        <v>10.3461</v>
      </c>
      <c r="AE322">
        <v>0.69410280000000002</v>
      </c>
    </row>
    <row r="323" spans="1:31" x14ac:dyDescent="0.35">
      <c r="A323" s="73">
        <v>28399</v>
      </c>
      <c r="B323">
        <v>2.4262519999999999</v>
      </c>
      <c r="C323"/>
      <c r="D323">
        <v>6.2793460000000003</v>
      </c>
      <c r="E323">
        <v>16.88542</v>
      </c>
      <c r="F323"/>
      <c r="G323"/>
      <c r="H323"/>
      <c r="I323"/>
      <c r="J323"/>
      <c r="K323">
        <v>7.5892549999999996</v>
      </c>
      <c r="L323">
        <v>7.9885739999999998</v>
      </c>
      <c r="M323"/>
      <c r="N323"/>
      <c r="O323"/>
      <c r="P323">
        <v>0.27850780000000003</v>
      </c>
      <c r="Q323">
        <v>5.7980669999999998E-2</v>
      </c>
      <c r="R323"/>
      <c r="S323"/>
      <c r="T323"/>
      <c r="U323"/>
      <c r="V323">
        <v>5.3294220000000001</v>
      </c>
      <c r="W323">
        <v>1.135453</v>
      </c>
      <c r="X323"/>
      <c r="Y323">
        <v>1.637645</v>
      </c>
      <c r="Z323"/>
      <c r="AA323"/>
      <c r="AB323">
        <v>7.552206</v>
      </c>
      <c r="AC323"/>
      <c r="AD323">
        <v>10.41086</v>
      </c>
      <c r="AE323">
        <v>0.69802039999999999</v>
      </c>
    </row>
    <row r="324" spans="1:31" x14ac:dyDescent="0.35">
      <c r="A324" s="73">
        <v>28430</v>
      </c>
      <c r="B324">
        <v>2.4430619999999998</v>
      </c>
      <c r="C324"/>
      <c r="D324">
        <v>6.2986789999999999</v>
      </c>
      <c r="E324">
        <v>16.969049999999999</v>
      </c>
      <c r="F324"/>
      <c r="G324"/>
      <c r="H324"/>
      <c r="I324"/>
      <c r="J324"/>
      <c r="K324">
        <v>7.6455950000000001</v>
      </c>
      <c r="L324">
        <v>8.0531760000000006</v>
      </c>
      <c r="M324"/>
      <c r="N324"/>
      <c r="O324"/>
      <c r="P324">
        <v>0.28279850000000001</v>
      </c>
      <c r="Q324">
        <v>6.0023100000000003E-2</v>
      </c>
      <c r="R324"/>
      <c r="S324"/>
      <c r="T324"/>
      <c r="U324"/>
      <c r="V324">
        <v>5.3798849999999998</v>
      </c>
      <c r="W324">
        <v>1.16004</v>
      </c>
      <c r="X324"/>
      <c r="Y324">
        <v>1.664218</v>
      </c>
      <c r="Z324"/>
      <c r="AA324"/>
      <c r="AB324">
        <v>7.6610880000000003</v>
      </c>
      <c r="AC324"/>
      <c r="AD324">
        <v>10.480600000000001</v>
      </c>
      <c r="AE324">
        <v>0.70274250000000005</v>
      </c>
    </row>
    <row r="325" spans="1:31" x14ac:dyDescent="0.35">
      <c r="A325" s="73">
        <v>28460</v>
      </c>
      <c r="B325">
        <v>2.4654750000000001</v>
      </c>
      <c r="C325"/>
      <c r="D325">
        <v>6.3728100000000003</v>
      </c>
      <c r="E325">
        <v>17.03576</v>
      </c>
      <c r="F325"/>
      <c r="G325"/>
      <c r="H325"/>
      <c r="I325"/>
      <c r="J325"/>
      <c r="K325">
        <v>7.661994</v>
      </c>
      <c r="L325">
        <v>8.1418280000000003</v>
      </c>
      <c r="M325"/>
      <c r="N325"/>
      <c r="O325"/>
      <c r="P325">
        <v>0.28834290000000001</v>
      </c>
      <c r="Q325">
        <v>6.2485609999999997E-2</v>
      </c>
      <c r="R325"/>
      <c r="S325"/>
      <c r="T325"/>
      <c r="U325"/>
      <c r="V325">
        <v>5.4233469999999997</v>
      </c>
      <c r="W325">
        <v>1.1946369999999999</v>
      </c>
      <c r="X325"/>
      <c r="Y325">
        <v>1.693443</v>
      </c>
      <c r="Z325"/>
      <c r="AA325"/>
      <c r="AB325">
        <v>7.6580839999999997</v>
      </c>
      <c r="AC325"/>
      <c r="AD325">
        <v>10.54618</v>
      </c>
      <c r="AE325">
        <v>0.71054280000000003</v>
      </c>
    </row>
    <row r="326" spans="1:31" x14ac:dyDescent="0.35">
      <c r="A326" s="73">
        <v>28491</v>
      </c>
      <c r="B326">
        <v>2.485087</v>
      </c>
      <c r="C326"/>
      <c r="D326">
        <v>6.4345860000000004</v>
      </c>
      <c r="E326">
        <v>17.13391</v>
      </c>
      <c r="F326"/>
      <c r="G326"/>
      <c r="H326"/>
      <c r="I326"/>
      <c r="J326"/>
      <c r="K326">
        <v>7.6734419999999997</v>
      </c>
      <c r="L326">
        <v>8.2394390000000008</v>
      </c>
      <c r="M326"/>
      <c r="N326"/>
      <c r="O326"/>
      <c r="P326">
        <v>0.2922073</v>
      </c>
      <c r="Q326">
        <v>6.4587459999999999E-2</v>
      </c>
      <c r="R326"/>
      <c r="S326"/>
      <c r="T326"/>
      <c r="U326">
        <v>7.082072E-3</v>
      </c>
      <c r="V326">
        <v>5.476979</v>
      </c>
      <c r="W326">
        <v>1.2325980000000001</v>
      </c>
      <c r="X326"/>
      <c r="Y326">
        <v>1.7249639999999999</v>
      </c>
      <c r="Z326"/>
      <c r="AA326"/>
      <c r="AB326">
        <v>7.7324549999999999</v>
      </c>
      <c r="AC326"/>
      <c r="AD326">
        <v>10.624219999999999</v>
      </c>
      <c r="AE326">
        <v>0.72602089999999997</v>
      </c>
    </row>
    <row r="327" spans="1:31" x14ac:dyDescent="0.35">
      <c r="A327" s="73">
        <v>28522</v>
      </c>
      <c r="B327">
        <v>2.5074999999999998</v>
      </c>
      <c r="C327"/>
      <c r="D327">
        <v>6.4850919999999999</v>
      </c>
      <c r="E327">
        <v>17.29186</v>
      </c>
      <c r="F327"/>
      <c r="G327"/>
      <c r="H327"/>
      <c r="I327"/>
      <c r="J327"/>
      <c r="K327">
        <v>7.6751240000000003</v>
      </c>
      <c r="L327">
        <v>8.3238470000000007</v>
      </c>
      <c r="M327"/>
      <c r="N327"/>
      <c r="O327"/>
      <c r="P327">
        <v>0.2952169</v>
      </c>
      <c r="Q327">
        <v>6.6402470000000005E-2</v>
      </c>
      <c r="R327"/>
      <c r="S327"/>
      <c r="T327"/>
      <c r="U327">
        <v>4.0172769999999997E-3</v>
      </c>
      <c r="V327">
        <v>5.502078</v>
      </c>
      <c r="W327">
        <v>1.264022</v>
      </c>
      <c r="X327"/>
      <c r="Y327">
        <v>1.7419690000000001</v>
      </c>
      <c r="Z327"/>
      <c r="AA327"/>
      <c r="AB327">
        <v>7.8820690000000004</v>
      </c>
      <c r="AC327"/>
      <c r="AD327">
        <v>10.672370000000001</v>
      </c>
      <c r="AE327">
        <v>0.73927799999999999</v>
      </c>
    </row>
    <row r="328" spans="1:31" x14ac:dyDescent="0.35">
      <c r="A328" s="73">
        <v>28550</v>
      </c>
      <c r="B328">
        <v>2.538319</v>
      </c>
      <c r="C328"/>
      <c r="D328">
        <v>6.576695</v>
      </c>
      <c r="E328">
        <v>17.507719999999999</v>
      </c>
      <c r="F328"/>
      <c r="G328"/>
      <c r="H328"/>
      <c r="I328"/>
      <c r="J328"/>
      <c r="K328">
        <v>7.6806910000000004</v>
      </c>
      <c r="L328">
        <v>8.4077839999999995</v>
      </c>
      <c r="M328"/>
      <c r="N328"/>
      <c r="O328"/>
      <c r="P328">
        <v>0.2996161</v>
      </c>
      <c r="Q328">
        <v>6.8535429999999994E-2</v>
      </c>
      <c r="R328"/>
      <c r="S328"/>
      <c r="T328"/>
      <c r="U328">
        <v>4.1045980000000001E-3</v>
      </c>
      <c r="V328">
        <v>5.5471110000000001</v>
      </c>
      <c r="W328">
        <v>1.296333</v>
      </c>
      <c r="X328"/>
      <c r="Y328">
        <v>1.762391</v>
      </c>
      <c r="Z328"/>
      <c r="AA328"/>
      <c r="AB328">
        <v>7.9622140000000003</v>
      </c>
      <c r="AC328"/>
      <c r="AD328">
        <v>10.728</v>
      </c>
      <c r="AE328">
        <v>0.74587139999999996</v>
      </c>
    </row>
    <row r="329" spans="1:31" x14ac:dyDescent="0.35">
      <c r="A329" s="73">
        <v>28581</v>
      </c>
      <c r="B329">
        <v>2.569137</v>
      </c>
      <c r="C329"/>
      <c r="D329">
        <v>6.7067079999999999</v>
      </c>
      <c r="E329">
        <v>17.697620000000001</v>
      </c>
      <c r="F329"/>
      <c r="G329"/>
      <c r="H329"/>
      <c r="I329"/>
      <c r="J329"/>
      <c r="K329">
        <v>7.7135160000000003</v>
      </c>
      <c r="L329">
        <v>8.4936070000000008</v>
      </c>
      <c r="M329"/>
      <c r="N329"/>
      <c r="O329"/>
      <c r="P329">
        <v>0.30483890000000002</v>
      </c>
      <c r="Q329">
        <v>7.0417140000000003E-2</v>
      </c>
      <c r="R329"/>
      <c r="S329"/>
      <c r="T329"/>
      <c r="U329">
        <v>4.2001139999999996E-3</v>
      </c>
      <c r="V329">
        <v>5.5972660000000003</v>
      </c>
      <c r="W329">
        <v>1.332546</v>
      </c>
      <c r="X329"/>
      <c r="Y329">
        <v>1.784805</v>
      </c>
      <c r="Z329"/>
      <c r="AA329"/>
      <c r="AB329">
        <v>8.0816440000000007</v>
      </c>
      <c r="AC329"/>
      <c r="AD329">
        <v>10.79608</v>
      </c>
      <c r="AE329">
        <v>0.75771180000000005</v>
      </c>
    </row>
    <row r="330" spans="1:31" x14ac:dyDescent="0.35">
      <c r="A330" s="73">
        <v>28611</v>
      </c>
      <c r="B330">
        <v>2.5999560000000002</v>
      </c>
      <c r="C330"/>
      <c r="D330">
        <v>6.7597990000000001</v>
      </c>
      <c r="E330">
        <v>17.859200000000001</v>
      </c>
      <c r="F330"/>
      <c r="G330"/>
      <c r="H330"/>
      <c r="I330"/>
      <c r="J330"/>
      <c r="K330">
        <v>7.7557850000000004</v>
      </c>
      <c r="L330">
        <v>8.5817859999999992</v>
      </c>
      <c r="M330"/>
      <c r="N330"/>
      <c r="O330"/>
      <c r="P330">
        <v>0.30966769999999999</v>
      </c>
      <c r="Q330">
        <v>7.2257390000000005E-2</v>
      </c>
      <c r="R330"/>
      <c r="S330"/>
      <c r="T330"/>
      <c r="U330">
        <v>4.3065239999999999E-3</v>
      </c>
      <c r="V330">
        <v>5.6791049999999998</v>
      </c>
      <c r="W330">
        <v>1.377003</v>
      </c>
      <c r="X330"/>
      <c r="Y330">
        <v>1.8104119999999999</v>
      </c>
      <c r="Z330"/>
      <c r="AA330"/>
      <c r="AB330">
        <v>8.1864989999999995</v>
      </c>
      <c r="AC330"/>
      <c r="AD330">
        <v>10.87993</v>
      </c>
      <c r="AE330">
        <v>0.77109119999999998</v>
      </c>
    </row>
    <row r="331" spans="1:31" x14ac:dyDescent="0.35">
      <c r="A331" s="73">
        <v>28642</v>
      </c>
      <c r="B331">
        <v>2.6251709999999999</v>
      </c>
      <c r="C331"/>
      <c r="D331">
        <v>6.8401329999999998</v>
      </c>
      <c r="E331">
        <v>18.008479999999999</v>
      </c>
      <c r="F331"/>
      <c r="G331"/>
      <c r="H331"/>
      <c r="I331"/>
      <c r="J331"/>
      <c r="K331">
        <v>7.839728</v>
      </c>
      <c r="L331">
        <v>8.6855279999999997</v>
      </c>
      <c r="M331"/>
      <c r="N331"/>
      <c r="O331"/>
      <c r="P331">
        <v>0.31429430000000003</v>
      </c>
      <c r="Q331">
        <v>7.5092309999999995E-2</v>
      </c>
      <c r="R331"/>
      <c r="S331"/>
      <c r="T331"/>
      <c r="U331">
        <v>4.4188949999999999E-3</v>
      </c>
      <c r="V331">
        <v>5.7299360000000004</v>
      </c>
      <c r="W331">
        <v>1.4298709999999999</v>
      </c>
      <c r="X331"/>
      <c r="Y331">
        <v>1.841094</v>
      </c>
      <c r="Z331"/>
      <c r="AA331"/>
      <c r="AB331">
        <v>8.3043580000000006</v>
      </c>
      <c r="AC331"/>
      <c r="AD331">
        <v>10.946339999999999</v>
      </c>
      <c r="AE331">
        <v>0.78212700000000002</v>
      </c>
    </row>
    <row r="332" spans="1:31" x14ac:dyDescent="0.35">
      <c r="A332" s="73">
        <v>28672</v>
      </c>
      <c r="B332">
        <v>2.6475840000000002</v>
      </c>
      <c r="C332"/>
      <c r="D332">
        <v>6.9079569999999997</v>
      </c>
      <c r="E332">
        <v>18.045909999999999</v>
      </c>
      <c r="F332"/>
      <c r="G332"/>
      <c r="H332"/>
      <c r="I332"/>
      <c r="J332"/>
      <c r="K332">
        <v>7.9175659999999999</v>
      </c>
      <c r="L332">
        <v>8.7897420000000004</v>
      </c>
      <c r="M332"/>
      <c r="N332"/>
      <c r="O332"/>
      <c r="P332">
        <v>0.3184593</v>
      </c>
      <c r="Q332">
        <v>7.7720590000000006E-2</v>
      </c>
      <c r="R332"/>
      <c r="S332"/>
      <c r="T332"/>
      <c r="U332">
        <v>4.5290920000000002E-3</v>
      </c>
      <c r="V332">
        <v>5.7323259999999996</v>
      </c>
      <c r="W332">
        <v>1.4696579999999999</v>
      </c>
      <c r="X332"/>
      <c r="Y332">
        <v>1.875651</v>
      </c>
      <c r="Z332"/>
      <c r="AA332"/>
      <c r="AB332">
        <v>8.4451049999999999</v>
      </c>
      <c r="AC332"/>
      <c r="AD332">
        <v>10.992839999999999</v>
      </c>
      <c r="AE332">
        <v>0.794597</v>
      </c>
    </row>
    <row r="333" spans="1:31" x14ac:dyDescent="0.35">
      <c r="A333" s="73">
        <v>28703</v>
      </c>
      <c r="B333">
        <v>2.6756009999999999</v>
      </c>
      <c r="C333"/>
      <c r="D333">
        <v>6.9993020000000001</v>
      </c>
      <c r="E333">
        <v>18.134060000000002</v>
      </c>
      <c r="F333"/>
      <c r="G333"/>
      <c r="H333"/>
      <c r="I333"/>
      <c r="J333"/>
      <c r="K333">
        <v>7.9506199999999998</v>
      </c>
      <c r="L333">
        <v>8.8977269999999997</v>
      </c>
      <c r="M333"/>
      <c r="N333"/>
      <c r="O333"/>
      <c r="P333">
        <v>0.32248280000000001</v>
      </c>
      <c r="Q333">
        <v>7.8983120000000004E-2</v>
      </c>
      <c r="R333"/>
      <c r="S333"/>
      <c r="T333"/>
      <c r="U333">
        <v>4.63854E-3</v>
      </c>
      <c r="V333">
        <v>5.7910000000000004</v>
      </c>
      <c r="W333">
        <v>1.511088</v>
      </c>
      <c r="X333"/>
      <c r="Y333">
        <v>1.9144460000000001</v>
      </c>
      <c r="Z333"/>
      <c r="AA333"/>
      <c r="AB333">
        <v>8.5632230000000007</v>
      </c>
      <c r="AC333"/>
      <c r="AD333">
        <v>11.070880000000001</v>
      </c>
      <c r="AE333">
        <v>0.8112994</v>
      </c>
    </row>
    <row r="334" spans="1:31" x14ac:dyDescent="0.35">
      <c r="A334" s="73">
        <v>28734</v>
      </c>
      <c r="B334">
        <v>2.7036180000000001</v>
      </c>
      <c r="C334"/>
      <c r="D334">
        <v>7.1384129999999999</v>
      </c>
      <c r="E334">
        <v>18.28124</v>
      </c>
      <c r="F334"/>
      <c r="G334"/>
      <c r="H334"/>
      <c r="I334"/>
      <c r="J334"/>
      <c r="K334">
        <v>7.9952480000000001</v>
      </c>
      <c r="L334">
        <v>9.0123139999999999</v>
      </c>
      <c r="M334"/>
      <c r="N334"/>
      <c r="O334"/>
      <c r="P334">
        <v>0.3282099</v>
      </c>
      <c r="Q334">
        <v>8.1607230000000003E-2</v>
      </c>
      <c r="R334"/>
      <c r="S334"/>
      <c r="T334"/>
      <c r="U334">
        <v>4.7625890000000002E-3</v>
      </c>
      <c r="V334">
        <v>5.8455630000000003</v>
      </c>
      <c r="W334">
        <v>1.567631</v>
      </c>
      <c r="X334"/>
      <c r="Y334">
        <v>1.9524900000000001</v>
      </c>
      <c r="Z334"/>
      <c r="AA334"/>
      <c r="AB334">
        <v>8.6430220000000002</v>
      </c>
      <c r="AC334"/>
      <c r="AD334">
        <v>11.16635</v>
      </c>
      <c r="AE334">
        <v>0.80566780000000005</v>
      </c>
    </row>
    <row r="335" spans="1:31" x14ac:dyDescent="0.35">
      <c r="A335" s="73">
        <v>28764</v>
      </c>
      <c r="B335">
        <v>2.7260309999999999</v>
      </c>
      <c r="C335"/>
      <c r="D335">
        <v>7.2187989999999997</v>
      </c>
      <c r="E335">
        <v>18.442699999999999</v>
      </c>
      <c r="F335"/>
      <c r="G335"/>
      <c r="H335"/>
      <c r="I335"/>
      <c r="J335"/>
      <c r="K335">
        <v>8.0152809999999999</v>
      </c>
      <c r="L335">
        <v>9.1202989999999993</v>
      </c>
      <c r="M335"/>
      <c r="N335"/>
      <c r="O335"/>
      <c r="P335">
        <v>0.33422540000000001</v>
      </c>
      <c r="Q335">
        <v>8.5580370000000003E-2</v>
      </c>
      <c r="R335"/>
      <c r="S335"/>
      <c r="T335"/>
      <c r="U335">
        <v>4.8903970000000003E-3</v>
      </c>
      <c r="V335">
        <v>5.9049469999999999</v>
      </c>
      <c r="W335">
        <v>1.6397090000000001</v>
      </c>
      <c r="X335"/>
      <c r="Y335">
        <v>1.9878359999999999</v>
      </c>
      <c r="Z335"/>
      <c r="AA335"/>
      <c r="AB335">
        <v>8.7042509999999993</v>
      </c>
      <c r="AC335"/>
      <c r="AD335">
        <v>11.22696</v>
      </c>
      <c r="AE335">
        <v>0.81086210000000003</v>
      </c>
    </row>
    <row r="336" spans="1:31" x14ac:dyDescent="0.35">
      <c r="A336" s="73">
        <v>28795</v>
      </c>
      <c r="B336">
        <v>2.7484449999999998</v>
      </c>
      <c r="C336"/>
      <c r="D336">
        <v>7.4195310000000001</v>
      </c>
      <c r="E336">
        <v>18.653569999999998</v>
      </c>
      <c r="F336"/>
      <c r="G336"/>
      <c r="H336"/>
      <c r="I336"/>
      <c r="J336"/>
      <c r="K336">
        <v>8.0314499999999995</v>
      </c>
      <c r="L336">
        <v>9.2278140000000004</v>
      </c>
      <c r="M336"/>
      <c r="N336"/>
      <c r="O336"/>
      <c r="P336">
        <v>0.33980830000000001</v>
      </c>
      <c r="Q336">
        <v>8.9479890000000006E-2</v>
      </c>
      <c r="R336"/>
      <c r="S336"/>
      <c r="T336"/>
      <c r="U336">
        <v>5.0031040000000004E-3</v>
      </c>
      <c r="V336">
        <v>5.9952620000000003</v>
      </c>
      <c r="W336">
        <v>1.6944650000000001</v>
      </c>
      <c r="X336"/>
      <c r="Y336">
        <v>2.0232260000000002</v>
      </c>
      <c r="Z336"/>
      <c r="AA336"/>
      <c r="AB336">
        <v>8.8514710000000001</v>
      </c>
      <c r="AC336"/>
      <c r="AD336">
        <v>11.28341</v>
      </c>
      <c r="AE336">
        <v>0.83784829999999999</v>
      </c>
    </row>
    <row r="337" spans="1:31" x14ac:dyDescent="0.35">
      <c r="A337" s="73">
        <v>28825</v>
      </c>
      <c r="B337">
        <v>2.7736589999999999</v>
      </c>
      <c r="C337"/>
      <c r="D337">
        <v>7.5045700000000002</v>
      </c>
      <c r="E337">
        <v>18.79138</v>
      </c>
      <c r="F337"/>
      <c r="G337"/>
      <c r="H337"/>
      <c r="I337"/>
      <c r="J337"/>
      <c r="K337">
        <v>8.1042419999999993</v>
      </c>
      <c r="L337">
        <v>9.3042049999999996</v>
      </c>
      <c r="M337"/>
      <c r="N337"/>
      <c r="O337"/>
      <c r="P337">
        <v>0.34791810000000001</v>
      </c>
      <c r="Q337">
        <v>9.3295970000000006E-2</v>
      </c>
      <c r="R337"/>
      <c r="S337"/>
      <c r="T337"/>
      <c r="U337">
        <v>5.1377530000000001E-3</v>
      </c>
      <c r="V337">
        <v>6.0542239999999996</v>
      </c>
      <c r="W337">
        <v>1.7170399999999999</v>
      </c>
      <c r="X337"/>
      <c r="Y337">
        <v>2.0621689999999999</v>
      </c>
      <c r="Z337"/>
      <c r="AA337"/>
      <c r="AB337">
        <v>8.9136919999999993</v>
      </c>
      <c r="AC337"/>
      <c r="AD337">
        <v>11.3407</v>
      </c>
      <c r="AE337">
        <v>0.84647059999999996</v>
      </c>
    </row>
    <row r="338" spans="1:31" x14ac:dyDescent="0.35">
      <c r="A338" s="73">
        <v>28856</v>
      </c>
      <c r="B338">
        <v>2.80728</v>
      </c>
      <c r="C338"/>
      <c r="D338">
        <v>7.6331870000000004</v>
      </c>
      <c r="E338">
        <v>18.90587</v>
      </c>
      <c r="F338"/>
      <c r="G338"/>
      <c r="H338"/>
      <c r="I338"/>
      <c r="J338"/>
      <c r="K338">
        <v>8.1823730000000001</v>
      </c>
      <c r="L338">
        <v>9.3716369999999998</v>
      </c>
      <c r="M338"/>
      <c r="N338"/>
      <c r="O338"/>
      <c r="P338">
        <v>0.35679499999999997</v>
      </c>
      <c r="Q338">
        <v>9.6627829999999998E-2</v>
      </c>
      <c r="R338"/>
      <c r="S338"/>
      <c r="T338"/>
      <c r="U338">
        <v>5.3064360000000003E-3</v>
      </c>
      <c r="V338">
        <v>6.0900449999999999</v>
      </c>
      <c r="W338">
        <v>1.7509939999999999</v>
      </c>
      <c r="X338"/>
      <c r="Y338">
        <v>2.0851359999999999</v>
      </c>
      <c r="Z338"/>
      <c r="AA338"/>
      <c r="AB338">
        <v>8.9758169999999993</v>
      </c>
      <c r="AC338"/>
      <c r="AD338">
        <v>11.38719</v>
      </c>
      <c r="AE338">
        <v>0.85014339999999999</v>
      </c>
    </row>
    <row r="339" spans="1:31" x14ac:dyDescent="0.35">
      <c r="A339" s="73">
        <v>28887</v>
      </c>
      <c r="B339">
        <v>2.8493050000000002</v>
      </c>
      <c r="C339"/>
      <c r="D339">
        <v>7.7525510000000004</v>
      </c>
      <c r="E339">
        <v>19.015180000000001</v>
      </c>
      <c r="F339"/>
      <c r="G339"/>
      <c r="H339"/>
      <c r="I339"/>
      <c r="J339"/>
      <c r="K339">
        <v>8.2603530000000003</v>
      </c>
      <c r="L339">
        <v>9.4607609999999998</v>
      </c>
      <c r="M339"/>
      <c r="N339"/>
      <c r="O339"/>
      <c r="P339">
        <v>0.3608015</v>
      </c>
      <c r="Q339">
        <v>0.1000326</v>
      </c>
      <c r="R339"/>
      <c r="S339"/>
      <c r="T339"/>
      <c r="U339">
        <v>5.4609289999999998E-3</v>
      </c>
      <c r="V339">
        <v>6.15482</v>
      </c>
      <c r="W339">
        <v>1.7978590000000001</v>
      </c>
      <c r="X339"/>
      <c r="Y339">
        <v>2.11591</v>
      </c>
      <c r="Z339"/>
      <c r="AA339"/>
      <c r="AB339">
        <v>9.1379760000000001</v>
      </c>
      <c r="AC339"/>
      <c r="AD339">
        <v>11.43866</v>
      </c>
      <c r="AE339">
        <v>0.85808359999999995</v>
      </c>
    </row>
    <row r="340" spans="1:31" x14ac:dyDescent="0.35">
      <c r="A340" s="73">
        <v>28915</v>
      </c>
      <c r="B340">
        <v>2.8857270000000002</v>
      </c>
      <c r="C340"/>
      <c r="D340">
        <v>7.813809</v>
      </c>
      <c r="E340">
        <v>19.143820000000002</v>
      </c>
      <c r="F340"/>
      <c r="G340"/>
      <c r="H340"/>
      <c r="I340"/>
      <c r="J340"/>
      <c r="K340">
        <v>8.3676999999999992</v>
      </c>
      <c r="L340">
        <v>9.5531849999999991</v>
      </c>
      <c r="M340"/>
      <c r="N340"/>
      <c r="O340"/>
      <c r="P340">
        <v>0.36455559999999998</v>
      </c>
      <c r="Q340">
        <v>0.10523200000000001</v>
      </c>
      <c r="R340"/>
      <c r="S340"/>
      <c r="T340"/>
      <c r="U340">
        <v>5.6110580000000004E-3</v>
      </c>
      <c r="V340">
        <v>6.2188410000000003</v>
      </c>
      <c r="W340">
        <v>1.8577619999999999</v>
      </c>
      <c r="X340"/>
      <c r="Y340">
        <v>2.1602830000000002</v>
      </c>
      <c r="Z340"/>
      <c r="AA340"/>
      <c r="AB340">
        <v>9.2267229999999998</v>
      </c>
      <c r="AC340"/>
      <c r="AD340">
        <v>11.52168</v>
      </c>
      <c r="AE340">
        <v>0.86882210000000004</v>
      </c>
    </row>
    <row r="341" spans="1:31" x14ac:dyDescent="0.35">
      <c r="A341" s="73">
        <v>28946</v>
      </c>
      <c r="B341">
        <v>2.9193470000000001</v>
      </c>
      <c r="C341"/>
      <c r="D341">
        <v>7.9404620000000001</v>
      </c>
      <c r="E341">
        <v>19.259699999999999</v>
      </c>
      <c r="F341"/>
      <c r="G341"/>
      <c r="H341"/>
      <c r="I341"/>
      <c r="J341"/>
      <c r="K341">
        <v>8.4660010000000003</v>
      </c>
      <c r="L341">
        <v>9.6418370000000007</v>
      </c>
      <c r="M341"/>
      <c r="N341"/>
      <c r="O341"/>
      <c r="P341">
        <v>0.36930980000000002</v>
      </c>
      <c r="Q341">
        <v>0.109893</v>
      </c>
      <c r="R341"/>
      <c r="S341"/>
      <c r="T341"/>
      <c r="U341">
        <v>5.7653360000000002E-3</v>
      </c>
      <c r="V341">
        <v>6.2972970000000004</v>
      </c>
      <c r="W341">
        <v>1.8728400000000001</v>
      </c>
      <c r="X341"/>
      <c r="Y341">
        <v>2.1916449999999998</v>
      </c>
      <c r="Z341"/>
      <c r="AA341"/>
      <c r="AB341">
        <v>9.2940900000000006</v>
      </c>
      <c r="AC341"/>
      <c r="AD341">
        <v>11.6404</v>
      </c>
      <c r="AE341">
        <v>0.8765174</v>
      </c>
    </row>
    <row r="342" spans="1:31" x14ac:dyDescent="0.35">
      <c r="A342" s="73">
        <v>28976</v>
      </c>
      <c r="B342">
        <v>2.9501650000000001</v>
      </c>
      <c r="C342"/>
      <c r="D342">
        <v>8.075386</v>
      </c>
      <c r="E342">
        <v>19.369260000000001</v>
      </c>
      <c r="F342"/>
      <c r="G342"/>
      <c r="H342"/>
      <c r="I342"/>
      <c r="J342"/>
      <c r="K342">
        <v>8.5575279999999996</v>
      </c>
      <c r="L342">
        <v>9.7347330000000003</v>
      </c>
      <c r="M342"/>
      <c r="N342"/>
      <c r="O342"/>
      <c r="P342">
        <v>0.37381140000000002</v>
      </c>
      <c r="Q342">
        <v>0.11321630000000001</v>
      </c>
      <c r="R342"/>
      <c r="S342"/>
      <c r="T342"/>
      <c r="U342">
        <v>5.9392819999999997E-3</v>
      </c>
      <c r="V342">
        <v>6.3586309999999999</v>
      </c>
      <c r="W342">
        <v>1.8911910000000001</v>
      </c>
      <c r="X342"/>
      <c r="Y342">
        <v>2.225406</v>
      </c>
      <c r="Z342"/>
      <c r="AA342"/>
      <c r="AB342">
        <v>9.3652870000000004</v>
      </c>
      <c r="AC342"/>
      <c r="AD342">
        <v>11.707649999999999</v>
      </c>
      <c r="AE342">
        <v>0.88417780000000001</v>
      </c>
    </row>
    <row r="343" spans="1:31" x14ac:dyDescent="0.35">
      <c r="A343" s="73">
        <v>29007</v>
      </c>
      <c r="B343">
        <v>2.9725790000000001</v>
      </c>
      <c r="C343"/>
      <c r="D343">
        <v>8.1960949999999997</v>
      </c>
      <c r="E343">
        <v>19.519439999999999</v>
      </c>
      <c r="F343"/>
      <c r="G343"/>
      <c r="H343"/>
      <c r="I343"/>
      <c r="J343"/>
      <c r="K343">
        <v>8.6177519999999994</v>
      </c>
      <c r="L343">
        <v>9.8347020000000001</v>
      </c>
      <c r="M343"/>
      <c r="N343"/>
      <c r="O343"/>
      <c r="P343">
        <v>0.38186599999999998</v>
      </c>
      <c r="Q343">
        <v>0.11773</v>
      </c>
      <c r="R343"/>
      <c r="S343"/>
      <c r="T343"/>
      <c r="U343">
        <v>6.0847560000000002E-3</v>
      </c>
      <c r="V343">
        <v>6.4159920000000001</v>
      </c>
      <c r="W343">
        <v>1.9387490000000001</v>
      </c>
      <c r="X343"/>
      <c r="Y343">
        <v>2.2751329999999998</v>
      </c>
      <c r="Z343"/>
      <c r="AA343"/>
      <c r="AB343">
        <v>9.4459759999999999</v>
      </c>
      <c r="AC343"/>
      <c r="AD343">
        <v>11.81392</v>
      </c>
      <c r="AE343">
        <v>0.89094620000000002</v>
      </c>
    </row>
    <row r="344" spans="1:31" x14ac:dyDescent="0.35">
      <c r="A344" s="73">
        <v>29037</v>
      </c>
      <c r="B344">
        <v>2.9893890000000001</v>
      </c>
      <c r="C344"/>
      <c r="D344">
        <v>8.3544359999999998</v>
      </c>
      <c r="E344">
        <v>19.728539999999999</v>
      </c>
      <c r="F344"/>
      <c r="G344"/>
      <c r="H344"/>
      <c r="I344"/>
      <c r="J344"/>
      <c r="K344">
        <v>8.6740530000000007</v>
      </c>
      <c r="L344">
        <v>9.9172239999999992</v>
      </c>
      <c r="M344"/>
      <c r="N344"/>
      <c r="O344"/>
      <c r="P344">
        <v>0.39007439999999999</v>
      </c>
      <c r="Q344">
        <v>0.1216666</v>
      </c>
      <c r="R344"/>
      <c r="S344"/>
      <c r="T344"/>
      <c r="U344">
        <v>6.2127229999999999E-3</v>
      </c>
      <c r="V344">
        <v>6.5045890000000002</v>
      </c>
      <c r="W344">
        <v>1.9905310000000001</v>
      </c>
      <c r="X344"/>
      <c r="Y344">
        <v>2.3205439999999999</v>
      </c>
      <c r="Z344"/>
      <c r="AA344"/>
      <c r="AB344">
        <v>9.5159330000000004</v>
      </c>
      <c r="AC344"/>
      <c r="AD344">
        <v>11.91188</v>
      </c>
      <c r="AE344">
        <v>0.89806439999999998</v>
      </c>
    </row>
    <row r="345" spans="1:31" x14ac:dyDescent="0.35">
      <c r="A345" s="73">
        <v>29068</v>
      </c>
      <c r="B345">
        <v>3.0118019999999999</v>
      </c>
      <c r="C345"/>
      <c r="D345">
        <v>8.4291350000000005</v>
      </c>
      <c r="E345">
        <v>19.900020000000001</v>
      </c>
      <c r="F345"/>
      <c r="G345"/>
      <c r="H345"/>
      <c r="I345"/>
      <c r="J345"/>
      <c r="K345">
        <v>8.7310920000000003</v>
      </c>
      <c r="L345">
        <v>10.0021</v>
      </c>
      <c r="M345"/>
      <c r="N345"/>
      <c r="O345"/>
      <c r="P345">
        <v>0.39804719999999999</v>
      </c>
      <c r="Q345">
        <v>0.12542349999999999</v>
      </c>
      <c r="R345"/>
      <c r="S345"/>
      <c r="T345"/>
      <c r="U345">
        <v>6.3935370000000004E-3</v>
      </c>
      <c r="V345">
        <v>6.5659510000000001</v>
      </c>
      <c r="W345">
        <v>2.0474939999999999</v>
      </c>
      <c r="X345"/>
      <c r="Y345">
        <v>2.3561899999999998</v>
      </c>
      <c r="Z345"/>
      <c r="AA345"/>
      <c r="AB345">
        <v>9.6168709999999997</v>
      </c>
      <c r="AC345"/>
      <c r="AD345">
        <v>12.00985</v>
      </c>
      <c r="AE345">
        <v>0.91147880000000003</v>
      </c>
    </row>
    <row r="346" spans="1:31" x14ac:dyDescent="0.35">
      <c r="A346" s="73">
        <v>29099</v>
      </c>
      <c r="B346">
        <v>3.0370170000000001</v>
      </c>
      <c r="C346"/>
      <c r="D346">
        <v>8.514329</v>
      </c>
      <c r="E346">
        <v>19.95234</v>
      </c>
      <c r="F346"/>
      <c r="G346"/>
      <c r="H346"/>
      <c r="I346"/>
      <c r="J346"/>
      <c r="K346">
        <v>8.7661599999999993</v>
      </c>
      <c r="L346">
        <v>10.081799999999999</v>
      </c>
      <c r="M346"/>
      <c r="N346"/>
      <c r="O346"/>
      <c r="P346">
        <v>0.4027366</v>
      </c>
      <c r="Q346">
        <v>0.1297499</v>
      </c>
      <c r="R346"/>
      <c r="S346"/>
      <c r="T346"/>
      <c r="U346">
        <v>6.5697050000000003E-3</v>
      </c>
      <c r="V346">
        <v>6.6394869999999999</v>
      </c>
      <c r="W346">
        <v>2.0979860000000001</v>
      </c>
      <c r="X346"/>
      <c r="Y346">
        <v>2.4008099999999999</v>
      </c>
      <c r="Z346"/>
      <c r="AA346"/>
      <c r="AB346">
        <v>9.753304</v>
      </c>
      <c r="AC346"/>
      <c r="AD346">
        <v>12.07211</v>
      </c>
      <c r="AE346">
        <v>0.92452590000000001</v>
      </c>
    </row>
    <row r="347" spans="1:31" x14ac:dyDescent="0.35">
      <c r="A347" s="73">
        <v>29129</v>
      </c>
      <c r="B347">
        <v>3.0622319999999998</v>
      </c>
      <c r="C347"/>
      <c r="D347">
        <v>8.619942</v>
      </c>
      <c r="E347">
        <v>20.069669999999999</v>
      </c>
      <c r="F347"/>
      <c r="G347"/>
      <c r="H347"/>
      <c r="I347"/>
      <c r="J347"/>
      <c r="K347">
        <v>8.8416420000000002</v>
      </c>
      <c r="L347">
        <v>10.159599999999999</v>
      </c>
      <c r="M347"/>
      <c r="N347"/>
      <c r="O347"/>
      <c r="P347">
        <v>0.40537479999999998</v>
      </c>
      <c r="Q347">
        <v>0.1342344</v>
      </c>
      <c r="R347"/>
      <c r="S347"/>
      <c r="T347"/>
      <c r="U347">
        <v>6.7506830000000004E-3</v>
      </c>
      <c r="V347">
        <v>6.7227249999999996</v>
      </c>
      <c r="W347">
        <v>2.1616110000000002</v>
      </c>
      <c r="X347"/>
      <c r="Y347">
        <v>2.4536030000000002</v>
      </c>
      <c r="Z347"/>
      <c r="AA347"/>
      <c r="AB347">
        <v>9.8481480000000001</v>
      </c>
      <c r="AC347"/>
      <c r="AD347">
        <v>12.124420000000001</v>
      </c>
      <c r="AE347">
        <v>0.93877980000000005</v>
      </c>
    </row>
    <row r="348" spans="1:31" x14ac:dyDescent="0.35">
      <c r="A348" s="73">
        <v>29160</v>
      </c>
      <c r="B348">
        <v>3.0986539999999998</v>
      </c>
      <c r="C348"/>
      <c r="D348">
        <v>8.8181919999999998</v>
      </c>
      <c r="E348">
        <v>20.243220000000001</v>
      </c>
      <c r="F348"/>
      <c r="G348"/>
      <c r="H348"/>
      <c r="I348"/>
      <c r="J348"/>
      <c r="K348">
        <v>8.9151980000000002</v>
      </c>
      <c r="L348">
        <v>10.2624</v>
      </c>
      <c r="M348"/>
      <c r="N348"/>
      <c r="O348"/>
      <c r="P348">
        <v>0.40917769999999998</v>
      </c>
      <c r="Q348">
        <v>0.13966609999999999</v>
      </c>
      <c r="R348"/>
      <c r="S348"/>
      <c r="T348"/>
      <c r="U348">
        <v>6.9507889999999998E-3</v>
      </c>
      <c r="V348">
        <v>6.8033950000000001</v>
      </c>
      <c r="W348">
        <v>2.2140019999999998</v>
      </c>
      <c r="X348"/>
      <c r="Y348">
        <v>2.5056790000000002</v>
      </c>
      <c r="Z348"/>
      <c r="AA348"/>
      <c r="AB348">
        <v>9.9424060000000001</v>
      </c>
      <c r="AC348"/>
      <c r="AD348">
        <v>12.17008</v>
      </c>
      <c r="AE348">
        <v>0.95647910000000003</v>
      </c>
    </row>
    <row r="349" spans="1:31" x14ac:dyDescent="0.35">
      <c r="A349" s="73">
        <v>29190</v>
      </c>
      <c r="B349">
        <v>3.137877</v>
      </c>
      <c r="C349"/>
      <c r="D349">
        <v>8.9240639999999996</v>
      </c>
      <c r="E349">
        <v>20.380590000000002</v>
      </c>
      <c r="F349"/>
      <c r="G349"/>
      <c r="H349"/>
      <c r="I349"/>
      <c r="J349"/>
      <c r="K349">
        <v>8.9361840000000008</v>
      </c>
      <c r="L349">
        <v>10.34822</v>
      </c>
      <c r="M349"/>
      <c r="N349"/>
      <c r="O349"/>
      <c r="P349">
        <v>0.41289199999999998</v>
      </c>
      <c r="Q349">
        <v>0.14542359999999999</v>
      </c>
      <c r="R349"/>
      <c r="S349"/>
      <c r="T349"/>
      <c r="U349">
        <v>7.1285690000000004E-3</v>
      </c>
      <c r="V349">
        <v>6.8509659999999997</v>
      </c>
      <c r="W349">
        <v>2.2752970000000001</v>
      </c>
      <c r="X349"/>
      <c r="Y349">
        <v>2.5439409999999998</v>
      </c>
      <c r="Z349"/>
      <c r="AA349"/>
      <c r="AB349">
        <v>9.8659510000000008</v>
      </c>
      <c r="AC349"/>
      <c r="AD349">
        <v>12.234830000000001</v>
      </c>
      <c r="AE349">
        <v>0.97321650000000004</v>
      </c>
    </row>
    <row r="350" spans="1:31" x14ac:dyDescent="0.35">
      <c r="A350" s="73">
        <v>29221</v>
      </c>
      <c r="B350">
        <v>3.191109</v>
      </c>
      <c r="C350"/>
      <c r="D350">
        <v>9.0028469999999992</v>
      </c>
      <c r="E350">
        <v>20.56983</v>
      </c>
      <c r="F350"/>
      <c r="G350"/>
      <c r="H350"/>
      <c r="I350"/>
      <c r="J350"/>
      <c r="K350">
        <v>8.9675410000000007</v>
      </c>
      <c r="L350">
        <v>10.41</v>
      </c>
      <c r="M350"/>
      <c r="N350"/>
      <c r="O350"/>
      <c r="P350">
        <v>0.41828609999999999</v>
      </c>
      <c r="Q350">
        <v>0.1507328</v>
      </c>
      <c r="R350"/>
      <c r="S350">
        <v>24.147410000000001</v>
      </c>
      <c r="T350">
        <v>0.461453</v>
      </c>
      <c r="U350">
        <v>7.3063859999999998E-3</v>
      </c>
      <c r="V350">
        <v>6.881392</v>
      </c>
      <c r="W350">
        <v>2.3384070000000001</v>
      </c>
      <c r="X350">
        <v>3.1177790000000001</v>
      </c>
      <c r="Y350">
        <v>0.2633472</v>
      </c>
      <c r="Z350"/>
      <c r="AA350"/>
      <c r="AB350">
        <v>9.9695140000000002</v>
      </c>
      <c r="AC350">
        <v>6.0786999999999999E-5</v>
      </c>
      <c r="AD350">
        <v>12.30955</v>
      </c>
      <c r="AE350">
        <v>0.98733040000000005</v>
      </c>
    </row>
    <row r="351" spans="1:31" x14ac:dyDescent="0.35">
      <c r="A351" s="73">
        <v>29252</v>
      </c>
      <c r="B351">
        <v>3.2471429999999999</v>
      </c>
      <c r="C351"/>
      <c r="D351">
        <v>9.1563289999999995</v>
      </c>
      <c r="E351">
        <v>20.764859999999999</v>
      </c>
      <c r="F351"/>
      <c r="G351"/>
      <c r="H351"/>
      <c r="I351"/>
      <c r="J351"/>
      <c r="K351">
        <v>9.0010689999999993</v>
      </c>
      <c r="L351">
        <v>10.442460000000001</v>
      </c>
      <c r="M351"/>
      <c r="N351"/>
      <c r="O351"/>
      <c r="P351">
        <v>0.42480200000000001</v>
      </c>
      <c r="Q351">
        <v>0.15689239999999999</v>
      </c>
      <c r="R351"/>
      <c r="S351">
        <v>24.294650000000001</v>
      </c>
      <c r="T351">
        <v>0.46148879999999998</v>
      </c>
      <c r="U351">
        <v>7.4970210000000004E-3</v>
      </c>
      <c r="V351">
        <v>6.9331420000000001</v>
      </c>
      <c r="W351">
        <v>2.3681000000000001</v>
      </c>
      <c r="X351">
        <v>3.1525120000000002</v>
      </c>
      <c r="Y351">
        <v>0.26926519999999998</v>
      </c>
      <c r="Z351"/>
      <c r="AA351"/>
      <c r="AB351">
        <v>10.2362</v>
      </c>
      <c r="AC351">
        <v>6.3338999999999998E-5</v>
      </c>
      <c r="AD351">
        <v>12.40835</v>
      </c>
      <c r="AE351">
        <v>0.99883849999999996</v>
      </c>
    </row>
    <row r="352" spans="1:31" x14ac:dyDescent="0.35">
      <c r="A352" s="73">
        <v>29281</v>
      </c>
      <c r="B352">
        <v>3.2751600000000001</v>
      </c>
      <c r="C352"/>
      <c r="D352">
        <v>9.2905820000000006</v>
      </c>
      <c r="E352">
        <v>20.864180000000001</v>
      </c>
      <c r="F352"/>
      <c r="G352"/>
      <c r="H352"/>
      <c r="I352"/>
      <c r="J352"/>
      <c r="K352">
        <v>9.0528919999999999</v>
      </c>
      <c r="L352">
        <v>10.501049999999999</v>
      </c>
      <c r="M352"/>
      <c r="N352"/>
      <c r="O352"/>
      <c r="P352">
        <v>0.43088310000000002</v>
      </c>
      <c r="Q352">
        <v>0.16361339999999999</v>
      </c>
      <c r="R352"/>
      <c r="S352">
        <v>24.425529999999998</v>
      </c>
      <c r="T352">
        <v>0.47687030000000002</v>
      </c>
      <c r="U352">
        <v>7.7176190000000002E-3</v>
      </c>
      <c r="V352">
        <v>6.9833889999999998</v>
      </c>
      <c r="W352">
        <v>2.3845770000000002</v>
      </c>
      <c r="X352">
        <v>3.175049</v>
      </c>
      <c r="Y352">
        <v>0.27161770000000002</v>
      </c>
      <c r="Z352"/>
      <c r="AA352"/>
      <c r="AB352">
        <v>10.31415</v>
      </c>
      <c r="AC352">
        <v>6.4175000000000001E-5</v>
      </c>
      <c r="AD352">
        <v>12.45152</v>
      </c>
      <c r="AE352">
        <v>1.0188809999999999</v>
      </c>
    </row>
    <row r="353" spans="1:31" x14ac:dyDescent="0.35">
      <c r="A353" s="73">
        <v>29312</v>
      </c>
      <c r="B353">
        <v>3.2947709999999999</v>
      </c>
      <c r="C353"/>
      <c r="D353">
        <v>9.4094289999999994</v>
      </c>
      <c r="E353">
        <v>20.86298</v>
      </c>
      <c r="F353"/>
      <c r="G353"/>
      <c r="H353"/>
      <c r="I353"/>
      <c r="J353"/>
      <c r="K353">
        <v>9.0878029999999992</v>
      </c>
      <c r="L353">
        <v>10.56845</v>
      </c>
      <c r="M353"/>
      <c r="N353"/>
      <c r="O353"/>
      <c r="P353">
        <v>0.43628349999999999</v>
      </c>
      <c r="Q353">
        <v>0.17159250000000001</v>
      </c>
      <c r="R353"/>
      <c r="S353">
        <v>24.59731</v>
      </c>
      <c r="T353">
        <v>0.48844929999999998</v>
      </c>
      <c r="U353">
        <v>7.9167649999999992E-3</v>
      </c>
      <c r="V353">
        <v>7.0442999999999998</v>
      </c>
      <c r="W353">
        <v>2.4082620000000001</v>
      </c>
      <c r="X353">
        <v>3.19556</v>
      </c>
      <c r="Y353">
        <v>0.27514</v>
      </c>
      <c r="Z353"/>
      <c r="AA353"/>
      <c r="AB353">
        <v>10.37246</v>
      </c>
      <c r="AC353">
        <v>6.6112000000000007E-5</v>
      </c>
      <c r="AD353">
        <v>12.471439999999999</v>
      </c>
      <c r="AE353">
        <v>1.02948</v>
      </c>
    </row>
    <row r="354" spans="1:31" x14ac:dyDescent="0.35">
      <c r="A354" s="73">
        <v>29342</v>
      </c>
      <c r="B354">
        <v>3.3227880000000001</v>
      </c>
      <c r="C354"/>
      <c r="D354">
        <v>9.5438360000000007</v>
      </c>
      <c r="E354">
        <v>20.79299</v>
      </c>
      <c r="F354"/>
      <c r="G354"/>
      <c r="H354"/>
      <c r="I354"/>
      <c r="J354"/>
      <c r="K354">
        <v>9.1033539999999995</v>
      </c>
      <c r="L354">
        <v>10.606350000000001</v>
      </c>
      <c r="M354"/>
      <c r="N354"/>
      <c r="O354"/>
      <c r="P354">
        <v>0.4410809</v>
      </c>
      <c r="Q354">
        <v>0.17956639999999999</v>
      </c>
      <c r="R354"/>
      <c r="S354">
        <v>24.79363</v>
      </c>
      <c r="T354">
        <v>0.49713600000000002</v>
      </c>
      <c r="U354">
        <v>8.1327080000000006E-3</v>
      </c>
      <c r="V354">
        <v>7.1566609999999997</v>
      </c>
      <c r="W354">
        <v>2.435349</v>
      </c>
      <c r="X354">
        <v>3.226928</v>
      </c>
      <c r="Y354">
        <v>0.27899249999999998</v>
      </c>
      <c r="Z354"/>
      <c r="AA354"/>
      <c r="AB354">
        <v>10.445449999999999</v>
      </c>
      <c r="AC354">
        <v>6.8255000000000003E-5</v>
      </c>
      <c r="AD354">
        <v>12.555300000000001</v>
      </c>
      <c r="AE354">
        <v>1.033555</v>
      </c>
    </row>
    <row r="355" spans="1:31" x14ac:dyDescent="0.35">
      <c r="A355" s="73">
        <v>29373</v>
      </c>
      <c r="B355">
        <v>3.3564080000000001</v>
      </c>
      <c r="C355"/>
      <c r="D355">
        <v>9.675554</v>
      </c>
      <c r="E355">
        <v>20.714289999999998</v>
      </c>
      <c r="F355"/>
      <c r="G355"/>
      <c r="H355"/>
      <c r="I355"/>
      <c r="J355"/>
      <c r="K355">
        <v>9.1694130000000005</v>
      </c>
      <c r="L355">
        <v>10.704129999999999</v>
      </c>
      <c r="M355"/>
      <c r="N355"/>
      <c r="O355"/>
      <c r="P355">
        <v>0.44370730000000003</v>
      </c>
      <c r="Q355">
        <v>0.18501000000000001</v>
      </c>
      <c r="R355"/>
      <c r="S355">
        <v>24.883610000000001</v>
      </c>
      <c r="T355">
        <v>0.50871270000000002</v>
      </c>
      <c r="U355">
        <v>8.4312840000000007E-3</v>
      </c>
      <c r="V355">
        <v>7.2332000000000001</v>
      </c>
      <c r="W355">
        <v>2.478129</v>
      </c>
      <c r="X355">
        <v>3.2658939999999999</v>
      </c>
      <c r="Y355">
        <v>0.28259079999999998</v>
      </c>
      <c r="Z355"/>
      <c r="AA355"/>
      <c r="AB355">
        <v>10.53694</v>
      </c>
      <c r="AC355">
        <v>7.0180999999999998E-5</v>
      </c>
      <c r="AD355">
        <v>12.695600000000001</v>
      </c>
      <c r="AE355">
        <v>1.053668</v>
      </c>
    </row>
    <row r="356" spans="1:31" x14ac:dyDescent="0.35">
      <c r="A356" s="73">
        <v>29403</v>
      </c>
      <c r="B356">
        <v>3.3984329999999998</v>
      </c>
      <c r="C356"/>
      <c r="D356">
        <v>9.791093</v>
      </c>
      <c r="E356">
        <v>20.6782</v>
      </c>
      <c r="F356"/>
      <c r="G356"/>
      <c r="H356"/>
      <c r="I356"/>
      <c r="J356"/>
      <c r="K356">
        <v>9.2157400000000003</v>
      </c>
      <c r="L356">
        <v>10.80115</v>
      </c>
      <c r="M356"/>
      <c r="N356"/>
      <c r="O356"/>
      <c r="P356">
        <v>0.44744119999999998</v>
      </c>
      <c r="Q356">
        <v>0.1914449</v>
      </c>
      <c r="R356"/>
      <c r="S356">
        <v>24.98995</v>
      </c>
      <c r="T356">
        <v>0.51917489999999999</v>
      </c>
      <c r="U356">
        <v>8.6820349999999994E-3</v>
      </c>
      <c r="V356">
        <v>7.2688009999999998</v>
      </c>
      <c r="W356">
        <v>2.526233</v>
      </c>
      <c r="X356">
        <v>3.3115139999999998</v>
      </c>
      <c r="Y356">
        <v>0.29401719999999998</v>
      </c>
      <c r="Z356"/>
      <c r="AA356"/>
      <c r="AB356">
        <v>10.656790000000001</v>
      </c>
      <c r="AC356">
        <v>7.7606000000000002E-5</v>
      </c>
      <c r="AD356">
        <v>12.83093</v>
      </c>
      <c r="AE356">
        <v>1.0826480000000001</v>
      </c>
    </row>
    <row r="357" spans="1:31" x14ac:dyDescent="0.35">
      <c r="A357" s="73">
        <v>29434</v>
      </c>
      <c r="B357">
        <v>3.4404590000000002</v>
      </c>
      <c r="C357"/>
      <c r="D357">
        <v>9.7764640000000007</v>
      </c>
      <c r="E357">
        <v>20.700089999999999</v>
      </c>
      <c r="F357"/>
      <c r="G357"/>
      <c r="H357"/>
      <c r="I357"/>
      <c r="J357"/>
      <c r="K357">
        <v>9.2783829999999998</v>
      </c>
      <c r="L357">
        <v>10.82687</v>
      </c>
      <c r="M357"/>
      <c r="N357"/>
      <c r="O357"/>
      <c r="P357">
        <v>0.45336490000000002</v>
      </c>
      <c r="Q357">
        <v>0.1994011</v>
      </c>
      <c r="R357"/>
      <c r="S357">
        <v>25.120830000000002</v>
      </c>
      <c r="T357">
        <v>0.53066840000000004</v>
      </c>
      <c r="U357">
        <v>8.8937809999999999E-3</v>
      </c>
      <c r="V357">
        <v>7.3737709999999996</v>
      </c>
      <c r="W357">
        <v>2.5658479999999999</v>
      </c>
      <c r="X357">
        <v>3.3544580000000002</v>
      </c>
      <c r="Y357">
        <v>0.30619960000000002</v>
      </c>
      <c r="Z357"/>
      <c r="AA357"/>
      <c r="AB357">
        <v>10.74394</v>
      </c>
      <c r="AC357">
        <v>8.5264000000000002E-5</v>
      </c>
      <c r="AD357">
        <v>12.963760000000001</v>
      </c>
      <c r="AE357">
        <v>1.1070279999999999</v>
      </c>
    </row>
    <row r="358" spans="1:31" x14ac:dyDescent="0.35">
      <c r="A358" s="73">
        <v>29465</v>
      </c>
      <c r="B358">
        <v>3.4712770000000002</v>
      </c>
      <c r="C358"/>
      <c r="D358">
        <v>9.8462510000000005</v>
      </c>
      <c r="E358">
        <v>20.787649999999999</v>
      </c>
      <c r="F358"/>
      <c r="G358"/>
      <c r="H358"/>
      <c r="I358"/>
      <c r="J358"/>
      <c r="K358">
        <v>9.4049949999999995</v>
      </c>
      <c r="L358">
        <v>10.85962</v>
      </c>
      <c r="M358"/>
      <c r="N358"/>
      <c r="O358"/>
      <c r="P358">
        <v>0.45983030000000003</v>
      </c>
      <c r="Q358">
        <v>0.2084551</v>
      </c>
      <c r="R358"/>
      <c r="S358">
        <v>25.24353</v>
      </c>
      <c r="T358">
        <v>0.54523089999999996</v>
      </c>
      <c r="U358">
        <v>9.1342460000000004E-3</v>
      </c>
      <c r="V358">
        <v>7.4656750000000001</v>
      </c>
      <c r="W358">
        <v>2.627764</v>
      </c>
      <c r="X358">
        <v>3.390517</v>
      </c>
      <c r="Y358">
        <v>0.31371480000000002</v>
      </c>
      <c r="Z358"/>
      <c r="AA358"/>
      <c r="AB358">
        <v>10.78914</v>
      </c>
      <c r="AC358">
        <v>8.9514999999999999E-5</v>
      </c>
      <c r="AD358">
        <v>13.067539999999999</v>
      </c>
      <c r="AE358">
        <v>1.130271</v>
      </c>
    </row>
    <row r="359" spans="1:31" x14ac:dyDescent="0.35">
      <c r="A359" s="73">
        <v>29495</v>
      </c>
      <c r="B359">
        <v>3.5105</v>
      </c>
      <c r="C359"/>
      <c r="D359">
        <v>9.9616869999999995</v>
      </c>
      <c r="E359">
        <v>20.888200000000001</v>
      </c>
      <c r="F359"/>
      <c r="G359"/>
      <c r="H359"/>
      <c r="I359"/>
      <c r="J359"/>
      <c r="K359">
        <v>9.5682720000000003</v>
      </c>
      <c r="L359">
        <v>10.91513</v>
      </c>
      <c r="M359"/>
      <c r="N359"/>
      <c r="O359"/>
      <c r="P359">
        <v>0.46728209999999998</v>
      </c>
      <c r="Q359">
        <v>0.21895870000000001</v>
      </c>
      <c r="R359"/>
      <c r="S359">
        <v>25.38259</v>
      </c>
      <c r="T359">
        <v>0.55366729999999997</v>
      </c>
      <c r="U359">
        <v>9.4025069999999992E-3</v>
      </c>
      <c r="V359">
        <v>7.5412410000000003</v>
      </c>
      <c r="W359">
        <v>2.6671520000000002</v>
      </c>
      <c r="X359">
        <v>3.4291670000000001</v>
      </c>
      <c r="Y359">
        <v>0.32329869999999999</v>
      </c>
      <c r="Z359"/>
      <c r="AA359"/>
      <c r="AB359">
        <v>10.86918</v>
      </c>
      <c r="AC359">
        <v>9.5026999999999997E-5</v>
      </c>
      <c r="AD359">
        <v>13.1572</v>
      </c>
      <c r="AE359">
        <v>1.158919</v>
      </c>
    </row>
    <row r="360" spans="1:31" x14ac:dyDescent="0.35">
      <c r="A360" s="73">
        <v>29526</v>
      </c>
      <c r="B360">
        <v>3.5553270000000001</v>
      </c>
      <c r="C360"/>
      <c r="D360">
        <v>10.07826</v>
      </c>
      <c r="E360">
        <v>20.965599999999998</v>
      </c>
      <c r="F360"/>
      <c r="G360"/>
      <c r="H360"/>
      <c r="I360"/>
      <c r="J360"/>
      <c r="K360">
        <v>9.7537040000000008</v>
      </c>
      <c r="L360">
        <v>11.063840000000001</v>
      </c>
      <c r="M360"/>
      <c r="N360"/>
      <c r="O360"/>
      <c r="P360">
        <v>0.47569080000000002</v>
      </c>
      <c r="Q360">
        <v>0.22982269999999999</v>
      </c>
      <c r="R360"/>
      <c r="S360">
        <v>25.58709</v>
      </c>
      <c r="T360">
        <v>0.55992699999999995</v>
      </c>
      <c r="U360">
        <v>9.7204470000000001E-3</v>
      </c>
      <c r="V360">
        <v>7.6399809999999997</v>
      </c>
      <c r="W360">
        <v>2.702134</v>
      </c>
      <c r="X360">
        <v>3.4693170000000002</v>
      </c>
      <c r="Y360">
        <v>0.33085100000000001</v>
      </c>
      <c r="Z360"/>
      <c r="AA360"/>
      <c r="AB360">
        <v>10.98007</v>
      </c>
      <c r="AC360">
        <v>9.8919000000000006E-5</v>
      </c>
      <c r="AD360">
        <v>13.248519999999999</v>
      </c>
      <c r="AE360">
        <v>1.180291</v>
      </c>
    </row>
    <row r="361" spans="1:31" x14ac:dyDescent="0.35">
      <c r="A361" s="73">
        <v>29556</v>
      </c>
      <c r="B361">
        <v>3.5945510000000001</v>
      </c>
      <c r="C361"/>
      <c r="D361">
        <v>10.196070000000001</v>
      </c>
      <c r="E361">
        <v>21.0886</v>
      </c>
      <c r="F361"/>
      <c r="G361"/>
      <c r="H361"/>
      <c r="I361"/>
      <c r="J361"/>
      <c r="K361">
        <v>9.8622619999999994</v>
      </c>
      <c r="L361">
        <v>11.39776</v>
      </c>
      <c r="M361"/>
      <c r="N361"/>
      <c r="O361"/>
      <c r="P361">
        <v>0.48276760000000002</v>
      </c>
      <c r="Q361">
        <v>0.24018429999999999</v>
      </c>
      <c r="R361"/>
      <c r="S361">
        <v>25.758870000000002</v>
      </c>
      <c r="T361">
        <v>0.5796772</v>
      </c>
      <c r="U361">
        <v>1.012419E-2</v>
      </c>
      <c r="V361">
        <v>7.7407110000000001</v>
      </c>
      <c r="W361">
        <v>2.7562579999999999</v>
      </c>
      <c r="X361">
        <v>3.5016500000000002</v>
      </c>
      <c r="Y361">
        <v>0.33673579999999997</v>
      </c>
      <c r="Z361"/>
      <c r="AA361"/>
      <c r="AB361">
        <v>11.16738</v>
      </c>
      <c r="AC361">
        <v>1.01481E-4</v>
      </c>
      <c r="AD361">
        <v>13.28173</v>
      </c>
      <c r="AE361">
        <v>1.198515</v>
      </c>
    </row>
    <row r="362" spans="1:31" x14ac:dyDescent="0.35">
      <c r="A362" s="73">
        <v>29587</v>
      </c>
      <c r="B362">
        <v>3.628171</v>
      </c>
      <c r="C362"/>
      <c r="D362">
        <v>10.412979999999999</v>
      </c>
      <c r="E362">
        <v>21.17146</v>
      </c>
      <c r="F362"/>
      <c r="G362"/>
      <c r="H362"/>
      <c r="I362"/>
      <c r="J362"/>
      <c r="K362">
        <v>9.9039420000000007</v>
      </c>
      <c r="L362">
        <v>11.5548</v>
      </c>
      <c r="M362"/>
      <c r="N362"/>
      <c r="O362"/>
      <c r="P362">
        <v>0.49058239999999997</v>
      </c>
      <c r="Q362">
        <v>0.25383080000000002</v>
      </c>
      <c r="R362"/>
      <c r="S362">
        <v>25.93065</v>
      </c>
      <c r="T362">
        <v>0.59709650000000003</v>
      </c>
      <c r="U362">
        <v>1.0451169999999999E-2</v>
      </c>
      <c r="V362">
        <v>7.8541980000000002</v>
      </c>
      <c r="W362">
        <v>2.9784220000000001</v>
      </c>
      <c r="X362">
        <v>3.5375570000000001</v>
      </c>
      <c r="Y362">
        <v>0.34228320000000001</v>
      </c>
      <c r="Z362"/>
      <c r="AA362"/>
      <c r="AB362">
        <v>11.25028</v>
      </c>
      <c r="AC362">
        <v>1.04351E-4</v>
      </c>
      <c r="AD362">
        <v>13.340680000000001</v>
      </c>
      <c r="AE362">
        <v>1.220639</v>
      </c>
    </row>
    <row r="363" spans="1:31" x14ac:dyDescent="0.35">
      <c r="A363" s="73">
        <v>29618</v>
      </c>
      <c r="B363">
        <v>3.6561880000000002</v>
      </c>
      <c r="C363"/>
      <c r="D363">
        <v>10.65802</v>
      </c>
      <c r="E363">
        <v>21.20195</v>
      </c>
      <c r="F363"/>
      <c r="G363"/>
      <c r="H363"/>
      <c r="I363"/>
      <c r="J363"/>
      <c r="K363">
        <v>10.000080000000001</v>
      </c>
      <c r="L363">
        <v>11.53819</v>
      </c>
      <c r="M363"/>
      <c r="N363"/>
      <c r="O363"/>
      <c r="P363">
        <v>0.49929129999999999</v>
      </c>
      <c r="Q363">
        <v>0.2695014</v>
      </c>
      <c r="R363"/>
      <c r="S363">
        <v>26.12697</v>
      </c>
      <c r="T363">
        <v>0.60930759999999995</v>
      </c>
      <c r="U363">
        <v>1.068727E-2</v>
      </c>
      <c r="V363">
        <v>7.9298419999999998</v>
      </c>
      <c r="W363">
        <v>3.2490670000000001</v>
      </c>
      <c r="X363">
        <v>3.5754480000000002</v>
      </c>
      <c r="Y363">
        <v>0.3472519</v>
      </c>
      <c r="Z363"/>
      <c r="AA363"/>
      <c r="AB363">
        <v>11.1776</v>
      </c>
      <c r="AC363">
        <v>1.0835700000000001E-4</v>
      </c>
      <c r="AD363">
        <v>13.438639999999999</v>
      </c>
      <c r="AE363">
        <v>1.2447220000000001</v>
      </c>
    </row>
    <row r="364" spans="1:31" x14ac:dyDescent="0.35">
      <c r="A364" s="73">
        <v>29646</v>
      </c>
      <c r="B364">
        <v>3.6870059999999998</v>
      </c>
      <c r="C364"/>
      <c r="D364">
        <v>10.62111</v>
      </c>
      <c r="E364">
        <v>21.28116</v>
      </c>
      <c r="F364"/>
      <c r="G364"/>
      <c r="H364"/>
      <c r="I364"/>
      <c r="J364"/>
      <c r="K364">
        <v>10.08456</v>
      </c>
      <c r="L364">
        <v>11.60947</v>
      </c>
      <c r="M364"/>
      <c r="N364"/>
      <c r="O364"/>
      <c r="P364">
        <v>0.50764100000000001</v>
      </c>
      <c r="Q364">
        <v>0.28065059999999997</v>
      </c>
      <c r="R364"/>
      <c r="S364">
        <v>26.32329</v>
      </c>
      <c r="T364">
        <v>0.62659779999999998</v>
      </c>
      <c r="U364">
        <v>1.108111E-2</v>
      </c>
      <c r="V364">
        <v>7.9145380000000003</v>
      </c>
      <c r="W364">
        <v>3.2416710000000002</v>
      </c>
      <c r="X364">
        <v>3.6183200000000002</v>
      </c>
      <c r="Y364">
        <v>0.35240939999999998</v>
      </c>
      <c r="Z364"/>
      <c r="AA364"/>
      <c r="AB364">
        <v>11.23761</v>
      </c>
      <c r="AC364">
        <v>1.12224E-4</v>
      </c>
      <c r="AD364">
        <v>13.587249999999999</v>
      </c>
      <c r="AE364">
        <v>1.2727580000000001</v>
      </c>
    </row>
    <row r="365" spans="1:31" x14ac:dyDescent="0.35">
      <c r="A365" s="73">
        <v>29677</v>
      </c>
      <c r="B365">
        <v>3.7206260000000002</v>
      </c>
      <c r="C365"/>
      <c r="D365">
        <v>10.68418</v>
      </c>
      <c r="E365">
        <v>21.399139999999999</v>
      </c>
      <c r="F365"/>
      <c r="G365"/>
      <c r="H365"/>
      <c r="I365"/>
      <c r="J365"/>
      <c r="K365">
        <v>10.180490000000001</v>
      </c>
      <c r="L365">
        <v>11.682510000000001</v>
      </c>
      <c r="M365"/>
      <c r="N365"/>
      <c r="O365"/>
      <c r="P365">
        <v>0.51567949999999996</v>
      </c>
      <c r="Q365">
        <v>0.29512310000000003</v>
      </c>
      <c r="R365"/>
      <c r="S365">
        <v>26.593229999999998</v>
      </c>
      <c r="T365">
        <v>0.64231459999999996</v>
      </c>
      <c r="U365">
        <v>1.1610290000000001E-2</v>
      </c>
      <c r="V365">
        <v>7.9895379999999996</v>
      </c>
      <c r="W365">
        <v>3.2420640000000001</v>
      </c>
      <c r="X365">
        <v>3.6800519999999999</v>
      </c>
      <c r="Y365">
        <v>0.36410209999999998</v>
      </c>
      <c r="Z365"/>
      <c r="AA365"/>
      <c r="AB365">
        <v>11.43051</v>
      </c>
      <c r="AC365">
        <v>1.20819E-4</v>
      </c>
      <c r="AD365">
        <v>13.77488</v>
      </c>
      <c r="AE365">
        <v>1.3073520000000001</v>
      </c>
    </row>
    <row r="366" spans="1:31" x14ac:dyDescent="0.35">
      <c r="A366" s="73">
        <v>29707</v>
      </c>
      <c r="B366">
        <v>3.7598500000000001</v>
      </c>
      <c r="C366"/>
      <c r="D366">
        <v>10.69524</v>
      </c>
      <c r="E366">
        <v>21.517040000000001</v>
      </c>
      <c r="F366"/>
      <c r="G366"/>
      <c r="H366"/>
      <c r="I366"/>
      <c r="J366"/>
      <c r="K366">
        <v>10.27708</v>
      </c>
      <c r="L366">
        <v>11.792719999999999</v>
      </c>
      <c r="M366"/>
      <c r="N366"/>
      <c r="O366"/>
      <c r="P366">
        <v>0.52259049999999996</v>
      </c>
      <c r="Q366">
        <v>0.31272179999999999</v>
      </c>
      <c r="R366"/>
      <c r="S366">
        <v>26.756830000000001</v>
      </c>
      <c r="T366">
        <v>0.65468879999999996</v>
      </c>
      <c r="U366">
        <v>1.210499E-2</v>
      </c>
      <c r="V366">
        <v>8.1021820000000009</v>
      </c>
      <c r="W366">
        <v>3.4060440000000001</v>
      </c>
      <c r="X366">
        <v>3.7190720000000002</v>
      </c>
      <c r="Y366">
        <v>0.3776543</v>
      </c>
      <c r="Z366"/>
      <c r="AA366"/>
      <c r="AB366">
        <v>11.55608</v>
      </c>
      <c r="AC366">
        <v>1.31271E-4</v>
      </c>
      <c r="AD366">
        <v>13.81639</v>
      </c>
      <c r="AE366">
        <v>1.3347230000000001</v>
      </c>
    </row>
    <row r="367" spans="1:31" x14ac:dyDescent="0.35">
      <c r="A367" s="73">
        <v>29738</v>
      </c>
      <c r="B367">
        <v>3.8046769999999999</v>
      </c>
      <c r="C367"/>
      <c r="D367">
        <v>10.892609999999999</v>
      </c>
      <c r="E367">
        <v>21.655750000000001</v>
      </c>
      <c r="F367"/>
      <c r="G367"/>
      <c r="H367"/>
      <c r="I367"/>
      <c r="J367"/>
      <c r="K367">
        <v>10.338900000000001</v>
      </c>
      <c r="L367">
        <v>11.91502</v>
      </c>
      <c r="M367"/>
      <c r="N367"/>
      <c r="O367"/>
      <c r="P367">
        <v>0.52954060000000003</v>
      </c>
      <c r="Q367">
        <v>0.32375120000000002</v>
      </c>
      <c r="R367"/>
      <c r="S367">
        <v>27.043130000000001</v>
      </c>
      <c r="T367">
        <v>0.66708869999999998</v>
      </c>
      <c r="U367">
        <v>1.2544929999999999E-2</v>
      </c>
      <c r="V367">
        <v>8.1610560000000003</v>
      </c>
      <c r="W367">
        <v>3.542017</v>
      </c>
      <c r="X367">
        <v>3.7592240000000001</v>
      </c>
      <c r="Y367">
        <v>0.38533479999999998</v>
      </c>
      <c r="Z367"/>
      <c r="AA367"/>
      <c r="AB367">
        <v>11.590579999999999</v>
      </c>
      <c r="AC367">
        <v>1.37117E-4</v>
      </c>
      <c r="AD367">
        <v>13.86703</v>
      </c>
      <c r="AE367">
        <v>1.3489420000000001</v>
      </c>
    </row>
    <row r="368" spans="1:31" x14ac:dyDescent="0.35">
      <c r="A368" s="73">
        <v>29768</v>
      </c>
      <c r="B368">
        <v>3.8410980000000001</v>
      </c>
      <c r="C368"/>
      <c r="D368">
        <v>11.03715</v>
      </c>
      <c r="E368">
        <v>21.797329999999999</v>
      </c>
      <c r="F368"/>
      <c r="G368"/>
      <c r="H368"/>
      <c r="I368"/>
      <c r="J368"/>
      <c r="K368">
        <v>10.404070000000001</v>
      </c>
      <c r="L368">
        <v>11.966989999999999</v>
      </c>
      <c r="M368"/>
      <c r="N368"/>
      <c r="O368"/>
      <c r="P368">
        <v>0.53768300000000002</v>
      </c>
      <c r="Q368">
        <v>0.3381612</v>
      </c>
      <c r="R368"/>
      <c r="S368">
        <v>27.25581</v>
      </c>
      <c r="T368">
        <v>0.67818140000000005</v>
      </c>
      <c r="U368">
        <v>1.296565E-2</v>
      </c>
      <c r="V368">
        <v>8.2467290000000002</v>
      </c>
      <c r="W368">
        <v>3.6343709999999998</v>
      </c>
      <c r="X368">
        <v>3.8068590000000002</v>
      </c>
      <c r="Y368">
        <v>0.39850839999999998</v>
      </c>
      <c r="Z368"/>
      <c r="AA368"/>
      <c r="AB368">
        <v>11.537649999999999</v>
      </c>
      <c r="AC368">
        <v>1.4832800000000001E-4</v>
      </c>
      <c r="AD368">
        <v>13.963340000000001</v>
      </c>
      <c r="AE368">
        <v>1.3660110000000001</v>
      </c>
    </row>
    <row r="369" spans="1:31" x14ac:dyDescent="0.35">
      <c r="A369" s="73">
        <v>29799</v>
      </c>
      <c r="B369">
        <v>3.8691149999999999</v>
      </c>
      <c r="C369"/>
      <c r="D369">
        <v>11.272</v>
      </c>
      <c r="E369">
        <v>21.850159999999999</v>
      </c>
      <c r="F369"/>
      <c r="G369"/>
      <c r="H369"/>
      <c r="I369"/>
      <c r="J369"/>
      <c r="K369">
        <v>10.650270000000001</v>
      </c>
      <c r="L369">
        <v>11.968209999999999</v>
      </c>
      <c r="M369"/>
      <c r="N369"/>
      <c r="O369"/>
      <c r="P369">
        <v>0.54248540000000001</v>
      </c>
      <c r="Q369">
        <v>0.3557804</v>
      </c>
      <c r="R369"/>
      <c r="S369">
        <v>27.493030000000001</v>
      </c>
      <c r="T369">
        <v>0.69051589999999996</v>
      </c>
      <c r="U369">
        <v>1.3361069999999999E-2</v>
      </c>
      <c r="V369">
        <v>8.3261780000000005</v>
      </c>
      <c r="W369">
        <v>3.7195339999999999</v>
      </c>
      <c r="X369">
        <v>3.8558110000000001</v>
      </c>
      <c r="Y369">
        <v>0.41047869999999997</v>
      </c>
      <c r="Z369"/>
      <c r="AA369"/>
      <c r="AB369">
        <v>11.615170000000001</v>
      </c>
      <c r="AC369">
        <v>1.5735200000000001E-4</v>
      </c>
      <c r="AD369">
        <v>14.066280000000001</v>
      </c>
      <c r="AE369">
        <v>1.381507</v>
      </c>
    </row>
    <row r="370" spans="1:31" x14ac:dyDescent="0.35">
      <c r="A370" s="73">
        <v>29830</v>
      </c>
      <c r="B370">
        <v>3.899934</v>
      </c>
      <c r="C370"/>
      <c r="D370">
        <v>11.334759999999999</v>
      </c>
      <c r="E370">
        <v>21.84356</v>
      </c>
      <c r="F370"/>
      <c r="G370"/>
      <c r="H370"/>
      <c r="I370"/>
      <c r="J370"/>
      <c r="K370">
        <v>10.71031</v>
      </c>
      <c r="L370">
        <v>12.030749999999999</v>
      </c>
      <c r="M370"/>
      <c r="N370"/>
      <c r="O370"/>
      <c r="P370">
        <v>0.54614669999999998</v>
      </c>
      <c r="Q370">
        <v>0.36829849999999997</v>
      </c>
      <c r="R370"/>
      <c r="S370">
        <v>27.738430000000001</v>
      </c>
      <c r="T370">
        <v>0.70484159999999996</v>
      </c>
      <c r="U370">
        <v>1.380726E-2</v>
      </c>
      <c r="V370">
        <v>8.4419699999999995</v>
      </c>
      <c r="W370">
        <v>3.7836650000000001</v>
      </c>
      <c r="X370">
        <v>3.8955389999999999</v>
      </c>
      <c r="Y370">
        <v>0.4150488</v>
      </c>
      <c r="Z370"/>
      <c r="AA370"/>
      <c r="AB370">
        <v>11.7979</v>
      </c>
      <c r="AC370">
        <v>1.5977799999999999E-4</v>
      </c>
      <c r="AD370">
        <v>14.16342</v>
      </c>
      <c r="AE370">
        <v>1.38121</v>
      </c>
    </row>
    <row r="371" spans="1:31" x14ac:dyDescent="0.35">
      <c r="A371" s="73">
        <v>29860</v>
      </c>
      <c r="B371">
        <v>3.9363549999999998</v>
      </c>
      <c r="C371"/>
      <c r="D371">
        <v>11.32246</v>
      </c>
      <c r="E371">
        <v>21.82302</v>
      </c>
      <c r="F371"/>
      <c r="G371"/>
      <c r="H371"/>
      <c r="I371"/>
      <c r="J371"/>
      <c r="K371">
        <v>10.618460000000001</v>
      </c>
      <c r="L371">
        <v>12.115119999999999</v>
      </c>
      <c r="M371"/>
      <c r="N371"/>
      <c r="O371"/>
      <c r="P371">
        <v>0.55476049999999999</v>
      </c>
      <c r="Q371">
        <v>0.38201099999999999</v>
      </c>
      <c r="R371"/>
      <c r="S371">
        <v>28.016549999999999</v>
      </c>
      <c r="T371">
        <v>0.72129359999999998</v>
      </c>
      <c r="U371">
        <v>1.426318E-2</v>
      </c>
      <c r="V371">
        <v>8.5309849999999994</v>
      </c>
      <c r="W371">
        <v>3.8604880000000001</v>
      </c>
      <c r="X371">
        <v>3.9489909999999999</v>
      </c>
      <c r="Y371">
        <v>0.42897030000000003</v>
      </c>
      <c r="Z371"/>
      <c r="AA371"/>
      <c r="AB371">
        <v>11.94102</v>
      </c>
      <c r="AC371">
        <v>1.71874E-4</v>
      </c>
      <c r="AD371">
        <v>14.294589999999999</v>
      </c>
      <c r="AE371">
        <v>1.388153</v>
      </c>
    </row>
    <row r="372" spans="1:31" x14ac:dyDescent="0.35">
      <c r="A372" s="73">
        <v>29891</v>
      </c>
      <c r="B372">
        <v>3.9727769999999998</v>
      </c>
      <c r="C372"/>
      <c r="D372">
        <v>11.16339</v>
      </c>
      <c r="E372">
        <v>21.811419999999998</v>
      </c>
      <c r="F372"/>
      <c r="G372"/>
      <c r="H372"/>
      <c r="I372"/>
      <c r="J372"/>
      <c r="K372">
        <v>10.82757</v>
      </c>
      <c r="L372">
        <v>12.218450000000001</v>
      </c>
      <c r="M372"/>
      <c r="N372"/>
      <c r="O372"/>
      <c r="P372">
        <v>0.55997070000000004</v>
      </c>
      <c r="Q372">
        <v>0.40094819999999998</v>
      </c>
      <c r="R372"/>
      <c r="S372">
        <v>28.212879999999998</v>
      </c>
      <c r="T372">
        <v>0.74003070000000004</v>
      </c>
      <c r="U372">
        <v>1.465469E-2</v>
      </c>
      <c r="V372">
        <v>8.5608760000000004</v>
      </c>
      <c r="W372">
        <v>3.9263560000000002</v>
      </c>
      <c r="X372">
        <v>3.9959370000000001</v>
      </c>
      <c r="Y372">
        <v>0.44466460000000002</v>
      </c>
      <c r="Z372"/>
      <c r="AA372"/>
      <c r="AB372">
        <v>12.00661</v>
      </c>
      <c r="AC372">
        <v>1.8503500000000001E-4</v>
      </c>
      <c r="AD372">
        <v>14.413309999999999</v>
      </c>
      <c r="AE372">
        <v>1.4099269999999999</v>
      </c>
    </row>
    <row r="373" spans="1:31" x14ac:dyDescent="0.35">
      <c r="A373" s="73">
        <v>29921</v>
      </c>
      <c r="B373">
        <v>4.0035949999999998</v>
      </c>
      <c r="C373"/>
      <c r="D373">
        <v>11.31062</v>
      </c>
      <c r="E373">
        <v>21.76022</v>
      </c>
      <c r="F373"/>
      <c r="G373"/>
      <c r="H373"/>
      <c r="I373"/>
      <c r="J373"/>
      <c r="K373">
        <v>10.91061</v>
      </c>
      <c r="L373">
        <v>12.550369999999999</v>
      </c>
      <c r="M373"/>
      <c r="N373"/>
      <c r="O373"/>
      <c r="P373">
        <v>0.56383989999999995</v>
      </c>
      <c r="Q373">
        <v>0.41454469999999999</v>
      </c>
      <c r="R373"/>
      <c r="S373">
        <v>28.417380000000001</v>
      </c>
      <c r="T373">
        <v>0.76154250000000001</v>
      </c>
      <c r="U373">
        <v>1.509401E-2</v>
      </c>
      <c r="V373">
        <v>8.6031379999999995</v>
      </c>
      <c r="W373">
        <v>3.942002</v>
      </c>
      <c r="X373">
        <v>4.0548900000000003</v>
      </c>
      <c r="Y373">
        <v>0.45952169999999998</v>
      </c>
      <c r="Z373"/>
      <c r="AA373"/>
      <c r="AB373">
        <v>12.339919999999999</v>
      </c>
      <c r="AC373">
        <v>1.9667E-4</v>
      </c>
      <c r="AD373">
        <v>14.57437</v>
      </c>
      <c r="AE373">
        <v>1.422747</v>
      </c>
    </row>
    <row r="374" spans="1:31" x14ac:dyDescent="0.35">
      <c r="A374" s="73">
        <v>29952</v>
      </c>
      <c r="B374">
        <v>4.0372159999999999</v>
      </c>
      <c r="C374"/>
      <c r="D374">
        <v>11.24098</v>
      </c>
      <c r="E374">
        <v>21.656269999999999</v>
      </c>
      <c r="F374"/>
      <c r="G374"/>
      <c r="H374"/>
      <c r="I374"/>
      <c r="J374"/>
      <c r="K374">
        <v>10.910959999999999</v>
      </c>
      <c r="L374">
        <v>12.79003</v>
      </c>
      <c r="M374"/>
      <c r="N374"/>
      <c r="O374"/>
      <c r="P374">
        <v>0.56830179999999997</v>
      </c>
      <c r="Q374">
        <v>0.42676649999999999</v>
      </c>
      <c r="R374"/>
      <c r="S374">
        <v>28.654599999999999</v>
      </c>
      <c r="T374">
        <v>0.78266849999999999</v>
      </c>
      <c r="U374">
        <v>1.560373E-2</v>
      </c>
      <c r="V374">
        <v>8.6909740000000006</v>
      </c>
      <c r="W374">
        <v>3.9751609999999999</v>
      </c>
      <c r="X374">
        <v>4.1055830000000002</v>
      </c>
      <c r="Y374">
        <v>0.47238160000000001</v>
      </c>
      <c r="Z374"/>
      <c r="AA374"/>
      <c r="AB374">
        <v>12.64484</v>
      </c>
      <c r="AC374">
        <v>2.0689499999999999E-4</v>
      </c>
      <c r="AD374">
        <v>14.69807</v>
      </c>
      <c r="AE374">
        <v>1.428186</v>
      </c>
    </row>
    <row r="375" spans="1:31" x14ac:dyDescent="0.35">
      <c r="A375" s="73">
        <v>29983</v>
      </c>
      <c r="B375">
        <v>4.0736369999999997</v>
      </c>
      <c r="C375"/>
      <c r="D375">
        <v>11.196160000000001</v>
      </c>
      <c r="E375">
        <v>21.688120000000001</v>
      </c>
      <c r="F375"/>
      <c r="G375"/>
      <c r="H375">
        <v>0.1771616</v>
      </c>
      <c r="I375"/>
      <c r="J375"/>
      <c r="K375">
        <v>11.021000000000001</v>
      </c>
      <c r="L375">
        <v>12.80822</v>
      </c>
      <c r="M375"/>
      <c r="N375"/>
      <c r="O375"/>
      <c r="P375">
        <v>0.57217759999999995</v>
      </c>
      <c r="Q375">
        <v>0.44377260000000002</v>
      </c>
      <c r="R375"/>
      <c r="S375">
        <v>28.850919999999999</v>
      </c>
      <c r="T375">
        <v>0.79859599999999997</v>
      </c>
      <c r="U375">
        <v>1.7177540000000002E-2</v>
      </c>
      <c r="V375">
        <v>8.7316020000000005</v>
      </c>
      <c r="W375">
        <v>4.0226230000000003</v>
      </c>
      <c r="X375">
        <v>4.1548610000000004</v>
      </c>
      <c r="Y375">
        <v>0.4777131</v>
      </c>
      <c r="Z375"/>
      <c r="AA375"/>
      <c r="AB375">
        <v>12.69007</v>
      </c>
      <c r="AC375">
        <v>2.12031E-4</v>
      </c>
      <c r="AD375">
        <v>14.73211</v>
      </c>
      <c r="AE375">
        <v>1.4360219999999999</v>
      </c>
    </row>
    <row r="376" spans="1:31" x14ac:dyDescent="0.35">
      <c r="A376" s="73">
        <v>30011</v>
      </c>
      <c r="B376">
        <v>4.1072569999999997</v>
      </c>
      <c r="C376"/>
      <c r="D376">
        <v>11.28642</v>
      </c>
      <c r="E376">
        <v>21.748709999999999</v>
      </c>
      <c r="F376"/>
      <c r="G376"/>
      <c r="H376">
        <v>0.18043129999999999</v>
      </c>
      <c r="I376"/>
      <c r="J376"/>
      <c r="K376">
        <v>11.11571</v>
      </c>
      <c r="L376">
        <v>12.861879999999999</v>
      </c>
      <c r="M376"/>
      <c r="N376"/>
      <c r="O376"/>
      <c r="P376">
        <v>0.57622099999999998</v>
      </c>
      <c r="Q376">
        <v>0.45877050000000003</v>
      </c>
      <c r="R376"/>
      <c r="S376">
        <v>29.0227</v>
      </c>
      <c r="T376">
        <v>0.81663569999999996</v>
      </c>
      <c r="U376">
        <v>1.8645729999999999E-2</v>
      </c>
      <c r="V376">
        <v>8.8278090000000002</v>
      </c>
      <c r="W376">
        <v>3.9542670000000002</v>
      </c>
      <c r="X376">
        <v>4.213228</v>
      </c>
      <c r="Y376">
        <v>0.48332350000000002</v>
      </c>
      <c r="Z376"/>
      <c r="AA376"/>
      <c r="AB376">
        <v>12.80865</v>
      </c>
      <c r="AC376">
        <v>2.1631100000000001E-4</v>
      </c>
      <c r="AD376">
        <v>14.83174</v>
      </c>
      <c r="AE376">
        <v>1.4584079999999999</v>
      </c>
    </row>
    <row r="377" spans="1:31" x14ac:dyDescent="0.35">
      <c r="A377" s="73">
        <v>30042</v>
      </c>
      <c r="B377">
        <v>4.1464809999999996</v>
      </c>
      <c r="C377"/>
      <c r="D377">
        <v>11.33708</v>
      </c>
      <c r="E377">
        <v>21.77984</v>
      </c>
      <c r="F377"/>
      <c r="G377"/>
      <c r="H377">
        <v>0.1843378</v>
      </c>
      <c r="I377"/>
      <c r="J377"/>
      <c r="K377">
        <v>11.18365</v>
      </c>
      <c r="L377">
        <v>12.91419</v>
      </c>
      <c r="M377"/>
      <c r="N377"/>
      <c r="O377"/>
      <c r="P377">
        <v>0.5826924</v>
      </c>
      <c r="Q377">
        <v>0.47322570000000003</v>
      </c>
      <c r="R377"/>
      <c r="S377">
        <v>29.153580000000002</v>
      </c>
      <c r="T377">
        <v>0.83924290000000001</v>
      </c>
      <c r="U377">
        <v>1.8788510000000001E-2</v>
      </c>
      <c r="V377">
        <v>8.9604879999999998</v>
      </c>
      <c r="W377">
        <v>3.9537990000000001</v>
      </c>
      <c r="X377">
        <v>4.2523289999999996</v>
      </c>
      <c r="Y377">
        <v>0.492396</v>
      </c>
      <c r="Z377"/>
      <c r="AA377"/>
      <c r="AB377">
        <v>12.91643</v>
      </c>
      <c r="AC377">
        <v>2.2529900000000001E-4</v>
      </c>
      <c r="AD377">
        <v>14.976190000000001</v>
      </c>
      <c r="AE377">
        <v>1.469741</v>
      </c>
    </row>
    <row r="378" spans="1:31" x14ac:dyDescent="0.35">
      <c r="A378" s="73">
        <v>30072</v>
      </c>
      <c r="B378">
        <v>4.2081179999999998</v>
      </c>
      <c r="C378"/>
      <c r="D378">
        <v>11.36009</v>
      </c>
      <c r="E378">
        <v>21.838989999999999</v>
      </c>
      <c r="F378"/>
      <c r="G378"/>
      <c r="H378">
        <v>0.18948100000000001</v>
      </c>
      <c r="I378"/>
      <c r="J378"/>
      <c r="K378">
        <v>11.240030000000001</v>
      </c>
      <c r="L378">
        <v>12.996589999999999</v>
      </c>
      <c r="M378"/>
      <c r="N378"/>
      <c r="O378"/>
      <c r="P378">
        <v>0.59166870000000005</v>
      </c>
      <c r="Q378">
        <v>0.48844660000000001</v>
      </c>
      <c r="R378"/>
      <c r="S378">
        <v>29.341719999999999</v>
      </c>
      <c r="T378">
        <v>0.86237229999999998</v>
      </c>
      <c r="U378">
        <v>1.8939540000000001E-2</v>
      </c>
      <c r="V378">
        <v>9.0404509999999991</v>
      </c>
      <c r="W378">
        <v>4.0933219999999997</v>
      </c>
      <c r="X378">
        <v>4.2864120000000003</v>
      </c>
      <c r="Y378">
        <v>0.50076390000000004</v>
      </c>
      <c r="Z378"/>
      <c r="AA378"/>
      <c r="AB378">
        <v>13.014749999999999</v>
      </c>
      <c r="AC378">
        <v>2.3379799999999999E-4</v>
      </c>
      <c r="AD378">
        <v>15.071669999999999</v>
      </c>
      <c r="AE378">
        <v>1.4654560000000001</v>
      </c>
    </row>
    <row r="379" spans="1:31" x14ac:dyDescent="0.35">
      <c r="A379" s="73">
        <v>30103</v>
      </c>
      <c r="B379">
        <v>4.2529440000000003</v>
      </c>
      <c r="C379"/>
      <c r="D379">
        <v>11.40667</v>
      </c>
      <c r="E379">
        <v>21.863140000000001</v>
      </c>
      <c r="F379"/>
      <c r="G379"/>
      <c r="H379">
        <v>0.1929941</v>
      </c>
      <c r="I379"/>
      <c r="J379"/>
      <c r="K379">
        <v>11.29443</v>
      </c>
      <c r="L379">
        <v>13.152049999999999</v>
      </c>
      <c r="M379"/>
      <c r="N379"/>
      <c r="O379"/>
      <c r="P379">
        <v>0.59924960000000005</v>
      </c>
      <c r="Q379">
        <v>0.50331170000000003</v>
      </c>
      <c r="R379"/>
      <c r="S379">
        <v>29.513500000000001</v>
      </c>
      <c r="T379">
        <v>0.88594280000000003</v>
      </c>
      <c r="U379">
        <v>1.9342439999999999E-2</v>
      </c>
      <c r="V379">
        <v>9.1201319999999999</v>
      </c>
      <c r="W379">
        <v>4.2455470000000002</v>
      </c>
      <c r="X379">
        <v>4.3221959999999999</v>
      </c>
      <c r="Y379">
        <v>0.50652149999999996</v>
      </c>
      <c r="Z379"/>
      <c r="AA379"/>
      <c r="AB379">
        <v>13.23277</v>
      </c>
      <c r="AC379">
        <v>2.3804300000000001E-4</v>
      </c>
      <c r="AD379">
        <v>15.15967</v>
      </c>
      <c r="AE379">
        <v>1.478084</v>
      </c>
    </row>
    <row r="380" spans="1:31" x14ac:dyDescent="0.35">
      <c r="A380" s="73">
        <v>30133</v>
      </c>
      <c r="B380">
        <v>4.269755</v>
      </c>
      <c r="C380"/>
      <c r="D380">
        <v>11.42765</v>
      </c>
      <c r="E380">
        <v>21.931509999999999</v>
      </c>
      <c r="F380"/>
      <c r="G380"/>
      <c r="H380">
        <v>0.19526569999999999</v>
      </c>
      <c r="I380"/>
      <c r="J380"/>
      <c r="K380">
        <v>11.44097</v>
      </c>
      <c r="L380">
        <v>13.279450000000001</v>
      </c>
      <c r="M380"/>
      <c r="N380"/>
      <c r="O380"/>
      <c r="P380">
        <v>0.60611470000000001</v>
      </c>
      <c r="Q380">
        <v>0.519509</v>
      </c>
      <c r="R380"/>
      <c r="S380">
        <v>29.791620000000002</v>
      </c>
      <c r="T380">
        <v>0.91520219999999997</v>
      </c>
      <c r="U380">
        <v>1.9941509999999999E-2</v>
      </c>
      <c r="V380">
        <v>9.1674410000000002</v>
      </c>
      <c r="W380">
        <v>4.323359</v>
      </c>
      <c r="X380">
        <v>4.3603779999999999</v>
      </c>
      <c r="Y380">
        <v>0.51583349999999994</v>
      </c>
      <c r="Z380"/>
      <c r="AA380"/>
      <c r="AB380">
        <v>13.35188</v>
      </c>
      <c r="AC380">
        <v>2.4719199999999997E-4</v>
      </c>
      <c r="AD380">
        <v>15.20533</v>
      </c>
      <c r="AE380">
        <v>1.498127</v>
      </c>
    </row>
    <row r="381" spans="1:31" x14ac:dyDescent="0.35">
      <c r="A381" s="73">
        <v>30164</v>
      </c>
      <c r="B381">
        <v>4.2921680000000002</v>
      </c>
      <c r="C381"/>
      <c r="D381">
        <v>11.52427</v>
      </c>
      <c r="E381">
        <v>22.04599</v>
      </c>
      <c r="F381"/>
      <c r="G381"/>
      <c r="H381">
        <v>0.1968201</v>
      </c>
      <c r="I381"/>
      <c r="J381"/>
      <c r="K381">
        <v>11.590719999999999</v>
      </c>
      <c r="L381">
        <v>13.330830000000001</v>
      </c>
      <c r="M381"/>
      <c r="N381"/>
      <c r="O381"/>
      <c r="P381">
        <v>0.61476419999999998</v>
      </c>
      <c r="Q381">
        <v>0.54049599999999998</v>
      </c>
      <c r="R381"/>
      <c r="S381">
        <v>29.996120000000001</v>
      </c>
      <c r="T381">
        <v>0.93891119999999995</v>
      </c>
      <c r="U381">
        <v>2.1715559999999998E-2</v>
      </c>
      <c r="V381">
        <v>9.2132430000000003</v>
      </c>
      <c r="W381">
        <v>4.3071760000000001</v>
      </c>
      <c r="X381">
        <v>4.4321279999999996</v>
      </c>
      <c r="Y381">
        <v>0.52588749999999995</v>
      </c>
      <c r="Z381"/>
      <c r="AA381"/>
      <c r="AB381">
        <v>13.34699</v>
      </c>
      <c r="AC381">
        <v>2.5808199999999997E-4</v>
      </c>
      <c r="AD381">
        <v>15.31907</v>
      </c>
      <c r="AE381">
        <v>1.520338</v>
      </c>
    </row>
    <row r="382" spans="1:31" x14ac:dyDescent="0.35">
      <c r="A382" s="73">
        <v>30195</v>
      </c>
      <c r="B382">
        <v>4.3285900000000002</v>
      </c>
      <c r="C382"/>
      <c r="D382">
        <v>11.54795</v>
      </c>
      <c r="E382">
        <v>22.225380000000001</v>
      </c>
      <c r="F382"/>
      <c r="G382"/>
      <c r="H382">
        <v>0.19852249999999999</v>
      </c>
      <c r="I382"/>
      <c r="J382"/>
      <c r="K382">
        <v>11.650270000000001</v>
      </c>
      <c r="L382">
        <v>13.409879999999999</v>
      </c>
      <c r="M382"/>
      <c r="N382"/>
      <c r="O382"/>
      <c r="P382">
        <v>0.62419630000000004</v>
      </c>
      <c r="Q382">
        <v>0.56475790000000003</v>
      </c>
      <c r="R382"/>
      <c r="S382">
        <v>30.151540000000001</v>
      </c>
      <c r="T382">
        <v>0.96206029999999998</v>
      </c>
      <c r="U382">
        <v>2.3638070000000001E-2</v>
      </c>
      <c r="V382">
        <v>9.2692560000000004</v>
      </c>
      <c r="W382">
        <v>4.2911299999999999</v>
      </c>
      <c r="X382">
        <v>4.5036399999999999</v>
      </c>
      <c r="Y382">
        <v>0.53563309999999997</v>
      </c>
      <c r="Z382"/>
      <c r="AA382"/>
      <c r="AB382">
        <v>13.37656</v>
      </c>
      <c r="AC382">
        <v>2.6833100000000002E-4</v>
      </c>
      <c r="AD382">
        <v>15.428660000000001</v>
      </c>
      <c r="AE382">
        <v>1.5483389999999999</v>
      </c>
    </row>
    <row r="383" spans="1:31" x14ac:dyDescent="0.35">
      <c r="A383" s="73">
        <v>30225</v>
      </c>
      <c r="B383">
        <v>4.3622100000000001</v>
      </c>
      <c r="C383"/>
      <c r="D383">
        <v>11.58202</v>
      </c>
      <c r="E383">
        <v>22.429459999999999</v>
      </c>
      <c r="F383"/>
      <c r="G383"/>
      <c r="H383">
        <v>0.19967969999999999</v>
      </c>
      <c r="I383"/>
      <c r="J383"/>
      <c r="K383">
        <v>11.72598</v>
      </c>
      <c r="L383">
        <v>13.50671</v>
      </c>
      <c r="M383"/>
      <c r="N383"/>
      <c r="O383"/>
      <c r="P383">
        <v>0.63092839999999994</v>
      </c>
      <c r="Q383">
        <v>0.58927890000000005</v>
      </c>
      <c r="R383"/>
      <c r="S383">
        <v>30.339680000000001</v>
      </c>
      <c r="T383">
        <v>0.99103110000000005</v>
      </c>
      <c r="U383">
        <v>2.4536800000000001E-2</v>
      </c>
      <c r="V383">
        <v>9.3173349999999999</v>
      </c>
      <c r="W383">
        <v>4.2756420000000004</v>
      </c>
      <c r="X383">
        <v>4.5522549999999997</v>
      </c>
      <c r="Y383">
        <v>0.54427709999999996</v>
      </c>
      <c r="Z383"/>
      <c r="AA383"/>
      <c r="AB383">
        <v>13.42534</v>
      </c>
      <c r="AC383">
        <v>2.7675200000000001E-4</v>
      </c>
      <c r="AD383">
        <v>15.52247</v>
      </c>
      <c r="AE383">
        <v>1.5716000000000001</v>
      </c>
    </row>
    <row r="384" spans="1:31" x14ac:dyDescent="0.35">
      <c r="A384" s="73">
        <v>30256</v>
      </c>
      <c r="B384">
        <v>4.3958300000000001</v>
      </c>
      <c r="C384"/>
      <c r="D384">
        <v>11.61293</v>
      </c>
      <c r="E384">
        <v>22.617709999999999</v>
      </c>
      <c r="F384"/>
      <c r="G384"/>
      <c r="H384">
        <v>0.2011386</v>
      </c>
      <c r="I384"/>
      <c r="J384"/>
      <c r="K384">
        <v>11.825839999999999</v>
      </c>
      <c r="L384">
        <v>13.613289999999999</v>
      </c>
      <c r="M384"/>
      <c r="N384"/>
      <c r="O384"/>
      <c r="P384">
        <v>0.63873919999999995</v>
      </c>
      <c r="Q384">
        <v>0.61489340000000003</v>
      </c>
      <c r="R384"/>
      <c r="S384">
        <v>30.519639999999999</v>
      </c>
      <c r="T384">
        <v>1.014143</v>
      </c>
      <c r="U384">
        <v>2.5474500000000001E-2</v>
      </c>
      <c r="V384">
        <v>9.3527129999999996</v>
      </c>
      <c r="W384">
        <v>4.3585890000000003</v>
      </c>
      <c r="X384">
        <v>4.6039700000000003</v>
      </c>
      <c r="Y384">
        <v>0.55194540000000003</v>
      </c>
      <c r="Z384"/>
      <c r="AA384"/>
      <c r="AB384">
        <v>13.467359999999999</v>
      </c>
      <c r="AC384">
        <v>2.8399499999999999E-4</v>
      </c>
      <c r="AD384">
        <v>15.6387</v>
      </c>
      <c r="AE384">
        <v>1.5978159999999999</v>
      </c>
    </row>
    <row r="385" spans="1:31" x14ac:dyDescent="0.35">
      <c r="A385" s="73">
        <v>30286</v>
      </c>
      <c r="B385">
        <v>4.4490619999999996</v>
      </c>
      <c r="C385"/>
      <c r="D385">
        <v>11.59416</v>
      </c>
      <c r="E385">
        <v>22.7134</v>
      </c>
      <c r="F385"/>
      <c r="G385"/>
      <c r="H385">
        <v>0.20444029999999999</v>
      </c>
      <c r="I385"/>
      <c r="J385"/>
      <c r="K385">
        <v>11.94952</v>
      </c>
      <c r="L385">
        <v>13.96884</v>
      </c>
      <c r="M385"/>
      <c r="N385"/>
      <c r="O385"/>
      <c r="P385">
        <v>0.65445319999999996</v>
      </c>
      <c r="Q385">
        <v>0.64356539999999995</v>
      </c>
      <c r="R385"/>
      <c r="S385">
        <v>30.6587</v>
      </c>
      <c r="T385">
        <v>1.0283450000000001</v>
      </c>
      <c r="U385">
        <v>2.648265E-2</v>
      </c>
      <c r="V385">
        <v>9.4515899999999995</v>
      </c>
      <c r="W385">
        <v>4.5337420000000002</v>
      </c>
      <c r="X385">
        <v>4.6683310000000002</v>
      </c>
      <c r="Y385">
        <v>0.56342669999999995</v>
      </c>
      <c r="Z385"/>
      <c r="AA385"/>
      <c r="AB385">
        <v>13.52073</v>
      </c>
      <c r="AC385">
        <v>2.9601300000000003E-4</v>
      </c>
      <c r="AD385">
        <v>15.82301</v>
      </c>
      <c r="AE385">
        <v>1.6294200000000001</v>
      </c>
    </row>
    <row r="386" spans="1:31" x14ac:dyDescent="0.35">
      <c r="A386" s="73">
        <v>30317</v>
      </c>
      <c r="B386">
        <v>4.4938890000000002</v>
      </c>
      <c r="C386"/>
      <c r="D386">
        <v>11.6701</v>
      </c>
      <c r="E386">
        <v>22.75543</v>
      </c>
      <c r="F386"/>
      <c r="G386"/>
      <c r="H386">
        <v>0.20800850000000001</v>
      </c>
      <c r="I386"/>
      <c r="J386"/>
      <c r="K386">
        <v>12.12848</v>
      </c>
      <c r="L386">
        <v>14.2273</v>
      </c>
      <c r="M386"/>
      <c r="N386"/>
      <c r="O386"/>
      <c r="P386">
        <v>0.66261639999999999</v>
      </c>
      <c r="Q386">
        <v>0.67100230000000005</v>
      </c>
      <c r="R386">
        <v>2.095638E-2</v>
      </c>
      <c r="S386">
        <v>30.822299999999998</v>
      </c>
      <c r="T386">
        <v>1.036702</v>
      </c>
      <c r="U386">
        <v>2.7444679999999999E-2</v>
      </c>
      <c r="V386">
        <v>9.5112030000000001</v>
      </c>
      <c r="W386">
        <v>4.6959790000000003</v>
      </c>
      <c r="X386">
        <v>4.7689360000000001</v>
      </c>
      <c r="Y386">
        <v>0.57129819999999998</v>
      </c>
      <c r="Z386"/>
      <c r="AA386"/>
      <c r="AB386">
        <v>13.72822</v>
      </c>
      <c r="AC386">
        <v>3.0223199999999999E-4</v>
      </c>
      <c r="AD386">
        <v>16.26717</v>
      </c>
      <c r="AE386">
        <v>1.660463</v>
      </c>
    </row>
    <row r="387" spans="1:31" x14ac:dyDescent="0.35">
      <c r="A387" s="73">
        <v>30348</v>
      </c>
      <c r="B387">
        <v>4.535914</v>
      </c>
      <c r="C387"/>
      <c r="D387">
        <v>11.700089999999999</v>
      </c>
      <c r="E387">
        <v>22.874970000000001</v>
      </c>
      <c r="F387"/>
      <c r="G387"/>
      <c r="H387">
        <v>0.21075559999999999</v>
      </c>
      <c r="I387"/>
      <c r="J387"/>
      <c r="K387">
        <v>12.313650000000001</v>
      </c>
      <c r="L387">
        <v>14.206189999999999</v>
      </c>
      <c r="M387"/>
      <c r="N387"/>
      <c r="O387"/>
      <c r="P387">
        <v>0.66327689999999995</v>
      </c>
      <c r="Q387">
        <v>0.7008974</v>
      </c>
      <c r="R387">
        <v>2.2731020000000001E-2</v>
      </c>
      <c r="S387">
        <v>30.985900000000001</v>
      </c>
      <c r="T387">
        <v>1.0563979999999999</v>
      </c>
      <c r="U387">
        <v>2.8374460000000001E-2</v>
      </c>
      <c r="V387">
        <v>9.5773890000000002</v>
      </c>
      <c r="W387">
        <v>4.831162</v>
      </c>
      <c r="X387">
        <v>4.8428959999999996</v>
      </c>
      <c r="Y387">
        <v>0.57510110000000003</v>
      </c>
      <c r="Z387"/>
      <c r="AA387"/>
      <c r="AB387">
        <v>13.93952</v>
      </c>
      <c r="AC387">
        <v>3.0194199999999998E-4</v>
      </c>
      <c r="AD387">
        <v>16.577670000000001</v>
      </c>
      <c r="AE387">
        <v>1.6897409999999999</v>
      </c>
    </row>
    <row r="388" spans="1:31" x14ac:dyDescent="0.35">
      <c r="A388" s="73">
        <v>30376</v>
      </c>
      <c r="B388">
        <v>4.6059559999999999</v>
      </c>
      <c r="C388"/>
      <c r="D388">
        <v>11.6761</v>
      </c>
      <c r="E388">
        <v>23.05199</v>
      </c>
      <c r="F388"/>
      <c r="G388"/>
      <c r="H388">
        <v>0.21209520000000001</v>
      </c>
      <c r="I388"/>
      <c r="J388"/>
      <c r="K388">
        <v>12.581</v>
      </c>
      <c r="L388">
        <v>14.199299999999999</v>
      </c>
      <c r="M388"/>
      <c r="N388"/>
      <c r="O388"/>
      <c r="P388">
        <v>0.67041640000000002</v>
      </c>
      <c r="Q388">
        <v>0.74222560000000004</v>
      </c>
      <c r="R388">
        <v>2.456616E-2</v>
      </c>
      <c r="S388">
        <v>31.1495</v>
      </c>
      <c r="T388">
        <v>1.079296</v>
      </c>
      <c r="U388">
        <v>2.9239390000000001E-2</v>
      </c>
      <c r="V388">
        <v>9.6595929999999992</v>
      </c>
      <c r="W388">
        <v>4.7342409999999999</v>
      </c>
      <c r="X388">
        <v>4.8944130000000001</v>
      </c>
      <c r="Y388">
        <v>0.58374610000000005</v>
      </c>
      <c r="Z388"/>
      <c r="AA388"/>
      <c r="AB388">
        <v>14.04092</v>
      </c>
      <c r="AC388">
        <v>3.0898699999999999E-4</v>
      </c>
      <c r="AD388">
        <v>16.730429999999998</v>
      </c>
      <c r="AE388">
        <v>1.7203299999999999</v>
      </c>
    </row>
    <row r="389" spans="1:31" x14ac:dyDescent="0.35">
      <c r="A389" s="73">
        <v>30407</v>
      </c>
      <c r="B389">
        <v>4.6703939999999999</v>
      </c>
      <c r="C389"/>
      <c r="D389">
        <v>11.638780000000001</v>
      </c>
      <c r="E389">
        <v>23.21208</v>
      </c>
      <c r="F389"/>
      <c r="G389"/>
      <c r="H389">
        <v>0.21641540000000001</v>
      </c>
      <c r="I389"/>
      <c r="J389"/>
      <c r="K389">
        <v>12.901680000000001</v>
      </c>
      <c r="L389">
        <v>14.22851</v>
      </c>
      <c r="M389"/>
      <c r="N389"/>
      <c r="O389"/>
      <c r="P389">
        <v>0.68013610000000002</v>
      </c>
      <c r="Q389">
        <v>0.77941289999999996</v>
      </c>
      <c r="R389">
        <v>2.6049449999999998E-2</v>
      </c>
      <c r="S389">
        <v>31.378540000000001</v>
      </c>
      <c r="T389">
        <v>1.0963270000000001</v>
      </c>
      <c r="U389">
        <v>3.025216E-2</v>
      </c>
      <c r="V389">
        <v>9.7059999999999995</v>
      </c>
      <c r="W389">
        <v>4.5619560000000003</v>
      </c>
      <c r="X389">
        <v>4.9427070000000004</v>
      </c>
      <c r="Y389">
        <v>0.59197160000000004</v>
      </c>
      <c r="Z389"/>
      <c r="AA389"/>
      <c r="AB389">
        <v>14.014939999999999</v>
      </c>
      <c r="AC389">
        <v>3.16996E-4</v>
      </c>
      <c r="AD389">
        <v>16.84168</v>
      </c>
      <c r="AE389">
        <v>1.7493799999999999</v>
      </c>
    </row>
    <row r="390" spans="1:31" x14ac:dyDescent="0.35">
      <c r="A390" s="73">
        <v>30437</v>
      </c>
      <c r="B390">
        <v>4.7208249999999996</v>
      </c>
      <c r="C390"/>
      <c r="D390">
        <v>11.6043</v>
      </c>
      <c r="E390">
        <v>23.388100000000001</v>
      </c>
      <c r="F390"/>
      <c r="G390"/>
      <c r="H390">
        <v>0.2240018</v>
      </c>
      <c r="I390"/>
      <c r="J390"/>
      <c r="K390">
        <v>13.16513</v>
      </c>
      <c r="L390">
        <v>14.323230000000001</v>
      </c>
      <c r="M390"/>
      <c r="N390"/>
      <c r="O390"/>
      <c r="P390">
        <v>0.69132300000000002</v>
      </c>
      <c r="Q390">
        <v>0.82231549999999998</v>
      </c>
      <c r="R390">
        <v>2.811953E-2</v>
      </c>
      <c r="S390">
        <v>31.574860000000001</v>
      </c>
      <c r="T390">
        <v>1.117672</v>
      </c>
      <c r="U390">
        <v>3.1505350000000001E-2</v>
      </c>
      <c r="V390">
        <v>9.7819760000000002</v>
      </c>
      <c r="W390">
        <v>4.63286</v>
      </c>
      <c r="X390">
        <v>4.9974999999999996</v>
      </c>
      <c r="Y390">
        <v>0.60002420000000001</v>
      </c>
      <c r="Z390"/>
      <c r="AA390"/>
      <c r="AB390">
        <v>14.03833</v>
      </c>
      <c r="AC390">
        <v>3.2414999999999999E-4</v>
      </c>
      <c r="AD390">
        <v>16.962060000000001</v>
      </c>
      <c r="AE390">
        <v>1.775736</v>
      </c>
    </row>
    <row r="391" spans="1:31" x14ac:dyDescent="0.35">
      <c r="A391" s="73">
        <v>30468</v>
      </c>
      <c r="B391">
        <v>4.7768579999999998</v>
      </c>
      <c r="C391"/>
      <c r="D391">
        <v>11.57338</v>
      </c>
      <c r="E391">
        <v>23.571760000000001</v>
      </c>
      <c r="F391"/>
      <c r="G391"/>
      <c r="H391">
        <v>0.2301098</v>
      </c>
      <c r="I391"/>
      <c r="J391"/>
      <c r="K391">
        <v>13.477180000000001</v>
      </c>
      <c r="L391">
        <v>14.44253</v>
      </c>
      <c r="M391"/>
      <c r="N391"/>
      <c r="O391"/>
      <c r="P391">
        <v>0.70145900000000005</v>
      </c>
      <c r="Q391">
        <v>0.88449699999999998</v>
      </c>
      <c r="R391">
        <v>3.0424920000000001E-2</v>
      </c>
      <c r="S391">
        <v>31.78754</v>
      </c>
      <c r="T391">
        <v>1.139173</v>
      </c>
      <c r="U391">
        <v>3.3016289999999997E-2</v>
      </c>
      <c r="V391">
        <v>9.8732629999999997</v>
      </c>
      <c r="W391">
        <v>4.756926</v>
      </c>
      <c r="X391">
        <v>5.0529609999999998</v>
      </c>
      <c r="Y391">
        <v>0.6099869</v>
      </c>
      <c r="Z391"/>
      <c r="AA391"/>
      <c r="AB391">
        <v>14.15845</v>
      </c>
      <c r="AC391">
        <v>3.3231200000000003E-4</v>
      </c>
      <c r="AD391">
        <v>17.048400000000001</v>
      </c>
      <c r="AE391">
        <v>1.8030900000000001</v>
      </c>
    </row>
    <row r="392" spans="1:31" x14ac:dyDescent="0.35">
      <c r="A392" s="73">
        <v>30498</v>
      </c>
      <c r="B392">
        <v>4.8244870000000004</v>
      </c>
      <c r="C392"/>
      <c r="D392">
        <v>11.594939999999999</v>
      </c>
      <c r="E392">
        <v>23.696429999999999</v>
      </c>
      <c r="F392"/>
      <c r="G392"/>
      <c r="H392">
        <v>0.23630760000000001</v>
      </c>
      <c r="I392"/>
      <c r="J392"/>
      <c r="K392">
        <v>13.748480000000001</v>
      </c>
      <c r="L392">
        <v>14.57456</v>
      </c>
      <c r="M392"/>
      <c r="N392"/>
      <c r="O392"/>
      <c r="P392">
        <v>0.71306290000000006</v>
      </c>
      <c r="Q392">
        <v>0.94223230000000002</v>
      </c>
      <c r="R392">
        <v>3.2851859999999997E-2</v>
      </c>
      <c r="S392">
        <v>31.93478</v>
      </c>
      <c r="T392">
        <v>1.157869</v>
      </c>
      <c r="U392">
        <v>3.4846630000000003E-2</v>
      </c>
      <c r="V392">
        <v>10.037380000000001</v>
      </c>
      <c r="W392">
        <v>4.8557410000000001</v>
      </c>
      <c r="X392">
        <v>5.111828</v>
      </c>
      <c r="Y392">
        <v>0.61915569999999998</v>
      </c>
      <c r="Z392"/>
      <c r="AA392"/>
      <c r="AB392">
        <v>14.31264</v>
      </c>
      <c r="AC392">
        <v>3.38924E-4</v>
      </c>
      <c r="AD392">
        <v>17.142219999999998</v>
      </c>
      <c r="AE392">
        <v>1.8151569999999999</v>
      </c>
    </row>
    <row r="393" spans="1:31" x14ac:dyDescent="0.35">
      <c r="A393" s="73">
        <v>30529</v>
      </c>
      <c r="B393">
        <v>4.872115</v>
      </c>
      <c r="C393"/>
      <c r="D393">
        <v>11.6548</v>
      </c>
      <c r="E393">
        <v>23.83766</v>
      </c>
      <c r="F393"/>
      <c r="G393"/>
      <c r="H393">
        <v>0.24263090000000001</v>
      </c>
      <c r="I393"/>
      <c r="J393"/>
      <c r="K393">
        <v>13.931520000000001</v>
      </c>
      <c r="L393">
        <v>14.617940000000001</v>
      </c>
      <c r="M393"/>
      <c r="N393"/>
      <c r="O393"/>
      <c r="P393">
        <v>0.72384930000000003</v>
      </c>
      <c r="Q393">
        <v>0.99861129999999998</v>
      </c>
      <c r="R393">
        <v>3.6605869999999999E-2</v>
      </c>
      <c r="S393">
        <v>32.114739999999998</v>
      </c>
      <c r="T393">
        <v>1.1761280000000001</v>
      </c>
      <c r="U393">
        <v>3.670263E-2</v>
      </c>
      <c r="V393">
        <v>10.141080000000001</v>
      </c>
      <c r="W393">
        <v>4.9685600000000001</v>
      </c>
      <c r="X393">
        <v>5.1692840000000002</v>
      </c>
      <c r="Y393">
        <v>0.6247376</v>
      </c>
      <c r="Z393"/>
      <c r="AA393"/>
      <c r="AB393">
        <v>14.42652</v>
      </c>
      <c r="AC393">
        <v>3.4178000000000002E-4</v>
      </c>
      <c r="AD393">
        <v>17.218599999999999</v>
      </c>
      <c r="AE393">
        <v>1.826438</v>
      </c>
    </row>
    <row r="394" spans="1:31" x14ac:dyDescent="0.35">
      <c r="A394" s="73">
        <v>30560</v>
      </c>
      <c r="B394">
        <v>4.9225450000000004</v>
      </c>
      <c r="C394"/>
      <c r="D394">
        <v>11.709339999999999</v>
      </c>
      <c r="E394">
        <v>23.9619</v>
      </c>
      <c r="F394"/>
      <c r="G394"/>
      <c r="H394">
        <v>0.24784049999999999</v>
      </c>
      <c r="I394"/>
      <c r="J394"/>
      <c r="K394">
        <v>14.24056</v>
      </c>
      <c r="L394">
        <v>14.622579999999999</v>
      </c>
      <c r="M394"/>
      <c r="N394"/>
      <c r="O394"/>
      <c r="P394">
        <v>0.7322921</v>
      </c>
      <c r="Q394">
        <v>1.049833</v>
      </c>
      <c r="R394">
        <v>4.0883870000000003E-2</v>
      </c>
      <c r="S394">
        <v>32.327419999999996</v>
      </c>
      <c r="T394">
        <v>1.1943619999999999</v>
      </c>
      <c r="U394">
        <v>3.831557E-2</v>
      </c>
      <c r="V394">
        <v>10.13828</v>
      </c>
      <c r="W394">
        <v>5.0814680000000001</v>
      </c>
      <c r="X394">
        <v>5.224259</v>
      </c>
      <c r="Y394">
        <v>0.62965890000000002</v>
      </c>
      <c r="Z394"/>
      <c r="AA394"/>
      <c r="AB394">
        <v>14.525399999999999</v>
      </c>
      <c r="AC394">
        <v>3.4404299999999999E-4</v>
      </c>
      <c r="AD394">
        <v>17.294979999999999</v>
      </c>
      <c r="AE394">
        <v>1.8578140000000001</v>
      </c>
    </row>
    <row r="395" spans="1:31" x14ac:dyDescent="0.35">
      <c r="A395" s="73">
        <v>30590</v>
      </c>
      <c r="B395">
        <v>4.9701740000000001</v>
      </c>
      <c r="C395"/>
      <c r="D395">
        <v>11.728669999999999</v>
      </c>
      <c r="E395">
        <v>23.970099999999999</v>
      </c>
      <c r="F395"/>
      <c r="G395"/>
      <c r="H395">
        <v>0.25507190000000002</v>
      </c>
      <c r="I395"/>
      <c r="J395"/>
      <c r="K395">
        <v>14.495749999999999</v>
      </c>
      <c r="L395">
        <v>14.71523</v>
      </c>
      <c r="M395"/>
      <c r="N395"/>
      <c r="O395"/>
      <c r="P395">
        <v>0.74271529999999997</v>
      </c>
      <c r="Q395">
        <v>1.0912280000000001</v>
      </c>
      <c r="R395">
        <v>4.7350940000000001E-2</v>
      </c>
      <c r="S395">
        <v>32.523739999999997</v>
      </c>
      <c r="T395">
        <v>1.210164</v>
      </c>
      <c r="U395">
        <v>4.0095400000000003E-2</v>
      </c>
      <c r="V395">
        <v>10.179220000000001</v>
      </c>
      <c r="W395">
        <v>5.1700999999999997</v>
      </c>
      <c r="X395">
        <v>5.2943519999999999</v>
      </c>
      <c r="Y395">
        <v>0.63833589999999996</v>
      </c>
      <c r="Z395"/>
      <c r="AA395"/>
      <c r="AB395">
        <v>14.546480000000001</v>
      </c>
      <c r="AC395">
        <v>3.54166E-4</v>
      </c>
      <c r="AD395">
        <v>17.427810000000001</v>
      </c>
      <c r="AE395">
        <v>1.8731169999999999</v>
      </c>
    </row>
    <row r="396" spans="1:31" x14ac:dyDescent="0.35">
      <c r="A396" s="73">
        <v>30621</v>
      </c>
      <c r="B396">
        <v>5.0206039999999996</v>
      </c>
      <c r="C396"/>
      <c r="D396">
        <v>11.72687</v>
      </c>
      <c r="E396">
        <v>24.053650000000001</v>
      </c>
      <c r="F396"/>
      <c r="G396"/>
      <c r="H396">
        <v>0.26310499999999998</v>
      </c>
      <c r="I396"/>
      <c r="J396"/>
      <c r="K396">
        <v>14.678800000000001</v>
      </c>
      <c r="L396">
        <v>14.861420000000001</v>
      </c>
      <c r="M396"/>
      <c r="N396"/>
      <c r="O396"/>
      <c r="P396">
        <v>0.75370340000000002</v>
      </c>
      <c r="Q396">
        <v>1.1291020000000001</v>
      </c>
      <c r="R396">
        <v>5.6194040000000001E-2</v>
      </c>
      <c r="S396">
        <v>32.654620000000001</v>
      </c>
      <c r="T396">
        <v>1.227169</v>
      </c>
      <c r="U396">
        <v>4.2041370000000002E-2</v>
      </c>
      <c r="V396">
        <v>10.26783</v>
      </c>
      <c r="W396">
        <v>5.2834529999999997</v>
      </c>
      <c r="X396">
        <v>5.3651280000000003</v>
      </c>
      <c r="Y396">
        <v>0.64847109999999997</v>
      </c>
      <c r="Z396"/>
      <c r="AA396"/>
      <c r="AB396">
        <v>14.53533</v>
      </c>
      <c r="AC396">
        <v>3.6641400000000002E-4</v>
      </c>
      <c r="AD396">
        <v>17.536570000000001</v>
      </c>
      <c r="AE396">
        <v>1.8800079999999999</v>
      </c>
    </row>
    <row r="397" spans="1:31" x14ac:dyDescent="0.35">
      <c r="A397" s="73">
        <v>30651</v>
      </c>
      <c r="B397">
        <v>5.0822409999999998</v>
      </c>
      <c r="C397"/>
      <c r="D397">
        <v>11.76745</v>
      </c>
      <c r="E397">
        <v>24.223710000000001</v>
      </c>
      <c r="F397"/>
      <c r="G397"/>
      <c r="H397">
        <v>0.26690979999999997</v>
      </c>
      <c r="I397"/>
      <c r="J397"/>
      <c r="K397">
        <v>15.035030000000001</v>
      </c>
      <c r="L397">
        <v>15.23922</v>
      </c>
      <c r="M397"/>
      <c r="N397"/>
      <c r="O397"/>
      <c r="P397">
        <v>0.76837330000000004</v>
      </c>
      <c r="Q397">
        <v>1.1593819999999999</v>
      </c>
      <c r="R397">
        <v>6.4479540000000002E-2</v>
      </c>
      <c r="S397">
        <v>32.965470000000003</v>
      </c>
      <c r="T397">
        <v>1.247247</v>
      </c>
      <c r="U397">
        <v>4.3967880000000001E-2</v>
      </c>
      <c r="V397">
        <v>10.37255</v>
      </c>
      <c r="W397">
        <v>5.4178839999999999</v>
      </c>
      <c r="X397">
        <v>5.4387169999999996</v>
      </c>
      <c r="Y397">
        <v>0.65894189999999997</v>
      </c>
      <c r="Z397"/>
      <c r="AA397"/>
      <c r="AB397">
        <v>14.544320000000001</v>
      </c>
      <c r="AC397">
        <v>3.7647599999999999E-4</v>
      </c>
      <c r="AD397">
        <v>17.629549999999998</v>
      </c>
      <c r="AE397">
        <v>1.9021669999999999</v>
      </c>
    </row>
    <row r="398" spans="1:31" x14ac:dyDescent="0.35">
      <c r="A398" s="73">
        <v>30682</v>
      </c>
      <c r="B398">
        <v>5.1466789999999998</v>
      </c>
      <c r="C398"/>
      <c r="D398">
        <v>11.77427</v>
      </c>
      <c r="E398">
        <v>24.34656</v>
      </c>
      <c r="F398"/>
      <c r="G398"/>
      <c r="H398">
        <v>0.26894279999999998</v>
      </c>
      <c r="I398"/>
      <c r="J398"/>
      <c r="K398">
        <v>15.375679999999999</v>
      </c>
      <c r="L398">
        <v>15.47452</v>
      </c>
      <c r="M398"/>
      <c r="N398"/>
      <c r="O398"/>
      <c r="P398">
        <v>0.77829429999999999</v>
      </c>
      <c r="Q398">
        <v>1.1843999999999999</v>
      </c>
      <c r="R398">
        <v>7.3668109999999995E-2</v>
      </c>
      <c r="S398">
        <v>33.153599999999997</v>
      </c>
      <c r="T398">
        <v>1.2659549999999999</v>
      </c>
      <c r="U398">
        <v>4.600075E-2</v>
      </c>
      <c r="V398">
        <v>10.4756</v>
      </c>
      <c r="W398">
        <v>5.5286780000000002</v>
      </c>
      <c r="X398">
        <v>5.5122910000000003</v>
      </c>
      <c r="Y398">
        <v>0.66730710000000004</v>
      </c>
      <c r="Z398"/>
      <c r="AA398"/>
      <c r="AB398">
        <v>14.536239999999999</v>
      </c>
      <c r="AC398">
        <v>3.8407600000000001E-4</v>
      </c>
      <c r="AD398">
        <v>17.75159</v>
      </c>
      <c r="AE398">
        <v>1.9324589999999999</v>
      </c>
    </row>
    <row r="399" spans="1:31" x14ac:dyDescent="0.35">
      <c r="A399" s="73">
        <v>30713</v>
      </c>
      <c r="B399">
        <v>5.2139199999999999</v>
      </c>
      <c r="C399"/>
      <c r="D399">
        <v>11.77618</v>
      </c>
      <c r="E399">
        <v>24.483409999999999</v>
      </c>
      <c r="F399"/>
      <c r="G399"/>
      <c r="H399">
        <v>0.27218100000000001</v>
      </c>
      <c r="I399"/>
      <c r="J399"/>
      <c r="K399">
        <v>15.60685</v>
      </c>
      <c r="L399">
        <v>15.39303</v>
      </c>
      <c r="M399"/>
      <c r="N399"/>
      <c r="O399"/>
      <c r="P399">
        <v>0.78335129999999997</v>
      </c>
      <c r="Q399">
        <v>1.2100880000000001</v>
      </c>
      <c r="R399">
        <v>8.4975350000000005E-2</v>
      </c>
      <c r="S399">
        <v>33.374470000000002</v>
      </c>
      <c r="T399">
        <v>1.2818259999999999</v>
      </c>
      <c r="U399">
        <v>4.815287E-2</v>
      </c>
      <c r="V399">
        <v>10.59868</v>
      </c>
      <c r="W399">
        <v>5.622452</v>
      </c>
      <c r="X399">
        <v>5.5807140000000004</v>
      </c>
      <c r="Y399">
        <v>0.67638290000000001</v>
      </c>
      <c r="Z399"/>
      <c r="AA399"/>
      <c r="AB399">
        <v>14.55841</v>
      </c>
      <c r="AC399">
        <v>3.93712E-4</v>
      </c>
      <c r="AD399">
        <v>17.917629999999999</v>
      </c>
      <c r="AE399">
        <v>1.9638169999999999</v>
      </c>
    </row>
    <row r="400" spans="1:31" x14ac:dyDescent="0.35">
      <c r="A400" s="73">
        <v>30742</v>
      </c>
      <c r="B400">
        <v>5.2727550000000001</v>
      </c>
      <c r="C400"/>
      <c r="D400">
        <v>11.844939999999999</v>
      </c>
      <c r="E400">
        <v>24.616980000000002</v>
      </c>
      <c r="F400"/>
      <c r="G400"/>
      <c r="H400">
        <v>0.275953</v>
      </c>
      <c r="I400"/>
      <c r="J400"/>
      <c r="K400">
        <v>15.80437</v>
      </c>
      <c r="L400">
        <v>15.37608</v>
      </c>
      <c r="M400"/>
      <c r="N400"/>
      <c r="O400"/>
      <c r="P400">
        <v>0.79277889999999995</v>
      </c>
      <c r="Q400">
        <v>1.238413</v>
      </c>
      <c r="R400">
        <v>9.7612500000000005E-2</v>
      </c>
      <c r="S400">
        <v>33.660769999999999</v>
      </c>
      <c r="T400">
        <v>1.297812</v>
      </c>
      <c r="U400">
        <v>5.0498309999999998E-2</v>
      </c>
      <c r="V400">
        <v>10.738849999999999</v>
      </c>
      <c r="W400">
        <v>5.5290340000000002</v>
      </c>
      <c r="X400">
        <v>5.6536549999999997</v>
      </c>
      <c r="Y400">
        <v>0.69028420000000001</v>
      </c>
      <c r="Z400"/>
      <c r="AA400"/>
      <c r="AB400">
        <v>14.6418</v>
      </c>
      <c r="AC400">
        <v>4.1062999999999999E-4</v>
      </c>
      <c r="AD400">
        <v>18.058769999999999</v>
      </c>
      <c r="AE400">
        <v>1.9795929999999999</v>
      </c>
    </row>
    <row r="401" spans="1:31" x14ac:dyDescent="0.35">
      <c r="A401" s="73">
        <v>30773</v>
      </c>
      <c r="B401">
        <v>5.3063750000000001</v>
      </c>
      <c r="C401"/>
      <c r="D401">
        <v>11.91581</v>
      </c>
      <c r="E401">
        <v>24.736979999999999</v>
      </c>
      <c r="F401"/>
      <c r="G401"/>
      <c r="H401">
        <v>0.28047810000000001</v>
      </c>
      <c r="I401"/>
      <c r="J401"/>
      <c r="K401">
        <v>15.9664</v>
      </c>
      <c r="L401">
        <v>15.438840000000001</v>
      </c>
      <c r="M401"/>
      <c r="N401"/>
      <c r="O401"/>
      <c r="P401">
        <v>0.80295260000000002</v>
      </c>
      <c r="Q401">
        <v>1.261552</v>
      </c>
      <c r="R401">
        <v>0.1130177</v>
      </c>
      <c r="S401">
        <v>33.742570000000001</v>
      </c>
      <c r="T401">
        <v>1.3067409999999999</v>
      </c>
      <c r="U401">
        <v>5.2897149999999997E-2</v>
      </c>
      <c r="V401">
        <v>10.87809</v>
      </c>
      <c r="W401">
        <v>5.5357960000000004</v>
      </c>
      <c r="X401">
        <v>5.7188800000000004</v>
      </c>
      <c r="Y401">
        <v>0.7026097</v>
      </c>
      <c r="Z401"/>
      <c r="AA401"/>
      <c r="AB401">
        <v>14.736879999999999</v>
      </c>
      <c r="AC401">
        <v>4.2525100000000003E-4</v>
      </c>
      <c r="AD401">
        <v>18.19576</v>
      </c>
      <c r="AE401">
        <v>2.003431</v>
      </c>
    </row>
    <row r="402" spans="1:31" x14ac:dyDescent="0.35">
      <c r="A402" s="73">
        <v>30803</v>
      </c>
      <c r="B402">
        <v>5.3371930000000001</v>
      </c>
      <c r="C402"/>
      <c r="D402">
        <v>12.0115</v>
      </c>
      <c r="E402">
        <v>24.866879999999998</v>
      </c>
      <c r="F402"/>
      <c r="G402"/>
      <c r="H402">
        <v>0.28396709999999997</v>
      </c>
      <c r="I402"/>
      <c r="J402"/>
      <c r="K402">
        <v>16.160550000000001</v>
      </c>
      <c r="L402">
        <v>15.547499999999999</v>
      </c>
      <c r="M402"/>
      <c r="N402"/>
      <c r="O402"/>
      <c r="P402">
        <v>0.8155017</v>
      </c>
      <c r="Q402">
        <v>1.2827980000000001</v>
      </c>
      <c r="R402">
        <v>0.12993299999999999</v>
      </c>
      <c r="S402">
        <v>33.979790000000001</v>
      </c>
      <c r="T402">
        <v>1.322954</v>
      </c>
      <c r="U402">
        <v>5.5225919999999998E-2</v>
      </c>
      <c r="V402">
        <v>11.00437</v>
      </c>
      <c r="W402">
        <v>5.7437180000000003</v>
      </c>
      <c r="X402">
        <v>5.7842570000000002</v>
      </c>
      <c r="Y402">
        <v>0.71290089999999995</v>
      </c>
      <c r="Z402"/>
      <c r="AA402"/>
      <c r="AB402">
        <v>14.67159</v>
      </c>
      <c r="AC402">
        <v>4.3850699999999998E-4</v>
      </c>
      <c r="AD402">
        <v>18.2987</v>
      </c>
      <c r="AE402">
        <v>2.0339499999999999</v>
      </c>
    </row>
    <row r="403" spans="1:31" x14ac:dyDescent="0.35">
      <c r="A403" s="73">
        <v>30834</v>
      </c>
      <c r="B403">
        <v>5.379219</v>
      </c>
      <c r="C403"/>
      <c r="D403">
        <v>12.13097</v>
      </c>
      <c r="E403">
        <v>24.98396</v>
      </c>
      <c r="F403"/>
      <c r="G403"/>
      <c r="H403">
        <v>0.28756609999999999</v>
      </c>
      <c r="I403"/>
      <c r="J403"/>
      <c r="K403">
        <v>16.394169999999999</v>
      </c>
      <c r="L403">
        <v>15.66174</v>
      </c>
      <c r="M403"/>
      <c r="N403"/>
      <c r="O403"/>
      <c r="P403">
        <v>0.83395830000000004</v>
      </c>
      <c r="Q403">
        <v>1.31664</v>
      </c>
      <c r="R403">
        <v>0.14778820000000001</v>
      </c>
      <c r="S403">
        <v>34.208829999999999</v>
      </c>
      <c r="T403">
        <v>1.354109</v>
      </c>
      <c r="U403">
        <v>5.7649659999999998E-2</v>
      </c>
      <c r="V403">
        <v>11.125859999999999</v>
      </c>
      <c r="W403">
        <v>5.8511860000000002</v>
      </c>
      <c r="X403">
        <v>5.8532520000000003</v>
      </c>
      <c r="Y403">
        <v>0.7271898</v>
      </c>
      <c r="Z403"/>
      <c r="AA403"/>
      <c r="AB403">
        <v>14.50934</v>
      </c>
      <c r="AC403">
        <v>4.5954999999999998E-4</v>
      </c>
      <c r="AD403">
        <v>18.390029999999999</v>
      </c>
      <c r="AE403">
        <v>2.0567039999999999</v>
      </c>
    </row>
    <row r="404" spans="1:31" x14ac:dyDescent="0.35">
      <c r="A404" s="73">
        <v>30864</v>
      </c>
      <c r="B404">
        <v>5.4352520000000002</v>
      </c>
      <c r="C404"/>
      <c r="D404">
        <v>12.23715</v>
      </c>
      <c r="E404">
        <v>25.094460000000002</v>
      </c>
      <c r="F404"/>
      <c r="G404"/>
      <c r="H404">
        <v>0.29223110000000002</v>
      </c>
      <c r="I404"/>
      <c r="J404"/>
      <c r="K404">
        <v>16.517019999999999</v>
      </c>
      <c r="L404">
        <v>15.78797</v>
      </c>
      <c r="M404"/>
      <c r="N404"/>
      <c r="O404"/>
      <c r="P404">
        <v>0.84551560000000003</v>
      </c>
      <c r="Q404">
        <v>1.3403339999999999</v>
      </c>
      <c r="R404">
        <v>0.16934279999999999</v>
      </c>
      <c r="S404">
        <v>34.421500000000002</v>
      </c>
      <c r="T404">
        <v>1.384063</v>
      </c>
      <c r="U404">
        <v>6.0002130000000001E-2</v>
      </c>
      <c r="V404">
        <v>11.26769</v>
      </c>
      <c r="W404">
        <v>5.9846469999999998</v>
      </c>
      <c r="X404">
        <v>5.9173499999999999</v>
      </c>
      <c r="Y404">
        <v>0.73850309999999997</v>
      </c>
      <c r="Z404"/>
      <c r="AA404"/>
      <c r="AB404">
        <v>14.54618</v>
      </c>
      <c r="AC404">
        <v>4.7370300000000001E-4</v>
      </c>
      <c r="AD404">
        <v>18.459759999999999</v>
      </c>
      <c r="AE404">
        <v>2.0870649999999999</v>
      </c>
    </row>
    <row r="405" spans="1:31" x14ac:dyDescent="0.35">
      <c r="A405" s="73">
        <v>30895</v>
      </c>
      <c r="B405">
        <v>5.5080960000000001</v>
      </c>
      <c r="C405"/>
      <c r="D405">
        <v>12.24976</v>
      </c>
      <c r="E405">
        <v>25.236940000000001</v>
      </c>
      <c r="F405"/>
      <c r="G405"/>
      <c r="H405">
        <v>0.29780200000000001</v>
      </c>
      <c r="I405"/>
      <c r="J405"/>
      <c r="K405">
        <v>16.751339999999999</v>
      </c>
      <c r="L405">
        <v>15.82855</v>
      </c>
      <c r="M405"/>
      <c r="N405"/>
      <c r="O405"/>
      <c r="P405">
        <v>0.85140360000000004</v>
      </c>
      <c r="Q405">
        <v>1.350274</v>
      </c>
      <c r="R405">
        <v>0.1977101</v>
      </c>
      <c r="S405">
        <v>34.64237</v>
      </c>
      <c r="T405">
        <v>1.4153739999999999</v>
      </c>
      <c r="U405">
        <v>6.2443859999999997E-2</v>
      </c>
      <c r="V405">
        <v>11.39157</v>
      </c>
      <c r="W405">
        <v>6.2117639999999996</v>
      </c>
      <c r="X405">
        <v>5.9825460000000001</v>
      </c>
      <c r="Y405">
        <v>0.75011530000000004</v>
      </c>
      <c r="Z405"/>
      <c r="AA405"/>
      <c r="AB405">
        <v>14.687250000000001</v>
      </c>
      <c r="AC405">
        <v>4.8588700000000001E-4</v>
      </c>
      <c r="AD405">
        <v>18.517050000000001</v>
      </c>
      <c r="AE405">
        <v>2.1152760000000002</v>
      </c>
    </row>
    <row r="406" spans="1:31" x14ac:dyDescent="0.35">
      <c r="A406" s="73">
        <v>30926</v>
      </c>
      <c r="B406">
        <v>5.5753360000000001</v>
      </c>
      <c r="C406"/>
      <c r="D406">
        <v>12.299799999999999</v>
      </c>
      <c r="E406">
        <v>25.379429999999999</v>
      </c>
      <c r="F406"/>
      <c r="G406"/>
      <c r="H406">
        <v>0.30649939999999998</v>
      </c>
      <c r="I406"/>
      <c r="J406"/>
      <c r="K406">
        <v>17.04036</v>
      </c>
      <c r="L406">
        <v>15.93709</v>
      </c>
      <c r="M406"/>
      <c r="N406"/>
      <c r="O406"/>
      <c r="P406">
        <v>0.86304559999999997</v>
      </c>
      <c r="Q406">
        <v>1.3834869999999999</v>
      </c>
      <c r="R406">
        <v>0.2353674</v>
      </c>
      <c r="S406">
        <v>34.904130000000002</v>
      </c>
      <c r="T406">
        <v>1.4344840000000001</v>
      </c>
      <c r="U406">
        <v>6.4940709999999999E-2</v>
      </c>
      <c r="V406">
        <v>11.59661</v>
      </c>
      <c r="W406">
        <v>6.4157089999999997</v>
      </c>
      <c r="X406">
        <v>6.0661529999999999</v>
      </c>
      <c r="Y406">
        <v>0.76574109999999995</v>
      </c>
      <c r="Z406"/>
      <c r="AA406"/>
      <c r="AB406">
        <v>14.734629999999999</v>
      </c>
      <c r="AC406">
        <v>5.0440200000000004E-4</v>
      </c>
      <c r="AD406">
        <v>18.633279999999999</v>
      </c>
      <c r="AE406">
        <v>2.1455329999999999</v>
      </c>
    </row>
    <row r="407" spans="1:31" x14ac:dyDescent="0.35">
      <c r="A407" s="73">
        <v>30956</v>
      </c>
      <c r="B407">
        <v>5.6341710000000003</v>
      </c>
      <c r="C407"/>
      <c r="D407">
        <v>12.42925</v>
      </c>
      <c r="E407">
        <v>25.490770000000001</v>
      </c>
      <c r="F407"/>
      <c r="G407"/>
      <c r="H407">
        <v>0.31441530000000001</v>
      </c>
      <c r="I407"/>
      <c r="J407"/>
      <c r="K407">
        <v>17.374030000000001</v>
      </c>
      <c r="L407">
        <v>16.05753</v>
      </c>
      <c r="M407"/>
      <c r="N407"/>
      <c r="O407"/>
      <c r="P407">
        <v>0.87614320000000001</v>
      </c>
      <c r="Q407">
        <v>1.4473830000000001</v>
      </c>
      <c r="R407">
        <v>0.28142840000000002</v>
      </c>
      <c r="S407">
        <v>35.07591</v>
      </c>
      <c r="T407">
        <v>1.454072</v>
      </c>
      <c r="U407">
        <v>6.7398700000000006E-2</v>
      </c>
      <c r="V407">
        <v>11.798859999999999</v>
      </c>
      <c r="W407">
        <v>6.5674929999999998</v>
      </c>
      <c r="X407">
        <v>6.1493409999999997</v>
      </c>
      <c r="Y407">
        <v>0.77836249999999996</v>
      </c>
      <c r="Z407"/>
      <c r="AA407"/>
      <c r="AB407">
        <v>14.83623</v>
      </c>
      <c r="AC407">
        <v>5.1696900000000004E-4</v>
      </c>
      <c r="AD407">
        <v>18.75366</v>
      </c>
      <c r="AE407">
        <v>2.1859160000000002</v>
      </c>
    </row>
    <row r="408" spans="1:31" x14ac:dyDescent="0.35">
      <c r="A408" s="73">
        <v>30987</v>
      </c>
      <c r="B408">
        <v>5.709816</v>
      </c>
      <c r="C408"/>
      <c r="D408">
        <v>12.381790000000001</v>
      </c>
      <c r="E408">
        <v>25.55677</v>
      </c>
      <c r="F408"/>
      <c r="G408"/>
      <c r="H408">
        <v>0.32032640000000001</v>
      </c>
      <c r="I408"/>
      <c r="J408"/>
      <c r="K408">
        <v>17.805700000000002</v>
      </c>
      <c r="L408">
        <v>16.104880000000001</v>
      </c>
      <c r="M408"/>
      <c r="N408"/>
      <c r="O408"/>
      <c r="P408">
        <v>0.88998350000000004</v>
      </c>
      <c r="Q408">
        <v>1.492604</v>
      </c>
      <c r="R408">
        <v>0.33540550000000002</v>
      </c>
      <c r="S408">
        <v>35.304949999999998</v>
      </c>
      <c r="T408">
        <v>1.482165</v>
      </c>
      <c r="U408">
        <v>7.034174E-2</v>
      </c>
      <c r="V408">
        <v>11.940149999999999</v>
      </c>
      <c r="W408">
        <v>6.6934259999999997</v>
      </c>
      <c r="X408">
        <v>6.2526999999999999</v>
      </c>
      <c r="Y408">
        <v>0.79648229999999998</v>
      </c>
      <c r="Z408"/>
      <c r="AA408"/>
      <c r="AB408">
        <v>14.974220000000001</v>
      </c>
      <c r="AC408">
        <v>5.3865200000000003E-4</v>
      </c>
      <c r="AD408">
        <v>18.940460000000002</v>
      </c>
      <c r="AE408">
        <v>2.232647</v>
      </c>
    </row>
    <row r="409" spans="1:31" x14ac:dyDescent="0.35">
      <c r="A409" s="73">
        <v>31017</v>
      </c>
      <c r="B409">
        <v>5.7938669999999997</v>
      </c>
      <c r="C409"/>
      <c r="D409">
        <v>12.542299999999999</v>
      </c>
      <c r="E409">
        <v>25.878799999999998</v>
      </c>
      <c r="F409"/>
      <c r="G409"/>
      <c r="H409">
        <v>0.32861020000000002</v>
      </c>
      <c r="I409"/>
      <c r="J409"/>
      <c r="K409">
        <v>17.906890000000001</v>
      </c>
      <c r="L409">
        <v>16.514030000000002</v>
      </c>
      <c r="M409"/>
      <c r="N409"/>
      <c r="O409"/>
      <c r="P409">
        <v>0.9080241</v>
      </c>
      <c r="Q409">
        <v>1.53026</v>
      </c>
      <c r="R409">
        <v>0.38710719999999998</v>
      </c>
      <c r="S409">
        <v>35.493090000000002</v>
      </c>
      <c r="T409">
        <v>1.505045</v>
      </c>
      <c r="U409">
        <v>7.4349090000000007E-2</v>
      </c>
      <c r="V409">
        <v>12.2685</v>
      </c>
      <c r="W409">
        <v>6.8042569999999998</v>
      </c>
      <c r="X409">
        <v>6.3746479999999996</v>
      </c>
      <c r="Y409">
        <v>0.81868870000000005</v>
      </c>
      <c r="Z409"/>
      <c r="AA409"/>
      <c r="AB409">
        <v>15.26634</v>
      </c>
      <c r="AC409">
        <v>5.6295300000000004E-4</v>
      </c>
      <c r="AD409">
        <v>19.148009999999999</v>
      </c>
      <c r="AE409">
        <v>2.2565729999999999</v>
      </c>
    </row>
    <row r="410" spans="1:31" x14ac:dyDescent="0.35">
      <c r="A410" s="73">
        <v>31048</v>
      </c>
      <c r="B410">
        <v>5.8863219999999998</v>
      </c>
      <c r="C410"/>
      <c r="D410">
        <v>12.59736</v>
      </c>
      <c r="E410">
        <v>26.235009999999999</v>
      </c>
      <c r="F410"/>
      <c r="G410"/>
      <c r="H410">
        <v>0.33739920000000001</v>
      </c>
      <c r="I410"/>
      <c r="J410"/>
      <c r="K410">
        <v>17.95308</v>
      </c>
      <c r="L410">
        <v>16.80724</v>
      </c>
      <c r="M410"/>
      <c r="N410"/>
      <c r="O410"/>
      <c r="P410">
        <v>0.92106140000000003</v>
      </c>
      <c r="Q410">
        <v>1.5915170000000001</v>
      </c>
      <c r="R410">
        <v>0.43600509999999998</v>
      </c>
      <c r="S410">
        <v>35.771210000000004</v>
      </c>
      <c r="T410">
        <v>1.531863</v>
      </c>
      <c r="U410">
        <v>7.7797000000000005E-2</v>
      </c>
      <c r="V410">
        <v>12.43956</v>
      </c>
      <c r="W410">
        <v>6.8993690000000001</v>
      </c>
      <c r="X410">
        <v>6.4862729999999997</v>
      </c>
      <c r="Y410">
        <v>0.83153080000000001</v>
      </c>
      <c r="Z410"/>
      <c r="AA410"/>
      <c r="AB410">
        <v>15.27805</v>
      </c>
      <c r="AC410">
        <v>5.77652E-4</v>
      </c>
      <c r="AD410">
        <v>19.363859999999999</v>
      </c>
      <c r="AE410">
        <v>2.2685879999999998</v>
      </c>
    </row>
    <row r="411" spans="1:31" x14ac:dyDescent="0.35">
      <c r="A411" s="73">
        <v>31079</v>
      </c>
      <c r="B411">
        <v>5.9759760000000002</v>
      </c>
      <c r="C411"/>
      <c r="D411">
        <v>12.68333</v>
      </c>
      <c r="E411">
        <v>26.366009999999999</v>
      </c>
      <c r="F411"/>
      <c r="G411"/>
      <c r="H411">
        <v>0.34382649999999998</v>
      </c>
      <c r="I411"/>
      <c r="J411"/>
      <c r="K411">
        <v>18.190770000000001</v>
      </c>
      <c r="L411">
        <v>16.772670000000002</v>
      </c>
      <c r="M411"/>
      <c r="N411"/>
      <c r="O411"/>
      <c r="P411">
        <v>0.92825429999999998</v>
      </c>
      <c r="Q411">
        <v>1.651867</v>
      </c>
      <c r="R411">
        <v>0.48527049999999999</v>
      </c>
      <c r="S411">
        <v>36.01661</v>
      </c>
      <c r="T411">
        <v>1.5604100000000001</v>
      </c>
      <c r="U411">
        <v>7.9875360000000006E-2</v>
      </c>
      <c r="V411">
        <v>12.407360000000001</v>
      </c>
      <c r="W411">
        <v>6.9714929999999997</v>
      </c>
      <c r="X411">
        <v>6.560225</v>
      </c>
      <c r="Y411">
        <v>0.84378450000000005</v>
      </c>
      <c r="Z411"/>
      <c r="AA411"/>
      <c r="AB411">
        <v>15.047650000000001</v>
      </c>
      <c r="AC411">
        <v>6.0214600000000002E-4</v>
      </c>
      <c r="AD411">
        <v>19.54402</v>
      </c>
      <c r="AE411">
        <v>2.293161</v>
      </c>
    </row>
    <row r="412" spans="1:31" x14ac:dyDescent="0.35">
      <c r="A412" s="73">
        <v>31107</v>
      </c>
      <c r="B412">
        <v>6.0544219999999997</v>
      </c>
      <c r="C412"/>
      <c r="D412">
        <v>12.70561</v>
      </c>
      <c r="E412">
        <v>26.525860000000002</v>
      </c>
      <c r="F412"/>
      <c r="G412"/>
      <c r="H412">
        <v>0.35104679999999999</v>
      </c>
      <c r="I412"/>
      <c r="J412"/>
      <c r="K412">
        <v>18.292649999999998</v>
      </c>
      <c r="L412">
        <v>16.83982</v>
      </c>
      <c r="M412"/>
      <c r="N412"/>
      <c r="O412"/>
      <c r="P412">
        <v>0.94122620000000001</v>
      </c>
      <c r="Q412">
        <v>1.7035849999999999</v>
      </c>
      <c r="R412">
        <v>0.54135560000000005</v>
      </c>
      <c r="S412">
        <v>36.286549999999998</v>
      </c>
      <c r="T412">
        <v>1.585288</v>
      </c>
      <c r="U412">
        <v>8.2600179999999995E-2</v>
      </c>
      <c r="V412">
        <v>12.57775</v>
      </c>
      <c r="W412">
        <v>7.0699329999999998</v>
      </c>
      <c r="X412">
        <v>6.6270600000000002</v>
      </c>
      <c r="Y412">
        <v>0.86117540000000004</v>
      </c>
      <c r="Z412"/>
      <c r="AA412"/>
      <c r="AB412">
        <v>15.00089</v>
      </c>
      <c r="AC412">
        <v>6.3107400000000002E-4</v>
      </c>
      <c r="AD412">
        <v>19.644480000000001</v>
      </c>
      <c r="AE412">
        <v>2.3055780000000001</v>
      </c>
    </row>
    <row r="413" spans="1:31" x14ac:dyDescent="0.35">
      <c r="A413" s="73">
        <v>31138</v>
      </c>
      <c r="B413">
        <v>6.1272659999999997</v>
      </c>
      <c r="C413"/>
      <c r="D413">
        <v>12.789149999999999</v>
      </c>
      <c r="E413">
        <v>26.652850000000001</v>
      </c>
      <c r="F413"/>
      <c r="G413"/>
      <c r="H413">
        <v>0.35778349999999998</v>
      </c>
      <c r="I413"/>
      <c r="J413"/>
      <c r="K413">
        <v>18.443239999999999</v>
      </c>
      <c r="L413">
        <v>16.90485</v>
      </c>
      <c r="M413"/>
      <c r="N413"/>
      <c r="O413"/>
      <c r="P413">
        <v>0.95149110000000003</v>
      </c>
      <c r="Q413">
        <v>1.7588839999999999</v>
      </c>
      <c r="R413">
        <v>0.61771739999999997</v>
      </c>
      <c r="S413">
        <v>36.589210000000001</v>
      </c>
      <c r="T413">
        <v>1.612409</v>
      </c>
      <c r="U413">
        <v>8.5675609999999999E-2</v>
      </c>
      <c r="V413">
        <v>12.65944</v>
      </c>
      <c r="W413">
        <v>7.278556</v>
      </c>
      <c r="X413">
        <v>6.6955099999999996</v>
      </c>
      <c r="Y413">
        <v>0.87712440000000003</v>
      </c>
      <c r="Z413"/>
      <c r="AA413"/>
      <c r="AB413">
        <v>15.018380000000001</v>
      </c>
      <c r="AC413">
        <v>6.5724100000000003E-4</v>
      </c>
      <c r="AD413">
        <v>19.720859999999998</v>
      </c>
      <c r="AE413">
        <v>2.322298</v>
      </c>
    </row>
    <row r="414" spans="1:31" x14ac:dyDescent="0.35">
      <c r="A414" s="73">
        <v>31168</v>
      </c>
      <c r="B414">
        <v>6.2001099999999996</v>
      </c>
      <c r="C414"/>
      <c r="D414">
        <v>12.87574</v>
      </c>
      <c r="E414">
        <v>26.80603</v>
      </c>
      <c r="F414"/>
      <c r="G414"/>
      <c r="H414">
        <v>0.36435430000000002</v>
      </c>
      <c r="I414"/>
      <c r="J414"/>
      <c r="K414">
        <v>18.715219999999999</v>
      </c>
      <c r="L414">
        <v>16.922560000000001</v>
      </c>
      <c r="M414"/>
      <c r="N414"/>
      <c r="O414"/>
      <c r="P414">
        <v>0.96049910000000005</v>
      </c>
      <c r="Q414">
        <v>1.8277479999999999</v>
      </c>
      <c r="R414">
        <v>0.68792330000000002</v>
      </c>
      <c r="S414">
        <v>36.826430000000002</v>
      </c>
      <c r="T414">
        <v>1.636843</v>
      </c>
      <c r="U414">
        <v>8.9098239999999995E-2</v>
      </c>
      <c r="V414">
        <v>12.721970000000001</v>
      </c>
      <c r="W414">
        <v>7.5256400000000001</v>
      </c>
      <c r="X414">
        <v>6.7705330000000004</v>
      </c>
      <c r="Y414">
        <v>0.89351020000000003</v>
      </c>
      <c r="Z414"/>
      <c r="AA414"/>
      <c r="AB414">
        <v>15.01582</v>
      </c>
      <c r="AC414">
        <v>6.83192E-4</v>
      </c>
      <c r="AD414">
        <v>19.83792</v>
      </c>
      <c r="AE414">
        <v>2.353272</v>
      </c>
    </row>
    <row r="415" spans="1:31" x14ac:dyDescent="0.35">
      <c r="A415" s="73">
        <v>31199</v>
      </c>
      <c r="B415">
        <v>6.244936</v>
      </c>
      <c r="C415"/>
      <c r="D415">
        <v>12.914709999999999</v>
      </c>
      <c r="E415">
        <v>26.918790000000001</v>
      </c>
      <c r="F415"/>
      <c r="G415"/>
      <c r="H415">
        <v>0.37323479999999998</v>
      </c>
      <c r="I415"/>
      <c r="J415"/>
      <c r="K415">
        <v>18.94069</v>
      </c>
      <c r="L415">
        <v>17.028469999999999</v>
      </c>
      <c r="M415"/>
      <c r="N415"/>
      <c r="O415"/>
      <c r="P415">
        <v>0.97101519999999997</v>
      </c>
      <c r="Q415">
        <v>1.8920360000000001</v>
      </c>
      <c r="R415">
        <v>0.75610270000000002</v>
      </c>
      <c r="S415">
        <v>37.047289999999997</v>
      </c>
      <c r="T415">
        <v>1.6527229999999999</v>
      </c>
      <c r="U415">
        <v>9.239435E-2</v>
      </c>
      <c r="V415">
        <v>12.90263</v>
      </c>
      <c r="W415">
        <v>7.7742959999999997</v>
      </c>
      <c r="X415">
        <v>6.8548999999999998</v>
      </c>
      <c r="Y415">
        <v>0.90990530000000003</v>
      </c>
      <c r="Z415"/>
      <c r="AA415"/>
      <c r="AB415">
        <v>14.843120000000001</v>
      </c>
      <c r="AC415">
        <v>7.1162199999999997E-4</v>
      </c>
      <c r="AD415">
        <v>20.029689999999999</v>
      </c>
      <c r="AE415">
        <v>2.3890380000000002</v>
      </c>
    </row>
    <row r="416" spans="1:31" x14ac:dyDescent="0.35">
      <c r="A416" s="73">
        <v>31229</v>
      </c>
      <c r="B416">
        <v>6.3289869999999997</v>
      </c>
      <c r="C416"/>
      <c r="D416">
        <v>12.98011</v>
      </c>
      <c r="E416">
        <v>26.9481</v>
      </c>
      <c r="F416"/>
      <c r="G416"/>
      <c r="H416">
        <v>0.38346560000000002</v>
      </c>
      <c r="I416"/>
      <c r="J416"/>
      <c r="K416">
        <v>19.235109999999999</v>
      </c>
      <c r="L416">
        <v>17.162870000000002</v>
      </c>
      <c r="M416"/>
      <c r="N416"/>
      <c r="O416"/>
      <c r="P416">
        <v>0.98407789999999995</v>
      </c>
      <c r="Q416">
        <v>1.946736</v>
      </c>
      <c r="R416">
        <v>0.90784480000000001</v>
      </c>
      <c r="S416">
        <v>37.29269</v>
      </c>
      <c r="T416">
        <v>1.6740550000000001</v>
      </c>
      <c r="U416">
        <v>9.6033610000000005E-2</v>
      </c>
      <c r="V416">
        <v>13.08079</v>
      </c>
      <c r="W416">
        <v>8.1041570000000007</v>
      </c>
      <c r="X416">
        <v>6.943835</v>
      </c>
      <c r="Y416">
        <v>0.92807119999999999</v>
      </c>
      <c r="Z416"/>
      <c r="AA416"/>
      <c r="AB416">
        <v>14.848229999999999</v>
      </c>
      <c r="AC416">
        <v>7.4054800000000005E-4</v>
      </c>
      <c r="AD416">
        <v>20.170000000000002</v>
      </c>
      <c r="AE416">
        <v>2.4175279999999999</v>
      </c>
    </row>
    <row r="417" spans="1:31" x14ac:dyDescent="0.35">
      <c r="A417" s="73">
        <v>31260</v>
      </c>
      <c r="B417">
        <v>6.4466570000000001</v>
      </c>
      <c r="C417"/>
      <c r="D417">
        <v>13.047879999999999</v>
      </c>
      <c r="E417">
        <v>27.000769999999999</v>
      </c>
      <c r="F417"/>
      <c r="G417"/>
      <c r="H417">
        <v>0.39551310000000001</v>
      </c>
      <c r="I417"/>
      <c r="J417"/>
      <c r="K417">
        <v>19.68019</v>
      </c>
      <c r="L417">
        <v>17.143709999999999</v>
      </c>
      <c r="M417"/>
      <c r="N417"/>
      <c r="O417"/>
      <c r="P417">
        <v>0.99906799999999996</v>
      </c>
      <c r="Q417">
        <v>1.9950300000000001</v>
      </c>
      <c r="R417">
        <v>1.02495</v>
      </c>
      <c r="S417">
        <v>37.529910000000001</v>
      </c>
      <c r="T417">
        <v>1.703139</v>
      </c>
      <c r="U417">
        <v>0.1004015</v>
      </c>
      <c r="V417">
        <v>13.29608</v>
      </c>
      <c r="W417">
        <v>8.2992050000000006</v>
      </c>
      <c r="X417">
        <v>7.035711</v>
      </c>
      <c r="Y417">
        <v>0.95136480000000001</v>
      </c>
      <c r="Z417"/>
      <c r="AA417"/>
      <c r="AB417">
        <v>14.935879999999999</v>
      </c>
      <c r="AC417">
        <v>7.7542699999999997E-4</v>
      </c>
      <c r="AD417">
        <v>20.290379999999999</v>
      </c>
      <c r="AE417">
        <v>2.4419960000000001</v>
      </c>
    </row>
    <row r="418" spans="1:31" x14ac:dyDescent="0.35">
      <c r="A418" s="73">
        <v>31291</v>
      </c>
      <c r="B418">
        <v>6.5251039999999998</v>
      </c>
      <c r="C418"/>
      <c r="D418">
        <v>13.134209999999999</v>
      </c>
      <c r="E418">
        <v>27.13457</v>
      </c>
      <c r="F418"/>
      <c r="G418"/>
      <c r="H418">
        <v>0.40439350000000002</v>
      </c>
      <c r="I418"/>
      <c r="J418"/>
      <c r="K418">
        <v>19.987770000000001</v>
      </c>
      <c r="L418">
        <v>17.185600000000001</v>
      </c>
      <c r="M418"/>
      <c r="N418"/>
      <c r="O418"/>
      <c r="P418">
        <v>1.01169</v>
      </c>
      <c r="Q418">
        <v>2.0559980000000002</v>
      </c>
      <c r="R418">
        <v>1.0471299999999999</v>
      </c>
      <c r="S418">
        <v>37.799849999999999</v>
      </c>
      <c r="T418">
        <v>1.737249</v>
      </c>
      <c r="U418">
        <v>0.1042746</v>
      </c>
      <c r="V418">
        <v>13.47439</v>
      </c>
      <c r="W418">
        <v>8.4234550000000006</v>
      </c>
      <c r="X418">
        <v>7.1123479999999999</v>
      </c>
      <c r="Y418">
        <v>0.97199219999999997</v>
      </c>
      <c r="Z418"/>
      <c r="AA418"/>
      <c r="AB418">
        <v>14.86674</v>
      </c>
      <c r="AC418">
        <v>8.0906399999999996E-4</v>
      </c>
      <c r="AD418">
        <v>20.393329999999999</v>
      </c>
      <c r="AE418">
        <v>2.4483090000000001</v>
      </c>
    </row>
    <row r="419" spans="1:31" x14ac:dyDescent="0.35">
      <c r="A419" s="73">
        <v>31321</v>
      </c>
      <c r="B419">
        <v>6.586741</v>
      </c>
      <c r="C419"/>
      <c r="D419">
        <v>13.21072</v>
      </c>
      <c r="E419">
        <v>27.31643</v>
      </c>
      <c r="F419"/>
      <c r="G419"/>
      <c r="H419">
        <v>0.4145221</v>
      </c>
      <c r="I419"/>
      <c r="J419"/>
      <c r="K419">
        <v>20.068950000000001</v>
      </c>
      <c r="L419">
        <v>17.273959999999999</v>
      </c>
      <c r="M419"/>
      <c r="N419"/>
      <c r="O419"/>
      <c r="P419">
        <v>1.023906</v>
      </c>
      <c r="Q419">
        <v>2.1346440000000002</v>
      </c>
      <c r="R419">
        <v>1.0769690000000001</v>
      </c>
      <c r="S419">
        <v>38.118870000000001</v>
      </c>
      <c r="T419">
        <v>1.7658050000000001</v>
      </c>
      <c r="U419">
        <v>0.10702250000000001</v>
      </c>
      <c r="V419">
        <v>13.57277</v>
      </c>
      <c r="W419">
        <v>8.5625610000000005</v>
      </c>
      <c r="X419">
        <v>7.1768320000000001</v>
      </c>
      <c r="Y419">
        <v>0.98396030000000001</v>
      </c>
      <c r="Z419"/>
      <c r="AA419"/>
      <c r="AB419">
        <v>14.89697</v>
      </c>
      <c r="AC419">
        <v>8.2675000000000001E-4</v>
      </c>
      <c r="AD419">
        <v>20.489629999999998</v>
      </c>
      <c r="AE419">
        <v>2.4610240000000001</v>
      </c>
    </row>
    <row r="420" spans="1:31" x14ac:dyDescent="0.35">
      <c r="A420" s="73">
        <v>31352</v>
      </c>
      <c r="B420">
        <v>6.6343690000000004</v>
      </c>
      <c r="C420"/>
      <c r="D420">
        <v>13.30217</v>
      </c>
      <c r="E420">
        <v>27.438320000000001</v>
      </c>
      <c r="F420"/>
      <c r="G420"/>
      <c r="H420">
        <v>0.42814390000000002</v>
      </c>
      <c r="I420"/>
      <c r="J420"/>
      <c r="K420">
        <v>20.27525</v>
      </c>
      <c r="L420">
        <v>17.339469999999999</v>
      </c>
      <c r="M420"/>
      <c r="N420"/>
      <c r="O420"/>
      <c r="P420">
        <v>1.0361579999999999</v>
      </c>
      <c r="Q420">
        <v>2.2015790000000002</v>
      </c>
      <c r="R420">
        <v>1.115038</v>
      </c>
      <c r="S420">
        <v>38.446080000000002</v>
      </c>
      <c r="T420">
        <v>1.795212</v>
      </c>
      <c r="U420">
        <v>0.1095315</v>
      </c>
      <c r="V420">
        <v>13.68146</v>
      </c>
      <c r="W420">
        <v>8.7175119999999993</v>
      </c>
      <c r="X420">
        <v>7.2390470000000002</v>
      </c>
      <c r="Y420">
        <v>0.99560550000000003</v>
      </c>
      <c r="Z420"/>
      <c r="AA420"/>
      <c r="AB420">
        <v>14.93735</v>
      </c>
      <c r="AC420">
        <v>8.4290299999999999E-4</v>
      </c>
      <c r="AD420">
        <v>20.570989999999998</v>
      </c>
      <c r="AE420">
        <v>2.4860169999999999</v>
      </c>
    </row>
    <row r="421" spans="1:31" x14ac:dyDescent="0.35">
      <c r="A421" s="73">
        <v>31382</v>
      </c>
      <c r="B421">
        <v>6.6735930000000003</v>
      </c>
      <c r="C421"/>
      <c r="D421">
        <v>13.37899</v>
      </c>
      <c r="E421">
        <v>27.602609999999999</v>
      </c>
      <c r="F421"/>
      <c r="G421"/>
      <c r="H421">
        <v>0.4399343</v>
      </c>
      <c r="I421"/>
      <c r="J421"/>
      <c r="K421">
        <v>20.688469999999999</v>
      </c>
      <c r="L421">
        <v>17.790040000000001</v>
      </c>
      <c r="M421"/>
      <c r="N421"/>
      <c r="O421"/>
      <c r="P421">
        <v>1.0476540000000001</v>
      </c>
      <c r="Q421">
        <v>2.2643070000000001</v>
      </c>
      <c r="R421">
        <v>1.142666</v>
      </c>
      <c r="S421">
        <v>38.773269999999997</v>
      </c>
      <c r="T421">
        <v>1.82884</v>
      </c>
      <c r="U421">
        <v>0.1409878</v>
      </c>
      <c r="V421">
        <v>14.031370000000001</v>
      </c>
      <c r="W421">
        <v>8.8974969999999995</v>
      </c>
      <c r="X421">
        <v>7.4827700000000004</v>
      </c>
      <c r="Y421">
        <v>1.0175639999999999</v>
      </c>
      <c r="Z421"/>
      <c r="AA421"/>
      <c r="AB421">
        <v>15.21611</v>
      </c>
      <c r="AC421">
        <v>8.6798300000000001E-4</v>
      </c>
      <c r="AD421">
        <v>20.689710000000002</v>
      </c>
      <c r="AE421">
        <v>2.5084379999999999</v>
      </c>
    </row>
    <row r="422" spans="1:31" x14ac:dyDescent="0.35">
      <c r="A422" s="73">
        <v>31413</v>
      </c>
      <c r="B422">
        <v>6.6932049999999998</v>
      </c>
      <c r="C422"/>
      <c r="D422">
        <v>13.54829</v>
      </c>
      <c r="E422">
        <v>27.787970000000001</v>
      </c>
      <c r="F422"/>
      <c r="G422"/>
      <c r="H422">
        <v>0.4526656</v>
      </c>
      <c r="I422"/>
      <c r="J422"/>
      <c r="K422">
        <v>21.12677</v>
      </c>
      <c r="L422">
        <v>18.069189999999999</v>
      </c>
      <c r="M422"/>
      <c r="N422"/>
      <c r="O422"/>
      <c r="P422">
        <v>1.065353</v>
      </c>
      <c r="Q422">
        <v>2.3412440000000001</v>
      </c>
      <c r="R422">
        <v>1.1498729999999999</v>
      </c>
      <c r="S422">
        <v>38.9696</v>
      </c>
      <c r="T422">
        <v>1.876403</v>
      </c>
      <c r="U422">
        <v>0.17158619999999999</v>
      </c>
      <c r="V422">
        <v>14.152200000000001</v>
      </c>
      <c r="W422">
        <v>9.0319520000000004</v>
      </c>
      <c r="X422">
        <v>7.7138590000000002</v>
      </c>
      <c r="Y422">
        <v>1.0423070000000001</v>
      </c>
      <c r="Z422"/>
      <c r="AA422"/>
      <c r="AB422">
        <v>15.438269999999999</v>
      </c>
      <c r="AC422">
        <v>9.0279300000000004E-4</v>
      </c>
      <c r="AD422">
        <v>20.772729999999999</v>
      </c>
      <c r="AE422">
        <v>2.528009</v>
      </c>
    </row>
    <row r="423" spans="1:31" x14ac:dyDescent="0.35">
      <c r="A423" s="73">
        <v>31444</v>
      </c>
      <c r="B423">
        <v>6.7072130000000003</v>
      </c>
      <c r="C423"/>
      <c r="D423">
        <v>13.623760000000001</v>
      </c>
      <c r="E423">
        <v>27.920729999999999</v>
      </c>
      <c r="F423">
        <v>0.71701380000000003</v>
      </c>
      <c r="G423"/>
      <c r="H423">
        <v>0.46500809999999998</v>
      </c>
      <c r="I423"/>
      <c r="J423"/>
      <c r="K423">
        <v>21.490069999999999</v>
      </c>
      <c r="L423">
        <v>17.935939999999999</v>
      </c>
      <c r="M423"/>
      <c r="N423"/>
      <c r="O423"/>
      <c r="P423">
        <v>1.0827830000000001</v>
      </c>
      <c r="Q423">
        <v>2.42049</v>
      </c>
      <c r="R423">
        <v>1.17231</v>
      </c>
      <c r="S423">
        <v>39.223179999999999</v>
      </c>
      <c r="T423">
        <v>1.9271309999999999</v>
      </c>
      <c r="U423">
        <v>0.1727196</v>
      </c>
      <c r="V423">
        <v>13.98903</v>
      </c>
      <c r="W423">
        <v>9.1903410000000001</v>
      </c>
      <c r="X423">
        <v>7.7666839999999997</v>
      </c>
      <c r="Y423">
        <v>1.058905</v>
      </c>
      <c r="Z423"/>
      <c r="AA423"/>
      <c r="AB423">
        <v>15.380599999999999</v>
      </c>
      <c r="AC423">
        <v>9.4055400000000002E-4</v>
      </c>
      <c r="AD423">
        <v>20.862400000000001</v>
      </c>
      <c r="AE423">
        <v>2.5660310000000002</v>
      </c>
    </row>
    <row r="424" spans="1:31" x14ac:dyDescent="0.35">
      <c r="A424" s="73">
        <v>31472</v>
      </c>
      <c r="B424">
        <v>6.7632469999999998</v>
      </c>
      <c r="C424"/>
      <c r="D424">
        <v>13.784380000000001</v>
      </c>
      <c r="E424">
        <v>27.918230000000001</v>
      </c>
      <c r="F424">
        <v>0.73783089999999996</v>
      </c>
      <c r="G424"/>
      <c r="H424">
        <v>0.47603699999999999</v>
      </c>
      <c r="I424"/>
      <c r="J424"/>
      <c r="K424">
        <v>21.836480000000002</v>
      </c>
      <c r="L424">
        <v>17.999230000000001</v>
      </c>
      <c r="M424"/>
      <c r="N424"/>
      <c r="O424"/>
      <c r="P424">
        <v>1.093785</v>
      </c>
      <c r="Q424">
        <v>2.4941110000000002</v>
      </c>
      <c r="R424">
        <v>1.195892</v>
      </c>
      <c r="S424">
        <v>39.493110000000001</v>
      </c>
      <c r="T424">
        <v>1.9647460000000001</v>
      </c>
      <c r="U424">
        <v>0.1733179</v>
      </c>
      <c r="V424">
        <v>13.972289999999999</v>
      </c>
      <c r="W424">
        <v>9.428877</v>
      </c>
      <c r="X424">
        <v>7.8424050000000003</v>
      </c>
      <c r="Y424">
        <v>1.0848009999999999</v>
      </c>
      <c r="Z424"/>
      <c r="AA424"/>
      <c r="AB424">
        <v>15.44312</v>
      </c>
      <c r="AC424">
        <v>9.9725000000000009E-4</v>
      </c>
      <c r="AD424">
        <v>21.030100000000001</v>
      </c>
      <c r="AE424">
        <v>2.5813519999999999</v>
      </c>
    </row>
    <row r="425" spans="1:31" x14ac:dyDescent="0.35">
      <c r="A425" s="73">
        <v>31503</v>
      </c>
      <c r="B425">
        <v>6.8753140000000004</v>
      </c>
      <c r="C425"/>
      <c r="D425">
        <v>13.94215</v>
      </c>
      <c r="E425">
        <v>28.04147</v>
      </c>
      <c r="F425">
        <v>0.76773749999999996</v>
      </c>
      <c r="G425"/>
      <c r="H425">
        <v>0.48475430000000003</v>
      </c>
      <c r="I425"/>
      <c r="J425"/>
      <c r="K425">
        <v>22.050070000000002</v>
      </c>
      <c r="L425">
        <v>18.065570000000001</v>
      </c>
      <c r="M425"/>
      <c r="N425"/>
      <c r="O425"/>
      <c r="P425">
        <v>1.107286</v>
      </c>
      <c r="Q425">
        <v>2.5492309999999998</v>
      </c>
      <c r="R425">
        <v>1.199049</v>
      </c>
      <c r="S425">
        <v>39.697620000000001</v>
      </c>
      <c r="T425">
        <v>2.0065900000000001</v>
      </c>
      <c r="U425">
        <v>0.17382909999999999</v>
      </c>
      <c r="V425">
        <v>14.019080000000001</v>
      </c>
      <c r="W425">
        <v>9.6601700000000008</v>
      </c>
      <c r="X425">
        <v>7.9226830000000001</v>
      </c>
      <c r="Y425">
        <v>1.1098380000000001</v>
      </c>
      <c r="Z425"/>
      <c r="AA425"/>
      <c r="AB425">
        <v>15.544639999999999</v>
      </c>
      <c r="AC425">
        <v>1.0487929999999999E-3</v>
      </c>
      <c r="AD425">
        <v>21.23516</v>
      </c>
      <c r="AE425">
        <v>2.5865809999999998</v>
      </c>
    </row>
    <row r="426" spans="1:31" x14ac:dyDescent="0.35">
      <c r="A426" s="73">
        <v>31533</v>
      </c>
      <c r="B426">
        <v>6.9677689999999997</v>
      </c>
      <c r="C426"/>
      <c r="D426">
        <v>13.8231</v>
      </c>
      <c r="E426">
        <v>28.319839999999999</v>
      </c>
      <c r="F426">
        <v>0.78693429999999998</v>
      </c>
      <c r="G426"/>
      <c r="H426">
        <v>0.49451200000000001</v>
      </c>
      <c r="I426"/>
      <c r="J426"/>
      <c r="K426">
        <v>22.209810000000001</v>
      </c>
      <c r="L426">
        <v>18.076499999999999</v>
      </c>
      <c r="M426"/>
      <c r="N426"/>
      <c r="O426"/>
      <c r="P426">
        <v>1.1234489999999999</v>
      </c>
      <c r="Q426">
        <v>2.5912959999999998</v>
      </c>
      <c r="R426">
        <v>1.187813</v>
      </c>
      <c r="S426">
        <v>39.934840000000001</v>
      </c>
      <c r="T426">
        <v>2.0514260000000002</v>
      </c>
      <c r="U426">
        <v>0.17477609999999999</v>
      </c>
      <c r="V426">
        <v>14.11022</v>
      </c>
      <c r="W426">
        <v>9.7860329999999998</v>
      </c>
      <c r="X426">
        <v>7.9998009999999997</v>
      </c>
      <c r="Y426">
        <v>1.1342650000000001</v>
      </c>
      <c r="Z426"/>
      <c r="AA426"/>
      <c r="AB426">
        <v>15.78364</v>
      </c>
      <c r="AC426">
        <v>1.091547E-3</v>
      </c>
      <c r="AD426">
        <v>21.459320000000002</v>
      </c>
      <c r="AE426">
        <v>2.6213500000000001</v>
      </c>
    </row>
    <row r="427" spans="1:31" x14ac:dyDescent="0.35">
      <c r="A427" s="73">
        <v>31564</v>
      </c>
      <c r="B427">
        <v>7.0153980000000002</v>
      </c>
      <c r="C427"/>
      <c r="D427">
        <v>13.85003</v>
      </c>
      <c r="E427">
        <v>28.567990000000002</v>
      </c>
      <c r="F427">
        <v>0.79486190000000001</v>
      </c>
      <c r="G427"/>
      <c r="H427">
        <v>0.50695009999999996</v>
      </c>
      <c r="I427"/>
      <c r="J427"/>
      <c r="K427">
        <v>22.23123</v>
      </c>
      <c r="L427">
        <v>18.206710000000001</v>
      </c>
      <c r="M427"/>
      <c r="N427"/>
      <c r="O427"/>
      <c r="P427">
        <v>1.1397649999999999</v>
      </c>
      <c r="Q427">
        <v>2.6488930000000002</v>
      </c>
      <c r="R427">
        <v>1.1752499999999999</v>
      </c>
      <c r="S427">
        <v>40.262039999999999</v>
      </c>
      <c r="T427">
        <v>2.0932409999999999</v>
      </c>
      <c r="U427">
        <v>0.17560829999999999</v>
      </c>
      <c r="V427">
        <v>14.19369</v>
      </c>
      <c r="W427">
        <v>9.8475319999999993</v>
      </c>
      <c r="X427">
        <v>8.0732769999999991</v>
      </c>
      <c r="Y427">
        <v>1.1604810000000001</v>
      </c>
      <c r="Z427"/>
      <c r="AA427"/>
      <c r="AB427">
        <v>16.009650000000001</v>
      </c>
      <c r="AC427">
        <v>1.141825E-3</v>
      </c>
      <c r="AD427">
        <v>21.627020000000002</v>
      </c>
      <c r="AE427">
        <v>2.6380170000000001</v>
      </c>
    </row>
    <row r="428" spans="1:31" x14ac:dyDescent="0.35">
      <c r="A428" s="73">
        <v>31594</v>
      </c>
      <c r="B428">
        <v>7.054621</v>
      </c>
      <c r="C428"/>
      <c r="D428">
        <v>13.949960000000001</v>
      </c>
      <c r="E428">
        <v>28.843810000000001</v>
      </c>
      <c r="F428">
        <v>0.81080399999999997</v>
      </c>
      <c r="G428"/>
      <c r="H428">
        <v>0.51738799999999996</v>
      </c>
      <c r="I428"/>
      <c r="J428"/>
      <c r="K428">
        <v>22.201229999999999</v>
      </c>
      <c r="L428">
        <v>18.340669999999999</v>
      </c>
      <c r="M428"/>
      <c r="N428"/>
      <c r="O428"/>
      <c r="P428">
        <v>1.1542790000000001</v>
      </c>
      <c r="Q428">
        <v>2.719897</v>
      </c>
      <c r="R428">
        <v>1.1846650000000001</v>
      </c>
      <c r="S428">
        <v>40.556519999999999</v>
      </c>
      <c r="T428">
        <v>2.13144</v>
      </c>
      <c r="U428">
        <v>0.176451</v>
      </c>
      <c r="V428">
        <v>14.223599999999999</v>
      </c>
      <c r="W428">
        <v>9.9059139999999992</v>
      </c>
      <c r="X428">
        <v>8.1456230000000005</v>
      </c>
      <c r="Y428">
        <v>1.180674</v>
      </c>
      <c r="Z428"/>
      <c r="AA428"/>
      <c r="AB428">
        <v>16.114740000000001</v>
      </c>
      <c r="AC428">
        <v>1.182233E-3</v>
      </c>
      <c r="AD428">
        <v>21.806349999999998</v>
      </c>
      <c r="AE428">
        <v>2.653076</v>
      </c>
    </row>
    <row r="429" spans="1:31" x14ac:dyDescent="0.35">
      <c r="A429" s="73">
        <v>31625</v>
      </c>
      <c r="B429">
        <v>7.1022499999999997</v>
      </c>
      <c r="C429"/>
      <c r="D429">
        <v>14.068390000000001</v>
      </c>
      <c r="E429">
        <v>29.002859999999998</v>
      </c>
      <c r="F429">
        <v>0.83013539999999997</v>
      </c>
      <c r="G429"/>
      <c r="H429">
        <v>0.52525160000000004</v>
      </c>
      <c r="I429"/>
      <c r="J429"/>
      <c r="K429">
        <v>22.24606</v>
      </c>
      <c r="L429">
        <v>18.378270000000001</v>
      </c>
      <c r="M429"/>
      <c r="N429"/>
      <c r="O429"/>
      <c r="P429">
        <v>1.1677979999999999</v>
      </c>
      <c r="Q429">
        <v>2.7893080000000001</v>
      </c>
      <c r="R429">
        <v>1.2196579999999999</v>
      </c>
      <c r="S429">
        <v>40.826459999999997</v>
      </c>
      <c r="T429">
        <v>2.1714639999999998</v>
      </c>
      <c r="U429">
        <v>0.1834797</v>
      </c>
      <c r="V429">
        <v>14.265840000000001</v>
      </c>
      <c r="W429">
        <v>10.02725</v>
      </c>
      <c r="X429">
        <v>8.2324870000000008</v>
      </c>
      <c r="Y429">
        <v>1.1971689999999999</v>
      </c>
      <c r="Z429"/>
      <c r="AA429"/>
      <c r="AB429">
        <v>16.319559999999999</v>
      </c>
      <c r="AC429">
        <v>1.2115540000000001E-3</v>
      </c>
      <c r="AD429">
        <v>21.97156</v>
      </c>
      <c r="AE429">
        <v>2.6736780000000002</v>
      </c>
    </row>
    <row r="430" spans="1:31" x14ac:dyDescent="0.35">
      <c r="A430" s="73">
        <v>31656</v>
      </c>
      <c r="B430">
        <v>7.1386710000000004</v>
      </c>
      <c r="C430"/>
      <c r="D430">
        <v>14.165990000000001</v>
      </c>
      <c r="E430">
        <v>29.113779999999998</v>
      </c>
      <c r="F430">
        <v>0.851989</v>
      </c>
      <c r="G430"/>
      <c r="H430">
        <v>0.53210230000000003</v>
      </c>
      <c r="I430"/>
      <c r="J430"/>
      <c r="K430">
        <v>22.332070000000002</v>
      </c>
      <c r="L430">
        <v>18.457820000000002</v>
      </c>
      <c r="M430"/>
      <c r="N430"/>
      <c r="O430"/>
      <c r="P430">
        <v>1.185065</v>
      </c>
      <c r="Q430">
        <v>2.8569070000000001</v>
      </c>
      <c r="R430">
        <v>1.2567349999999999</v>
      </c>
      <c r="S430">
        <v>41.137300000000003</v>
      </c>
      <c r="T430">
        <v>2.21204</v>
      </c>
      <c r="U430">
        <v>0.19544329999999999</v>
      </c>
      <c r="V430">
        <v>14.26829</v>
      </c>
      <c r="W430">
        <v>10.227220000000001</v>
      </c>
      <c r="X430">
        <v>8.3366389999999999</v>
      </c>
      <c r="Y430">
        <v>1.211983</v>
      </c>
      <c r="Z430"/>
      <c r="AA430"/>
      <c r="AB430">
        <v>16.549659999999999</v>
      </c>
      <c r="AC430">
        <v>1.2372629999999999E-3</v>
      </c>
      <c r="AD430">
        <v>22.148399999999999</v>
      </c>
      <c r="AE430">
        <v>2.6947000000000001</v>
      </c>
    </row>
    <row r="431" spans="1:31" x14ac:dyDescent="0.35">
      <c r="A431" s="73">
        <v>31686</v>
      </c>
      <c r="B431">
        <v>7.1806960000000002</v>
      </c>
      <c r="C431"/>
      <c r="D431">
        <v>14.355869999999999</v>
      </c>
      <c r="E431">
        <v>29.304390000000001</v>
      </c>
      <c r="F431">
        <v>0.87533479999999997</v>
      </c>
      <c r="G431"/>
      <c r="H431">
        <v>0.54190749999999999</v>
      </c>
      <c r="I431"/>
      <c r="J431"/>
      <c r="K431">
        <v>22.47242</v>
      </c>
      <c r="L431">
        <v>18.571529999999999</v>
      </c>
      <c r="M431"/>
      <c r="N431"/>
      <c r="O431"/>
      <c r="P431">
        <v>1.2004109999999999</v>
      </c>
      <c r="Q431">
        <v>2.913519</v>
      </c>
      <c r="R431">
        <v>1.292036</v>
      </c>
      <c r="S431">
        <v>41.366340000000001</v>
      </c>
      <c r="T431">
        <v>2.2577739999999999</v>
      </c>
      <c r="U431">
        <v>0.2092311</v>
      </c>
      <c r="V431">
        <v>14.358219999999999</v>
      </c>
      <c r="W431">
        <v>10.486470000000001</v>
      </c>
      <c r="X431">
        <v>8.4468250000000005</v>
      </c>
      <c r="Y431">
        <v>1.230237</v>
      </c>
      <c r="Z431"/>
      <c r="AA431"/>
      <c r="AB431">
        <v>16.602540000000001</v>
      </c>
      <c r="AC431">
        <v>1.2723260000000001E-3</v>
      </c>
      <c r="AD431">
        <v>22.311119999999999</v>
      </c>
      <c r="AE431">
        <v>2.7188530000000002</v>
      </c>
    </row>
    <row r="432" spans="1:31" x14ac:dyDescent="0.35">
      <c r="A432" s="73">
        <v>31717</v>
      </c>
      <c r="B432">
        <v>7.2115150000000003</v>
      </c>
      <c r="C432"/>
      <c r="D432">
        <v>14.54585</v>
      </c>
      <c r="E432">
        <v>29.477830000000001</v>
      </c>
      <c r="F432">
        <v>0.90162529999999996</v>
      </c>
      <c r="G432"/>
      <c r="H432">
        <v>0.55434470000000002</v>
      </c>
      <c r="I432"/>
      <c r="J432"/>
      <c r="K432">
        <v>22.554659999999998</v>
      </c>
      <c r="L432">
        <v>18.736640000000001</v>
      </c>
      <c r="M432"/>
      <c r="N432"/>
      <c r="O432"/>
      <c r="P432">
        <v>1.2161420000000001</v>
      </c>
      <c r="Q432">
        <v>2.9705499999999998</v>
      </c>
      <c r="R432">
        <v>1.3213360000000001</v>
      </c>
      <c r="S432">
        <v>41.611739999999998</v>
      </c>
      <c r="T432">
        <v>2.304554</v>
      </c>
      <c r="U432">
        <v>0.22497349999999999</v>
      </c>
      <c r="V432">
        <v>14.5099</v>
      </c>
      <c r="W432">
        <v>10.743930000000001</v>
      </c>
      <c r="X432">
        <v>8.5565770000000008</v>
      </c>
      <c r="Y432">
        <v>1.2513650000000001</v>
      </c>
      <c r="Z432"/>
      <c r="AA432"/>
      <c r="AB432">
        <v>16.658930000000002</v>
      </c>
      <c r="AC432">
        <v>1.3141380000000001E-3</v>
      </c>
      <c r="AD432">
        <v>22.42652</v>
      </c>
      <c r="AE432">
        <v>2.7399110000000002</v>
      </c>
    </row>
    <row r="433" spans="1:31" x14ac:dyDescent="0.35">
      <c r="A433" s="73">
        <v>31747</v>
      </c>
      <c r="B433">
        <v>7.2535400000000001</v>
      </c>
      <c r="C433"/>
      <c r="D433">
        <v>14.76731</v>
      </c>
      <c r="E433">
        <v>29.665959999999998</v>
      </c>
      <c r="F433">
        <v>0.92213780000000001</v>
      </c>
      <c r="G433"/>
      <c r="H433">
        <v>0.5672277</v>
      </c>
      <c r="I433"/>
      <c r="J433"/>
      <c r="K433">
        <v>22.656310000000001</v>
      </c>
      <c r="L433">
        <v>19.139790000000001</v>
      </c>
      <c r="M433"/>
      <c r="N433"/>
      <c r="O433"/>
      <c r="P433">
        <v>1.2372620000000001</v>
      </c>
      <c r="Q433">
        <v>3.0528469999999999</v>
      </c>
      <c r="R433">
        <v>1.351372</v>
      </c>
      <c r="S433">
        <v>42.037100000000002</v>
      </c>
      <c r="T433">
        <v>2.3531149999999998</v>
      </c>
      <c r="U433">
        <v>0.24056820000000001</v>
      </c>
      <c r="V433">
        <v>14.58352</v>
      </c>
      <c r="W433">
        <v>10.971170000000001</v>
      </c>
      <c r="X433">
        <v>8.6966509999999992</v>
      </c>
      <c r="Y433">
        <v>1.2750859999999999</v>
      </c>
      <c r="Z433"/>
      <c r="AA433"/>
      <c r="AB433">
        <v>16.959849999999999</v>
      </c>
      <c r="AC433">
        <v>1.356173E-3</v>
      </c>
      <c r="AD433">
        <v>22.64818</v>
      </c>
      <c r="AE433">
        <v>2.7510340000000002</v>
      </c>
    </row>
    <row r="434" spans="1:31" x14ac:dyDescent="0.35">
      <c r="A434" s="73">
        <v>31778</v>
      </c>
      <c r="B434">
        <v>7.3431940000000004</v>
      </c>
      <c r="C434"/>
      <c r="D434">
        <v>14.871169999999999</v>
      </c>
      <c r="E434">
        <v>29.87621</v>
      </c>
      <c r="F434">
        <v>0.94160719999999998</v>
      </c>
      <c r="G434"/>
      <c r="H434">
        <v>0.57931600000000005</v>
      </c>
      <c r="I434"/>
      <c r="J434"/>
      <c r="K434">
        <v>22.63851</v>
      </c>
      <c r="L434">
        <v>19.34158</v>
      </c>
      <c r="M434">
        <v>9.2233210000000003</v>
      </c>
      <c r="N434"/>
      <c r="O434"/>
      <c r="P434">
        <v>1.260513</v>
      </c>
      <c r="Q434">
        <v>3.0978129999999999</v>
      </c>
      <c r="R434">
        <v>1.402272</v>
      </c>
      <c r="S434">
        <v>42.356119999999997</v>
      </c>
      <c r="T434">
        <v>2.4022239999999999</v>
      </c>
      <c r="U434">
        <v>0.25666810000000001</v>
      </c>
      <c r="V434">
        <v>14.61435</v>
      </c>
      <c r="W434">
        <v>11.234489999999999</v>
      </c>
      <c r="X434">
        <v>8.8151060000000001</v>
      </c>
      <c r="Y434">
        <v>1.29803</v>
      </c>
      <c r="Z434"/>
      <c r="AA434"/>
      <c r="AB434">
        <v>17.048020000000001</v>
      </c>
      <c r="AC434">
        <v>1.4050860000000001E-3</v>
      </c>
      <c r="AD434">
        <v>22.780190000000001</v>
      </c>
      <c r="AE434">
        <v>2.7476929999999999</v>
      </c>
    </row>
    <row r="435" spans="1:31" x14ac:dyDescent="0.35">
      <c r="A435" s="73">
        <v>31809</v>
      </c>
      <c r="B435">
        <v>7.42164</v>
      </c>
      <c r="C435"/>
      <c r="D435">
        <v>15.09531</v>
      </c>
      <c r="E435">
        <v>30.03304</v>
      </c>
      <c r="F435">
        <v>0.96756620000000004</v>
      </c>
      <c r="G435"/>
      <c r="H435">
        <v>0.59261019999999998</v>
      </c>
      <c r="I435"/>
      <c r="J435"/>
      <c r="K435">
        <v>22.561060000000001</v>
      </c>
      <c r="L435">
        <v>19.254519999999999</v>
      </c>
      <c r="M435">
        <v>11.16494</v>
      </c>
      <c r="N435"/>
      <c r="O435"/>
      <c r="P435">
        <v>1.280062</v>
      </c>
      <c r="Q435">
        <v>3.176628</v>
      </c>
      <c r="R435">
        <v>1.451147</v>
      </c>
      <c r="S435">
        <v>42.666960000000003</v>
      </c>
      <c r="T435">
        <v>2.4575909999999999</v>
      </c>
      <c r="U435">
        <v>0.27509250000000002</v>
      </c>
      <c r="V435">
        <v>14.767390000000001</v>
      </c>
      <c r="W435">
        <v>11.52059</v>
      </c>
      <c r="X435">
        <v>9.0479240000000001</v>
      </c>
      <c r="Y435">
        <v>1.4424250000000001</v>
      </c>
      <c r="Z435"/>
      <c r="AA435"/>
      <c r="AB435">
        <v>17.006620000000002</v>
      </c>
      <c r="AC435">
        <v>1.4460759999999999E-3</v>
      </c>
      <c r="AD435">
        <v>22.81007</v>
      </c>
      <c r="AE435">
        <v>2.765358</v>
      </c>
    </row>
    <row r="436" spans="1:31" x14ac:dyDescent="0.35">
      <c r="A436" s="73">
        <v>31837</v>
      </c>
      <c r="B436">
        <v>7.4608639999999999</v>
      </c>
      <c r="C436"/>
      <c r="D436">
        <v>15.20393</v>
      </c>
      <c r="E436">
        <v>30.283809999999999</v>
      </c>
      <c r="F436">
        <v>0.99552770000000002</v>
      </c>
      <c r="G436"/>
      <c r="H436">
        <v>0.6074678</v>
      </c>
      <c r="I436"/>
      <c r="J436"/>
      <c r="K436">
        <v>22.762260000000001</v>
      </c>
      <c r="L436">
        <v>19.284579999999998</v>
      </c>
      <c r="M436">
        <v>11.32879</v>
      </c>
      <c r="N436"/>
      <c r="O436"/>
      <c r="P436">
        <v>1.295625</v>
      </c>
      <c r="Q436">
        <v>3.2946219999999999</v>
      </c>
      <c r="R436">
        <v>1.4992890000000001</v>
      </c>
      <c r="S436">
        <v>43.116860000000003</v>
      </c>
      <c r="T436">
        <v>2.5137879999999999</v>
      </c>
      <c r="U436">
        <v>0.29686109999999999</v>
      </c>
      <c r="V436">
        <v>14.9351</v>
      </c>
      <c r="W436">
        <v>11.62466</v>
      </c>
      <c r="X436">
        <v>9.1536390000000001</v>
      </c>
      <c r="Y436">
        <v>1.4610650000000001</v>
      </c>
      <c r="Z436"/>
      <c r="AA436"/>
      <c r="AB436">
        <v>17.01118</v>
      </c>
      <c r="AC436">
        <v>1.4711139999999999E-3</v>
      </c>
      <c r="AD436">
        <v>22.861550000000001</v>
      </c>
      <c r="AE436">
        <v>2.8035019999999999</v>
      </c>
    </row>
    <row r="437" spans="1:31" x14ac:dyDescent="0.35">
      <c r="A437" s="73">
        <v>31868</v>
      </c>
      <c r="B437">
        <v>7.4832770000000002</v>
      </c>
      <c r="C437"/>
      <c r="D437">
        <v>15.35627</v>
      </c>
      <c r="E437">
        <v>30.570789999999999</v>
      </c>
      <c r="F437">
        <v>1.026427</v>
      </c>
      <c r="G437"/>
      <c r="H437">
        <v>0.62409959999999998</v>
      </c>
      <c r="I437"/>
      <c r="J437"/>
      <c r="K437">
        <v>22.965699999999998</v>
      </c>
      <c r="L437">
        <v>19.394939999999998</v>
      </c>
      <c r="M437">
        <v>11.512890000000001</v>
      </c>
      <c r="N437"/>
      <c r="O437"/>
      <c r="P437">
        <v>1.311164</v>
      </c>
      <c r="Q437">
        <v>3.4011680000000002</v>
      </c>
      <c r="R437">
        <v>1.557045</v>
      </c>
      <c r="S437">
        <v>43.583129999999997</v>
      </c>
      <c r="T437">
        <v>2.5941459999999998</v>
      </c>
      <c r="U437">
        <v>0.32165149999999998</v>
      </c>
      <c r="V437">
        <v>15.06556</v>
      </c>
      <c r="W437">
        <v>11.53679</v>
      </c>
      <c r="X437">
        <v>9.2861539999999998</v>
      </c>
      <c r="Y437">
        <v>1.4847950000000001</v>
      </c>
      <c r="Z437"/>
      <c r="AA437"/>
      <c r="AB437">
        <v>17.094899999999999</v>
      </c>
      <c r="AC437">
        <v>1.515242E-3</v>
      </c>
      <c r="AD437">
        <v>22.977779999999999</v>
      </c>
      <c r="AE437">
        <v>2.8435700000000002</v>
      </c>
    </row>
    <row r="438" spans="1:31" x14ac:dyDescent="0.35">
      <c r="A438" s="73">
        <v>31898</v>
      </c>
      <c r="B438">
        <v>7.5589230000000001</v>
      </c>
      <c r="C438"/>
      <c r="D438">
        <v>15.500400000000001</v>
      </c>
      <c r="E438">
        <v>30.75797</v>
      </c>
      <c r="F438">
        <v>1.0586629999999999</v>
      </c>
      <c r="G438"/>
      <c r="H438">
        <v>0.64053360000000004</v>
      </c>
      <c r="I438"/>
      <c r="J438"/>
      <c r="K438">
        <v>23.049189999999999</v>
      </c>
      <c r="L438">
        <v>19.549499999999998</v>
      </c>
      <c r="M438">
        <v>11.673450000000001</v>
      </c>
      <c r="N438"/>
      <c r="O438"/>
      <c r="P438">
        <v>1.3228200000000001</v>
      </c>
      <c r="Q438">
        <v>3.530192</v>
      </c>
      <c r="R438">
        <v>1.6066560000000001</v>
      </c>
      <c r="S438">
        <v>44.000309999999999</v>
      </c>
      <c r="T438">
        <v>2.6738050000000002</v>
      </c>
      <c r="U438">
        <v>0.34854210000000002</v>
      </c>
      <c r="V438">
        <v>15.08597</v>
      </c>
      <c r="W438">
        <v>11.535729999999999</v>
      </c>
      <c r="X438">
        <v>9.4090260000000008</v>
      </c>
      <c r="Y438">
        <v>1.508518</v>
      </c>
      <c r="Z438"/>
      <c r="AA438"/>
      <c r="AB438">
        <v>17.39414</v>
      </c>
      <c r="AC438">
        <v>1.5694389999999999E-3</v>
      </c>
      <c r="AD438">
        <v>23.020949999999999</v>
      </c>
      <c r="AE438">
        <v>2.881418</v>
      </c>
    </row>
    <row r="439" spans="1:31" x14ac:dyDescent="0.35">
      <c r="A439" s="73">
        <v>31929</v>
      </c>
      <c r="B439">
        <v>7.662585</v>
      </c>
      <c r="C439"/>
      <c r="D439">
        <v>15.639609999999999</v>
      </c>
      <c r="E439">
        <v>30.994119999999999</v>
      </c>
      <c r="F439">
        <v>1.0923449999999999</v>
      </c>
      <c r="G439"/>
      <c r="H439">
        <v>0.65317499999999995</v>
      </c>
      <c r="I439"/>
      <c r="J439"/>
      <c r="K439">
        <v>23.31146</v>
      </c>
      <c r="L439">
        <v>19.715399999999999</v>
      </c>
      <c r="M439">
        <v>11.78801</v>
      </c>
      <c r="N439"/>
      <c r="O439"/>
      <c r="P439">
        <v>1.336125</v>
      </c>
      <c r="Q439">
        <v>3.6236000000000002</v>
      </c>
      <c r="R439">
        <v>1.6488119999999999</v>
      </c>
      <c r="S439">
        <v>44.384770000000003</v>
      </c>
      <c r="T439">
        <v>2.7276630000000002</v>
      </c>
      <c r="U439">
        <v>0.37900729999999999</v>
      </c>
      <c r="V439">
        <v>15.16761</v>
      </c>
      <c r="W439">
        <v>11.681089999999999</v>
      </c>
      <c r="X439">
        <v>9.5272970000000008</v>
      </c>
      <c r="Y439">
        <v>1.5288619999999999</v>
      </c>
      <c r="Z439"/>
      <c r="AA439"/>
      <c r="AB439">
        <v>17.543690000000002</v>
      </c>
      <c r="AC439">
        <v>1.6218000000000001E-3</v>
      </c>
      <c r="AD439">
        <v>23.035060000000001</v>
      </c>
      <c r="AE439">
        <v>2.9020899999999998</v>
      </c>
    </row>
    <row r="440" spans="1:31" x14ac:dyDescent="0.35">
      <c r="A440" s="73">
        <v>31959</v>
      </c>
      <c r="B440">
        <v>7.7578420000000001</v>
      </c>
      <c r="C440"/>
      <c r="D440">
        <v>15.736280000000001</v>
      </c>
      <c r="E440">
        <v>31.33548</v>
      </c>
      <c r="F440">
        <v>1.124549</v>
      </c>
      <c r="G440"/>
      <c r="H440">
        <v>0.66655569999999997</v>
      </c>
      <c r="I440"/>
      <c r="J440"/>
      <c r="K440">
        <v>23.432079999999999</v>
      </c>
      <c r="L440">
        <v>19.814579999999999</v>
      </c>
      <c r="M440">
        <v>11.950570000000001</v>
      </c>
      <c r="N440"/>
      <c r="O440"/>
      <c r="P440">
        <v>1.355901</v>
      </c>
      <c r="Q440">
        <v>3.7496679999999998</v>
      </c>
      <c r="R440">
        <v>1.6838139999999999</v>
      </c>
      <c r="S440">
        <v>44.793770000000002</v>
      </c>
      <c r="T440">
        <v>2.782832</v>
      </c>
      <c r="U440">
        <v>0.41305779999999997</v>
      </c>
      <c r="V440">
        <v>15.528180000000001</v>
      </c>
      <c r="W440">
        <v>11.77384</v>
      </c>
      <c r="X440">
        <v>9.6645299999999992</v>
      </c>
      <c r="Y440">
        <v>1.5567120000000001</v>
      </c>
      <c r="Z440"/>
      <c r="AA440"/>
      <c r="AB440">
        <v>17.553699999999999</v>
      </c>
      <c r="AC440">
        <v>1.6950839999999999E-3</v>
      </c>
      <c r="AD440">
        <v>23.07159</v>
      </c>
      <c r="AE440">
        <v>2.9458839999999999</v>
      </c>
    </row>
    <row r="441" spans="1:31" x14ac:dyDescent="0.35">
      <c r="A441" s="73">
        <v>31990</v>
      </c>
      <c r="B441">
        <v>7.8474959999999996</v>
      </c>
      <c r="C441"/>
      <c r="D441">
        <v>15.7781</v>
      </c>
      <c r="E441">
        <v>31.67595</v>
      </c>
      <c r="F441">
        <v>1.1516169999999999</v>
      </c>
      <c r="G441"/>
      <c r="H441">
        <v>0.68238799999999999</v>
      </c>
      <c r="I441"/>
      <c r="J441"/>
      <c r="K441">
        <v>23.485340000000001</v>
      </c>
      <c r="L441">
        <v>19.86186</v>
      </c>
      <c r="M441">
        <v>12.12974</v>
      </c>
      <c r="N441"/>
      <c r="O441"/>
      <c r="P441">
        <v>1.376741</v>
      </c>
      <c r="Q441">
        <v>3.8663180000000001</v>
      </c>
      <c r="R441">
        <v>1.701846</v>
      </c>
      <c r="S441">
        <v>45.243670000000002</v>
      </c>
      <c r="T441">
        <v>2.8371620000000002</v>
      </c>
      <c r="U441">
        <v>0.44728990000000002</v>
      </c>
      <c r="V441">
        <v>15.73751</v>
      </c>
      <c r="W441">
        <v>11.84956</v>
      </c>
      <c r="X441">
        <v>9.8096999999999994</v>
      </c>
      <c r="Y441">
        <v>1.585224</v>
      </c>
      <c r="Z441"/>
      <c r="AA441"/>
      <c r="AB441">
        <v>17.559139999999999</v>
      </c>
      <c r="AC441">
        <v>1.7721049999999999E-3</v>
      </c>
      <c r="AD441">
        <v>23.147970000000001</v>
      </c>
      <c r="AE441">
        <v>2.9777840000000002</v>
      </c>
    </row>
    <row r="442" spans="1:31" x14ac:dyDescent="0.35">
      <c r="A442" s="73">
        <v>32021</v>
      </c>
      <c r="B442">
        <v>7.925942</v>
      </c>
      <c r="C442"/>
      <c r="D442">
        <v>15.87105</v>
      </c>
      <c r="E442">
        <v>31.991599999999998</v>
      </c>
      <c r="F442">
        <v>1.1809149999999999</v>
      </c>
      <c r="G442"/>
      <c r="H442">
        <v>0.70408649999999995</v>
      </c>
      <c r="I442"/>
      <c r="J442"/>
      <c r="K442">
        <v>23.467099999999999</v>
      </c>
      <c r="L442">
        <v>19.966259999999998</v>
      </c>
      <c r="M442">
        <v>12.21363</v>
      </c>
      <c r="N442"/>
      <c r="O442"/>
      <c r="P442">
        <v>1.397702</v>
      </c>
      <c r="Q442">
        <v>3.9245589999999999</v>
      </c>
      <c r="R442">
        <v>1.7105030000000001</v>
      </c>
      <c r="S442">
        <v>45.701749999999997</v>
      </c>
      <c r="T442">
        <v>2.895451</v>
      </c>
      <c r="U442">
        <v>0.48135240000000001</v>
      </c>
      <c r="V442">
        <v>15.822839999999999</v>
      </c>
      <c r="W442">
        <v>12.041930000000001</v>
      </c>
      <c r="X442">
        <v>9.9511990000000008</v>
      </c>
      <c r="Y442">
        <v>1.6050530000000001</v>
      </c>
      <c r="Z442"/>
      <c r="AA442"/>
      <c r="AB442">
        <v>17.62576</v>
      </c>
      <c r="AC442">
        <v>1.841465E-3</v>
      </c>
      <c r="AD442">
        <v>23.241779999999999</v>
      </c>
      <c r="AE442">
        <v>3.0268950000000001</v>
      </c>
    </row>
    <row r="443" spans="1:31" x14ac:dyDescent="0.35">
      <c r="A443" s="73">
        <v>32051</v>
      </c>
      <c r="B443">
        <v>8.0155960000000004</v>
      </c>
      <c r="C443"/>
      <c r="D443">
        <v>15.997859999999999</v>
      </c>
      <c r="E443">
        <v>32.330820000000003</v>
      </c>
      <c r="F443">
        <v>1.21286</v>
      </c>
      <c r="G443"/>
      <c r="H443">
        <v>0.72250650000000005</v>
      </c>
      <c r="I443"/>
      <c r="J443"/>
      <c r="K443">
        <v>23.462430000000001</v>
      </c>
      <c r="L443">
        <v>20.09507</v>
      </c>
      <c r="M443">
        <v>12.35501</v>
      </c>
      <c r="N443"/>
      <c r="O443"/>
      <c r="P443">
        <v>1.4171640000000001</v>
      </c>
      <c r="Q443">
        <v>3.9842249999999999</v>
      </c>
      <c r="R443">
        <v>1.7133309999999999</v>
      </c>
      <c r="S443">
        <v>46.086210000000001</v>
      </c>
      <c r="T443">
        <v>2.9408020000000001</v>
      </c>
      <c r="U443">
        <v>0.51694059999999997</v>
      </c>
      <c r="V443">
        <v>16.16628</v>
      </c>
      <c r="W443">
        <v>12.340590000000001</v>
      </c>
      <c r="X443">
        <v>10.105499999999999</v>
      </c>
      <c r="Y443">
        <v>1.63069</v>
      </c>
      <c r="Z443"/>
      <c r="AA443"/>
      <c r="AB443">
        <v>17.724460000000001</v>
      </c>
      <c r="AC443">
        <v>1.9105540000000001E-3</v>
      </c>
      <c r="AD443">
        <v>23.36881</v>
      </c>
      <c r="AE443">
        <v>3.0929350000000002</v>
      </c>
    </row>
    <row r="444" spans="1:31" x14ac:dyDescent="0.35">
      <c r="A444" s="73">
        <v>32082</v>
      </c>
      <c r="B444">
        <v>8.1192580000000003</v>
      </c>
      <c r="C444"/>
      <c r="D444">
        <v>15.83517</v>
      </c>
      <c r="E444">
        <v>32.670749999999998</v>
      </c>
      <c r="F444">
        <v>1.2460580000000001</v>
      </c>
      <c r="G444"/>
      <c r="H444">
        <v>0.73001959999999999</v>
      </c>
      <c r="I444"/>
      <c r="J444"/>
      <c r="K444">
        <v>23.590489999999999</v>
      </c>
      <c r="L444">
        <v>20.2728</v>
      </c>
      <c r="M444">
        <v>12.50263</v>
      </c>
      <c r="N444"/>
      <c r="O444"/>
      <c r="P444">
        <v>1.4329460000000001</v>
      </c>
      <c r="Q444">
        <v>4.0592259999999998</v>
      </c>
      <c r="R444">
        <v>1.736834</v>
      </c>
      <c r="S444">
        <v>46.626089999999998</v>
      </c>
      <c r="T444">
        <v>3.009744</v>
      </c>
      <c r="U444">
        <v>0.54728719999999997</v>
      </c>
      <c r="V444">
        <v>16.619289999999999</v>
      </c>
      <c r="W444">
        <v>12.54499</v>
      </c>
      <c r="X444">
        <v>10.23136</v>
      </c>
      <c r="Y444">
        <v>1.6570800000000001</v>
      </c>
      <c r="Z444"/>
      <c r="AA444"/>
      <c r="AB444">
        <v>17.85745</v>
      </c>
      <c r="AC444">
        <v>1.973561E-3</v>
      </c>
      <c r="AD444">
        <v>23.402850000000001</v>
      </c>
      <c r="AE444">
        <v>3.1676669999999998</v>
      </c>
    </row>
    <row r="445" spans="1:31" x14ac:dyDescent="0.35">
      <c r="A445" s="73">
        <v>32112</v>
      </c>
      <c r="B445">
        <v>8.194903</v>
      </c>
      <c r="C445"/>
      <c r="D445">
        <v>15.964510000000001</v>
      </c>
      <c r="E445">
        <v>32.946309999999997</v>
      </c>
      <c r="F445">
        <v>1.2841009999999999</v>
      </c>
      <c r="G445"/>
      <c r="H445">
        <v>0.7393265</v>
      </c>
      <c r="I445"/>
      <c r="J445"/>
      <c r="K445">
        <v>23.616599999999998</v>
      </c>
      <c r="L445">
        <v>20.67437</v>
      </c>
      <c r="M445">
        <v>12.61749</v>
      </c>
      <c r="N445"/>
      <c r="O445"/>
      <c r="P445">
        <v>1.450064</v>
      </c>
      <c r="Q445">
        <v>4.1471200000000001</v>
      </c>
      <c r="R445">
        <v>1.7695000000000001</v>
      </c>
      <c r="S445">
        <v>46.912390000000002</v>
      </c>
      <c r="T445">
        <v>3.0857239999999999</v>
      </c>
      <c r="U445">
        <v>0.57727530000000005</v>
      </c>
      <c r="V445">
        <v>16.859770000000001</v>
      </c>
      <c r="W445">
        <v>12.686859999999999</v>
      </c>
      <c r="X445">
        <v>10.363110000000001</v>
      </c>
      <c r="Y445">
        <v>1.6861330000000001</v>
      </c>
      <c r="Z445"/>
      <c r="AA445"/>
      <c r="AB445">
        <v>17.902080000000002</v>
      </c>
      <c r="AC445">
        <v>2.0808369999999999E-3</v>
      </c>
      <c r="AD445">
        <v>23.465109999999999</v>
      </c>
      <c r="AE445">
        <v>3.231976</v>
      </c>
    </row>
    <row r="446" spans="1:31" x14ac:dyDescent="0.35">
      <c r="A446" s="73">
        <v>32143</v>
      </c>
      <c r="B446">
        <v>8.2341270000000009</v>
      </c>
      <c r="C446"/>
      <c r="D446">
        <v>16.020240000000001</v>
      </c>
      <c r="E446">
        <v>33.182459999999999</v>
      </c>
      <c r="F446">
        <v>1.3229880000000001</v>
      </c>
      <c r="G446"/>
      <c r="H446">
        <v>0.75328249999999997</v>
      </c>
      <c r="I446"/>
      <c r="J446"/>
      <c r="K446">
        <v>23.644359999999999</v>
      </c>
      <c r="L446">
        <v>20.893339999999998</v>
      </c>
      <c r="M446">
        <v>12.78172</v>
      </c>
      <c r="N446"/>
      <c r="O446"/>
      <c r="P446">
        <v>1.4701090000000001</v>
      </c>
      <c r="Q446">
        <v>4.2527189999999999</v>
      </c>
      <c r="R446">
        <v>1.785428</v>
      </c>
      <c r="S446">
        <v>47.345930000000003</v>
      </c>
      <c r="T446">
        <v>3.1344759999999998</v>
      </c>
      <c r="U446">
        <v>0.61190860000000002</v>
      </c>
      <c r="V446">
        <v>17.290600000000001</v>
      </c>
      <c r="W446">
        <v>12.772</v>
      </c>
      <c r="X446">
        <v>10.528230000000001</v>
      </c>
      <c r="Y446">
        <v>1.717457</v>
      </c>
      <c r="Z446"/>
      <c r="AA446"/>
      <c r="AB446">
        <v>17.715530000000001</v>
      </c>
      <c r="AC446">
        <v>2.1847559999999999E-3</v>
      </c>
      <c r="AD446">
        <v>23.63946</v>
      </c>
      <c r="AE446">
        <v>3.2709069999999998</v>
      </c>
    </row>
    <row r="447" spans="1:31" x14ac:dyDescent="0.35">
      <c r="A447" s="73">
        <v>32174</v>
      </c>
      <c r="B447">
        <v>8.2789540000000006</v>
      </c>
      <c r="C447"/>
      <c r="D447">
        <v>16.107810000000001</v>
      </c>
      <c r="E447">
        <v>33.436300000000003</v>
      </c>
      <c r="F447">
        <v>1.3484590000000001</v>
      </c>
      <c r="G447"/>
      <c r="H447">
        <v>0.76778049999999998</v>
      </c>
      <c r="I447"/>
      <c r="J447"/>
      <c r="K447">
        <v>23.622879999999999</v>
      </c>
      <c r="L447">
        <v>20.813500000000001</v>
      </c>
      <c r="M447">
        <v>12.90563</v>
      </c>
      <c r="N447"/>
      <c r="O447"/>
      <c r="P447">
        <v>1.48905</v>
      </c>
      <c r="Q447">
        <v>4.3190770000000001</v>
      </c>
      <c r="R447">
        <v>1.8115730000000001</v>
      </c>
      <c r="S447">
        <v>47.844909999999999</v>
      </c>
      <c r="T447">
        <v>3.1905610000000002</v>
      </c>
      <c r="U447">
        <v>0.65838719999999995</v>
      </c>
      <c r="V447">
        <v>17.576989999999999</v>
      </c>
      <c r="W447">
        <v>12.89683</v>
      </c>
      <c r="X447">
        <v>10.66511</v>
      </c>
      <c r="Y447">
        <v>1.734367</v>
      </c>
      <c r="Z447"/>
      <c r="AA447"/>
      <c r="AB447">
        <v>17.64827</v>
      </c>
      <c r="AC447">
        <v>2.225725E-3</v>
      </c>
      <c r="AD447">
        <v>23.830400000000001</v>
      </c>
      <c r="AE447">
        <v>3.3301090000000002</v>
      </c>
    </row>
    <row r="448" spans="1:31" x14ac:dyDescent="0.35">
      <c r="A448" s="73">
        <v>32203</v>
      </c>
      <c r="B448">
        <v>8.3574009999999994</v>
      </c>
      <c r="C448"/>
      <c r="D448">
        <v>16.283470000000001</v>
      </c>
      <c r="E448">
        <v>33.643470000000001</v>
      </c>
      <c r="F448">
        <v>1.3774420000000001</v>
      </c>
      <c r="G448"/>
      <c r="H448">
        <v>0.77957100000000001</v>
      </c>
      <c r="I448"/>
      <c r="J448"/>
      <c r="K448">
        <v>23.45168</v>
      </c>
      <c r="L448">
        <v>20.786390000000001</v>
      </c>
      <c r="M448">
        <v>13.08581</v>
      </c>
      <c r="N448"/>
      <c r="O448"/>
      <c r="P448">
        <v>1.505517</v>
      </c>
      <c r="Q448">
        <v>4.3969170000000002</v>
      </c>
      <c r="R448">
        <v>1.852949</v>
      </c>
      <c r="S448">
        <v>48.196649999999998</v>
      </c>
      <c r="T448">
        <v>3.2606440000000001</v>
      </c>
      <c r="U448">
        <v>0.71710090000000004</v>
      </c>
      <c r="V448">
        <v>17.69511</v>
      </c>
      <c r="W448">
        <v>13.920680000000001</v>
      </c>
      <c r="X448">
        <v>10.81493</v>
      </c>
      <c r="Y448">
        <v>1.754694</v>
      </c>
      <c r="Z448"/>
      <c r="AA448"/>
      <c r="AB448">
        <v>17.781610000000001</v>
      </c>
      <c r="AC448">
        <v>2.265637E-3</v>
      </c>
      <c r="AD448">
        <v>23.998940000000001</v>
      </c>
      <c r="AE448">
        <v>3.4038620000000002</v>
      </c>
    </row>
    <row r="449" spans="1:31" x14ac:dyDescent="0.35">
      <c r="A449" s="73">
        <v>32234</v>
      </c>
      <c r="B449">
        <v>8.4470539999999996</v>
      </c>
      <c r="C449"/>
      <c r="D449">
        <v>16.47195</v>
      </c>
      <c r="E449">
        <v>33.933160000000001</v>
      </c>
      <c r="F449">
        <v>1.4208160000000001</v>
      </c>
      <c r="G449"/>
      <c r="H449">
        <v>0.7908596</v>
      </c>
      <c r="I449"/>
      <c r="J449"/>
      <c r="K449">
        <v>23.48208</v>
      </c>
      <c r="L449">
        <v>20.90091</v>
      </c>
      <c r="M449">
        <v>13.25291</v>
      </c>
      <c r="N449"/>
      <c r="O449"/>
      <c r="P449">
        <v>1.522268</v>
      </c>
      <c r="Q449">
        <v>4.4508840000000003</v>
      </c>
      <c r="R449">
        <v>1.8923239999999999</v>
      </c>
      <c r="S449">
        <v>48.564749999999997</v>
      </c>
      <c r="T449">
        <v>3.3245749999999998</v>
      </c>
      <c r="U449">
        <v>0.75984059999999998</v>
      </c>
      <c r="V449">
        <v>17.888470000000002</v>
      </c>
      <c r="W449">
        <v>14.69014</v>
      </c>
      <c r="X449">
        <v>10.950900000000001</v>
      </c>
      <c r="Y449">
        <v>1.7770060000000001</v>
      </c>
      <c r="Z449"/>
      <c r="AA449"/>
      <c r="AB449">
        <v>17.82694</v>
      </c>
      <c r="AC449">
        <v>2.318184E-3</v>
      </c>
      <c r="AD449">
        <v>24.16498</v>
      </c>
      <c r="AE449">
        <v>3.4652319999999999</v>
      </c>
    </row>
    <row r="450" spans="1:31" x14ac:dyDescent="0.35">
      <c r="A450" s="73">
        <v>32264</v>
      </c>
      <c r="B450">
        <v>8.5226989999999994</v>
      </c>
      <c r="C450"/>
      <c r="D450">
        <v>16.634329999999999</v>
      </c>
      <c r="E450">
        <v>34.292920000000002</v>
      </c>
      <c r="F450">
        <v>1.4644239999999999</v>
      </c>
      <c r="G450"/>
      <c r="H450">
        <v>0.80497540000000001</v>
      </c>
      <c r="I450"/>
      <c r="J450"/>
      <c r="K450">
        <v>23.74325</v>
      </c>
      <c r="L450">
        <v>21.105260000000001</v>
      </c>
      <c r="M450">
        <v>13.34979</v>
      </c>
      <c r="N450"/>
      <c r="O450"/>
      <c r="P450">
        <v>1.542621</v>
      </c>
      <c r="Q450">
        <v>4.491276</v>
      </c>
      <c r="R450">
        <v>1.9184619999999999</v>
      </c>
      <c r="S450">
        <v>49.071910000000003</v>
      </c>
      <c r="T450">
        <v>3.399499</v>
      </c>
      <c r="U450">
        <v>0.79069009999999995</v>
      </c>
      <c r="V450">
        <v>17.91864</v>
      </c>
      <c r="W450">
        <v>14.541650000000001</v>
      </c>
      <c r="X450">
        <v>11.072150000000001</v>
      </c>
      <c r="Y450">
        <v>1.802519</v>
      </c>
      <c r="Z450"/>
      <c r="AA450"/>
      <c r="AB450">
        <v>17.87968</v>
      </c>
      <c r="AC450">
        <v>2.42129E-3</v>
      </c>
      <c r="AD450">
        <v>24.292000000000002</v>
      </c>
      <c r="AE450">
        <v>3.5217580000000002</v>
      </c>
    </row>
    <row r="451" spans="1:31" x14ac:dyDescent="0.35">
      <c r="A451" s="73">
        <v>32295</v>
      </c>
      <c r="B451">
        <v>8.6291630000000001</v>
      </c>
      <c r="C451"/>
      <c r="D451">
        <v>16.900510000000001</v>
      </c>
      <c r="E451">
        <v>34.411610000000003</v>
      </c>
      <c r="F451">
        <v>1.496286</v>
      </c>
      <c r="G451"/>
      <c r="H451">
        <v>0.82585200000000003</v>
      </c>
      <c r="I451"/>
      <c r="J451"/>
      <c r="K451">
        <v>24.005240000000001</v>
      </c>
      <c r="L451">
        <v>21.274159999999998</v>
      </c>
      <c r="M451">
        <v>13.549659999999999</v>
      </c>
      <c r="N451"/>
      <c r="O451"/>
      <c r="P451">
        <v>1.5480430000000001</v>
      </c>
      <c r="Q451">
        <v>4.6117270000000001</v>
      </c>
      <c r="R451">
        <v>1.947173</v>
      </c>
      <c r="S451">
        <v>49.440010000000001</v>
      </c>
      <c r="T451">
        <v>3.4867409999999999</v>
      </c>
      <c r="U451">
        <v>0.81497450000000005</v>
      </c>
      <c r="V451">
        <v>17.970020000000002</v>
      </c>
      <c r="W451">
        <v>14.633620000000001</v>
      </c>
      <c r="X451">
        <v>11.187810000000001</v>
      </c>
      <c r="Y451">
        <v>1.8330519999999999</v>
      </c>
      <c r="Z451"/>
      <c r="AA451"/>
      <c r="AB451">
        <v>18.026399999999999</v>
      </c>
      <c r="AC451">
        <v>2.5133680000000002E-3</v>
      </c>
      <c r="AD451">
        <v>24.394950000000001</v>
      </c>
      <c r="AE451">
        <v>3.602122</v>
      </c>
    </row>
    <row r="452" spans="1:31" x14ac:dyDescent="0.35">
      <c r="A452" s="73">
        <v>32325</v>
      </c>
      <c r="B452">
        <v>8.7244209999999995</v>
      </c>
      <c r="C452"/>
      <c r="D452">
        <v>17.096689999999999</v>
      </c>
      <c r="E452">
        <v>34.607439999999997</v>
      </c>
      <c r="F452">
        <v>1.5242389999999999</v>
      </c>
      <c r="G452"/>
      <c r="H452">
        <v>0.84168370000000003</v>
      </c>
      <c r="I452"/>
      <c r="J452"/>
      <c r="K452">
        <v>24.337869999999999</v>
      </c>
      <c r="L452">
        <v>21.45646</v>
      </c>
      <c r="M452">
        <v>13.820410000000001</v>
      </c>
      <c r="N452"/>
      <c r="O452"/>
      <c r="P452">
        <v>1.580273</v>
      </c>
      <c r="Q452">
        <v>4.7395690000000004</v>
      </c>
      <c r="R452">
        <v>1.990702</v>
      </c>
      <c r="S452">
        <v>49.824480000000001</v>
      </c>
      <c r="T452">
        <v>3.5654180000000002</v>
      </c>
      <c r="U452">
        <v>0.82427660000000003</v>
      </c>
      <c r="V452">
        <v>17.95637</v>
      </c>
      <c r="W452">
        <v>14.767950000000001</v>
      </c>
      <c r="X452">
        <v>11.283340000000001</v>
      </c>
      <c r="Y452">
        <v>1.867486</v>
      </c>
      <c r="Z452"/>
      <c r="AA452"/>
      <c r="AB452">
        <v>18.16947</v>
      </c>
      <c r="AC452">
        <v>2.597631E-3</v>
      </c>
      <c r="AD452">
        <v>24.46801</v>
      </c>
      <c r="AE452">
        <v>3.6719390000000001</v>
      </c>
    </row>
    <row r="453" spans="1:31" x14ac:dyDescent="0.35">
      <c r="A453" s="73">
        <v>32356</v>
      </c>
      <c r="B453">
        <v>8.800065</v>
      </c>
      <c r="C453"/>
      <c r="D453">
        <v>17.373519999999999</v>
      </c>
      <c r="E453">
        <v>34.874899999999997</v>
      </c>
      <c r="F453">
        <v>1.5645739999999999</v>
      </c>
      <c r="G453"/>
      <c r="H453">
        <v>0.85512339999999998</v>
      </c>
      <c r="I453"/>
      <c r="J453"/>
      <c r="K453">
        <v>24.46678</v>
      </c>
      <c r="L453">
        <v>21.538799999999998</v>
      </c>
      <c r="M453">
        <v>14.055870000000001</v>
      </c>
      <c r="N453"/>
      <c r="O453"/>
      <c r="P453">
        <v>1.624457</v>
      </c>
      <c r="Q453">
        <v>4.8208960000000003</v>
      </c>
      <c r="R453">
        <v>2.0343140000000002</v>
      </c>
      <c r="S453">
        <v>50.258020000000002</v>
      </c>
      <c r="T453">
        <v>3.644701</v>
      </c>
      <c r="U453">
        <v>0.82943670000000003</v>
      </c>
      <c r="V453">
        <v>17.837029999999999</v>
      </c>
      <c r="W453">
        <v>14.78829</v>
      </c>
      <c r="X453">
        <v>11.375579999999999</v>
      </c>
      <c r="Y453">
        <v>1.906147</v>
      </c>
      <c r="Z453"/>
      <c r="AA453"/>
      <c r="AB453">
        <v>18.275269999999999</v>
      </c>
      <c r="AC453">
        <v>2.7363639999999998E-3</v>
      </c>
      <c r="AD453">
        <v>24.507860000000001</v>
      </c>
      <c r="AE453">
        <v>3.7504490000000001</v>
      </c>
    </row>
    <row r="454" spans="1:31" x14ac:dyDescent="0.35">
      <c r="A454" s="73">
        <v>32387</v>
      </c>
      <c r="B454">
        <v>8.9177359999999997</v>
      </c>
      <c r="C454"/>
      <c r="D454">
        <v>17.491540000000001</v>
      </c>
      <c r="E454">
        <v>34.949669999999998</v>
      </c>
      <c r="F454">
        <v>1.604468</v>
      </c>
      <c r="G454"/>
      <c r="H454">
        <v>0.87239829999999996</v>
      </c>
      <c r="I454"/>
      <c r="J454"/>
      <c r="K454">
        <v>24.498989999999999</v>
      </c>
      <c r="L454">
        <v>21.58034</v>
      </c>
      <c r="M454">
        <v>14.262779999999999</v>
      </c>
      <c r="N454"/>
      <c r="O454"/>
      <c r="P454">
        <v>1.635664</v>
      </c>
      <c r="Q454">
        <v>4.9425920000000003</v>
      </c>
      <c r="R454">
        <v>2.0661</v>
      </c>
      <c r="S454">
        <v>50.62612</v>
      </c>
      <c r="T454">
        <v>3.7302629999999999</v>
      </c>
      <c r="U454">
        <v>0.8445106</v>
      </c>
      <c r="V454">
        <v>17.842420000000001</v>
      </c>
      <c r="W454">
        <v>14.668950000000001</v>
      </c>
      <c r="X454">
        <v>11.47114</v>
      </c>
      <c r="Y454">
        <v>1.9439979999999999</v>
      </c>
      <c r="Z454"/>
      <c r="AA454"/>
      <c r="AB454">
        <v>18.354700000000001</v>
      </c>
      <c r="AC454">
        <v>2.8882970000000002E-3</v>
      </c>
      <c r="AD454">
        <v>24.548539999999999</v>
      </c>
      <c r="AE454">
        <v>3.850069</v>
      </c>
    </row>
    <row r="455" spans="1:31" x14ac:dyDescent="0.35">
      <c r="A455" s="73">
        <v>32417</v>
      </c>
      <c r="B455">
        <v>9.0886379999999996</v>
      </c>
      <c r="C455"/>
      <c r="D455">
        <v>17.591719999999999</v>
      </c>
      <c r="E455">
        <v>34.960380000000001</v>
      </c>
      <c r="F455">
        <v>1.63967</v>
      </c>
      <c r="G455"/>
      <c r="H455">
        <v>0.88645680000000004</v>
      </c>
      <c r="I455"/>
      <c r="J455"/>
      <c r="K455">
        <v>24.56776</v>
      </c>
      <c r="L455">
        <v>21.757100000000001</v>
      </c>
      <c r="M455">
        <v>14.42642</v>
      </c>
      <c r="N455"/>
      <c r="O455"/>
      <c r="P455">
        <v>1.650658</v>
      </c>
      <c r="Q455">
        <v>5.047574</v>
      </c>
      <c r="R455">
        <v>2.052324</v>
      </c>
      <c r="S455">
        <v>51.07602</v>
      </c>
      <c r="T455">
        <v>3.8153600000000001</v>
      </c>
      <c r="U455">
        <v>0.85708740000000005</v>
      </c>
      <c r="V455">
        <v>17.927910000000001</v>
      </c>
      <c r="W455">
        <v>14.74822</v>
      </c>
      <c r="X455">
        <v>11.5708</v>
      </c>
      <c r="Y455">
        <v>1.979125</v>
      </c>
      <c r="Z455"/>
      <c r="AA455"/>
      <c r="AB455">
        <v>18.47636</v>
      </c>
      <c r="AC455">
        <v>3.0372070000000001E-3</v>
      </c>
      <c r="AD455">
        <v>24.618269999999999</v>
      </c>
      <c r="AE455">
        <v>3.9335640000000001</v>
      </c>
    </row>
    <row r="456" spans="1:31" x14ac:dyDescent="0.35">
      <c r="A456" s="73">
        <v>32448</v>
      </c>
      <c r="B456">
        <v>9.2763500000000008</v>
      </c>
      <c r="C456"/>
      <c r="D456">
        <v>17.74691</v>
      </c>
      <c r="E456">
        <v>35.023809999999997</v>
      </c>
      <c r="F456">
        <v>1.660002</v>
      </c>
      <c r="G456"/>
      <c r="H456">
        <v>0.9108503</v>
      </c>
      <c r="I456"/>
      <c r="J456"/>
      <c r="K456">
        <v>24.49643</v>
      </c>
      <c r="L456">
        <v>21.981850000000001</v>
      </c>
      <c r="M456">
        <v>14.54297</v>
      </c>
      <c r="N456"/>
      <c r="O456"/>
      <c r="P456">
        <v>1.6726179999999999</v>
      </c>
      <c r="Q456">
        <v>5.072921</v>
      </c>
      <c r="R456">
        <v>2.0030290000000002</v>
      </c>
      <c r="S456">
        <v>51.444119999999998</v>
      </c>
      <c r="T456">
        <v>3.9011550000000002</v>
      </c>
      <c r="U456">
        <v>0.87176670000000001</v>
      </c>
      <c r="V456">
        <v>17.715890000000002</v>
      </c>
      <c r="W456">
        <v>14.782500000000001</v>
      </c>
      <c r="X456">
        <v>11.68291</v>
      </c>
      <c r="Y456">
        <v>2.0143469999999999</v>
      </c>
      <c r="Z456"/>
      <c r="AA456"/>
      <c r="AB456">
        <v>18.621220000000001</v>
      </c>
      <c r="AC456">
        <v>3.2215870000000001E-3</v>
      </c>
      <c r="AD456">
        <v>24.741980000000002</v>
      </c>
      <c r="AE456">
        <v>3.994567</v>
      </c>
    </row>
    <row r="457" spans="1:31" x14ac:dyDescent="0.35">
      <c r="A457" s="73">
        <v>32478</v>
      </c>
      <c r="B457">
        <v>9.4752690000000008</v>
      </c>
      <c r="C457"/>
      <c r="D457">
        <v>17.853560000000002</v>
      </c>
      <c r="E457">
        <v>35.013959999999997</v>
      </c>
      <c r="F457">
        <v>1.69486</v>
      </c>
      <c r="G457"/>
      <c r="H457">
        <v>0.9283747</v>
      </c>
      <c r="I457"/>
      <c r="J457"/>
      <c r="K457">
        <v>24.754909999999999</v>
      </c>
      <c r="L457">
        <v>22.407800000000002</v>
      </c>
      <c r="M457">
        <v>14.721399999999999</v>
      </c>
      <c r="N457"/>
      <c r="O457"/>
      <c r="P457">
        <v>1.723676</v>
      </c>
      <c r="Q457">
        <v>5.1422619999999997</v>
      </c>
      <c r="R457">
        <v>1.9691000000000001</v>
      </c>
      <c r="S457">
        <v>51.844940000000001</v>
      </c>
      <c r="T457">
        <v>3.9723489999999999</v>
      </c>
      <c r="U457">
        <v>0.8925168</v>
      </c>
      <c r="V457">
        <v>17.663530000000002</v>
      </c>
      <c r="W457">
        <v>14.667949999999999</v>
      </c>
      <c r="X457">
        <v>11.79102</v>
      </c>
      <c r="Y457">
        <v>2.0530970000000002</v>
      </c>
      <c r="Z457"/>
      <c r="AA457"/>
      <c r="AB457">
        <v>18.621690000000001</v>
      </c>
      <c r="AC457">
        <v>3.396151E-3</v>
      </c>
      <c r="AD457">
        <v>24.808389999999999</v>
      </c>
      <c r="AE457">
        <v>4.0724119999999999</v>
      </c>
    </row>
    <row r="458" spans="1:31" x14ac:dyDescent="0.35">
      <c r="A458" s="73">
        <v>32509</v>
      </c>
      <c r="B458">
        <v>9.6994039999999995</v>
      </c>
      <c r="C458"/>
      <c r="D458">
        <v>18.020430000000001</v>
      </c>
      <c r="E458">
        <v>35.175400000000003</v>
      </c>
      <c r="F458">
        <v>1.7563550000000001</v>
      </c>
      <c r="G458"/>
      <c r="H458">
        <v>0.93952939999999996</v>
      </c>
      <c r="I458"/>
      <c r="J458"/>
      <c r="K458">
        <v>22.493860000000002</v>
      </c>
      <c r="L458">
        <v>22.649329999999999</v>
      </c>
      <c r="M458">
        <v>14.93177</v>
      </c>
      <c r="N458"/>
      <c r="O458"/>
      <c r="P458">
        <v>1.7515529999999999</v>
      </c>
      <c r="Q458">
        <v>5.2484330000000003</v>
      </c>
      <c r="R458">
        <v>2.0197940000000001</v>
      </c>
      <c r="S458">
        <v>51.984000000000002</v>
      </c>
      <c r="T458">
        <v>4.0367889999999997</v>
      </c>
      <c r="U458">
        <v>0.92196089999999997</v>
      </c>
      <c r="V458">
        <v>17.902159999999999</v>
      </c>
      <c r="W458">
        <v>14.772550000000001</v>
      </c>
      <c r="X458">
        <v>11.878399999999999</v>
      </c>
      <c r="Y458">
        <v>2.0758779999999999</v>
      </c>
      <c r="Z458"/>
      <c r="AA458"/>
      <c r="AB458">
        <v>18.618169999999999</v>
      </c>
      <c r="AC458">
        <v>3.5030590000000002E-3</v>
      </c>
      <c r="AD458">
        <v>24.83745</v>
      </c>
      <c r="AE458">
        <v>4.157743</v>
      </c>
    </row>
    <row r="459" spans="1:31" x14ac:dyDescent="0.35">
      <c r="A459" s="73">
        <v>32540</v>
      </c>
      <c r="B459">
        <v>9.9151330000000009</v>
      </c>
      <c r="C459"/>
      <c r="D459">
        <v>18.117819999999998</v>
      </c>
      <c r="E459">
        <v>35.558950000000003</v>
      </c>
      <c r="F459">
        <v>1.8103929999999999</v>
      </c>
      <c r="G459"/>
      <c r="H459">
        <v>0.96193010000000001</v>
      </c>
      <c r="I459"/>
      <c r="J459"/>
      <c r="K459">
        <v>20.399349999999998</v>
      </c>
      <c r="L459">
        <v>22.59151</v>
      </c>
      <c r="M459">
        <v>15.15619</v>
      </c>
      <c r="N459"/>
      <c r="O459"/>
      <c r="P459">
        <v>1.747706</v>
      </c>
      <c r="Q459">
        <v>5.3573430000000002</v>
      </c>
      <c r="R459">
        <v>2.121248</v>
      </c>
      <c r="S459">
        <v>52.769280000000002</v>
      </c>
      <c r="T459">
        <v>4.0935829999999997</v>
      </c>
      <c r="U459">
        <v>0.95659510000000003</v>
      </c>
      <c r="V459">
        <v>17.946960000000001</v>
      </c>
      <c r="W459">
        <v>15.021800000000001</v>
      </c>
      <c r="X459">
        <v>11.989560000000001</v>
      </c>
      <c r="Y459">
        <v>2.106452</v>
      </c>
      <c r="Z459"/>
      <c r="AA459"/>
      <c r="AB459">
        <v>18.91497</v>
      </c>
      <c r="AC459">
        <v>3.6850989999999998E-3</v>
      </c>
      <c r="AD459">
        <v>24.8416</v>
      </c>
      <c r="AE459">
        <v>4.2311810000000003</v>
      </c>
    </row>
    <row r="460" spans="1:31" x14ac:dyDescent="0.35">
      <c r="A460" s="73">
        <v>32568</v>
      </c>
      <c r="B460">
        <v>10.11125</v>
      </c>
      <c r="C460"/>
      <c r="D460">
        <v>18.394960000000001</v>
      </c>
      <c r="E460">
        <v>35.844790000000003</v>
      </c>
      <c r="F460">
        <v>1.8653729999999999</v>
      </c>
      <c r="G460"/>
      <c r="H460">
        <v>0.98734580000000005</v>
      </c>
      <c r="I460"/>
      <c r="J460"/>
      <c r="K460">
        <v>20.568580000000001</v>
      </c>
      <c r="L460">
        <v>22.672840000000001</v>
      </c>
      <c r="M460">
        <v>15.40808</v>
      </c>
      <c r="N460"/>
      <c r="O460"/>
      <c r="P460">
        <v>1.769631</v>
      </c>
      <c r="Q460">
        <v>5.4304800000000002</v>
      </c>
      <c r="R460">
        <v>2.190842</v>
      </c>
      <c r="S460">
        <v>53.186459999999997</v>
      </c>
      <c r="T460">
        <v>4.1620309999999998</v>
      </c>
      <c r="U460">
        <v>0.9809871</v>
      </c>
      <c r="V460">
        <v>17.97729</v>
      </c>
      <c r="W460">
        <v>15.24085</v>
      </c>
      <c r="X460">
        <v>12.10826</v>
      </c>
      <c r="Y460">
        <v>2.1506470000000002</v>
      </c>
      <c r="Z460"/>
      <c r="AA460"/>
      <c r="AB460">
        <v>18.965060000000001</v>
      </c>
      <c r="AC460">
        <v>3.8936700000000001E-3</v>
      </c>
      <c r="AD460">
        <v>24.903870000000001</v>
      </c>
      <c r="AE460">
        <v>4.3133990000000004</v>
      </c>
    </row>
    <row r="461" spans="1:31" x14ac:dyDescent="0.35">
      <c r="A461" s="73">
        <v>32599</v>
      </c>
      <c r="B461">
        <v>10.29616</v>
      </c>
      <c r="C461"/>
      <c r="D461">
        <v>18.529520000000002</v>
      </c>
      <c r="E461">
        <v>36.015540000000001</v>
      </c>
      <c r="F461">
        <v>1.917063</v>
      </c>
      <c r="G461"/>
      <c r="H461">
        <v>1.0069840000000001</v>
      </c>
      <c r="I461"/>
      <c r="J461"/>
      <c r="K461">
        <v>20.105239999999998</v>
      </c>
      <c r="L461">
        <v>22.841809999999999</v>
      </c>
      <c r="M461">
        <v>15.59634</v>
      </c>
      <c r="N461"/>
      <c r="O461"/>
      <c r="P461">
        <v>1.8009390000000001</v>
      </c>
      <c r="Q461">
        <v>5.5635459999999997</v>
      </c>
      <c r="R461">
        <v>2.2502409999999999</v>
      </c>
      <c r="S461">
        <v>53.480939999999997</v>
      </c>
      <c r="T461">
        <v>4.250572</v>
      </c>
      <c r="U461">
        <v>1.0207930000000001</v>
      </c>
      <c r="V461">
        <v>18.20759</v>
      </c>
      <c r="W461">
        <v>15.21931</v>
      </c>
      <c r="X461">
        <v>12.21288</v>
      </c>
      <c r="Y461">
        <v>2.18181</v>
      </c>
      <c r="Z461"/>
      <c r="AA461"/>
      <c r="AB461">
        <v>18.957920000000001</v>
      </c>
      <c r="AC461">
        <v>4.0532179999999999E-3</v>
      </c>
      <c r="AD461">
        <v>24.95617</v>
      </c>
      <c r="AE461">
        <v>4.3510359999999997</v>
      </c>
    </row>
    <row r="462" spans="1:31" x14ac:dyDescent="0.35">
      <c r="A462" s="73">
        <v>32629</v>
      </c>
      <c r="B462">
        <v>10.45866</v>
      </c>
      <c r="C462"/>
      <c r="D462">
        <v>18.761369999999999</v>
      </c>
      <c r="E462">
        <v>36.225059999999999</v>
      </c>
      <c r="F462">
        <v>1.973503</v>
      </c>
      <c r="G462"/>
      <c r="H462">
        <v>1.036181</v>
      </c>
      <c r="I462"/>
      <c r="J462"/>
      <c r="K462">
        <v>19.842410000000001</v>
      </c>
      <c r="L462">
        <v>23.012129999999999</v>
      </c>
      <c r="M462">
        <v>15.78393</v>
      </c>
      <c r="N462"/>
      <c r="O462"/>
      <c r="P462">
        <v>1.829601</v>
      </c>
      <c r="Q462">
        <v>5.6692270000000002</v>
      </c>
      <c r="R462">
        <v>2.3057059999999998</v>
      </c>
      <c r="S462">
        <v>53.750889999999998</v>
      </c>
      <c r="T462">
        <v>4.3271319999999998</v>
      </c>
      <c r="U462">
        <v>1.056403</v>
      </c>
      <c r="V462">
        <v>18.62574</v>
      </c>
      <c r="W462">
        <v>15.25783</v>
      </c>
      <c r="X462">
        <v>12.317539999999999</v>
      </c>
      <c r="Y462">
        <v>2.2153109999999998</v>
      </c>
      <c r="Z462"/>
      <c r="AA462"/>
      <c r="AB462">
        <v>19.103459999999998</v>
      </c>
      <c r="AC462">
        <v>4.1983289999999998E-3</v>
      </c>
      <c r="AD462">
        <v>25.002659999999999</v>
      </c>
      <c r="AE462">
        <v>4.4215359999999997</v>
      </c>
    </row>
    <row r="463" spans="1:31" x14ac:dyDescent="0.35">
      <c r="A463" s="73">
        <v>32660</v>
      </c>
      <c r="B463">
        <v>10.66878</v>
      </c>
      <c r="C463"/>
      <c r="D463">
        <v>18.964479999999998</v>
      </c>
      <c r="E463">
        <v>36.498179999999998</v>
      </c>
      <c r="F463">
        <v>2.0527540000000002</v>
      </c>
      <c r="G463"/>
      <c r="H463">
        <v>1.0753630000000001</v>
      </c>
      <c r="I463"/>
      <c r="J463"/>
      <c r="K463">
        <v>20.021529999999998</v>
      </c>
      <c r="L463">
        <v>23.220369999999999</v>
      </c>
      <c r="M463">
        <v>16.190619999999999</v>
      </c>
      <c r="N463"/>
      <c r="O463"/>
      <c r="P463">
        <v>1.857993</v>
      </c>
      <c r="Q463">
        <v>5.7609769999999996</v>
      </c>
      <c r="R463">
        <v>2.3488389999999999</v>
      </c>
      <c r="S463">
        <v>54.208970000000001</v>
      </c>
      <c r="T463">
        <v>4.4079899999999999</v>
      </c>
      <c r="U463">
        <v>1.0925130000000001</v>
      </c>
      <c r="V463">
        <v>18.836919999999999</v>
      </c>
      <c r="W463">
        <v>15.42736</v>
      </c>
      <c r="X463">
        <v>12.469060000000001</v>
      </c>
      <c r="Y463">
        <v>2.2648160000000002</v>
      </c>
      <c r="Z463"/>
      <c r="AA463"/>
      <c r="AB463">
        <v>19.16779</v>
      </c>
      <c r="AC463">
        <v>4.343258E-3</v>
      </c>
      <c r="AD463">
        <v>25.137989999999999</v>
      </c>
      <c r="AE463">
        <v>4.5481420000000004</v>
      </c>
    </row>
    <row r="464" spans="1:31" x14ac:dyDescent="0.35">
      <c r="A464" s="73">
        <v>32690</v>
      </c>
      <c r="B464">
        <v>10.89852</v>
      </c>
      <c r="C464"/>
      <c r="D464">
        <v>19.103439999999999</v>
      </c>
      <c r="E464">
        <v>36.617989999999999</v>
      </c>
      <c r="F464">
        <v>2.1213980000000001</v>
      </c>
      <c r="G464"/>
      <c r="H464">
        <v>1.109035</v>
      </c>
      <c r="I464"/>
      <c r="J464"/>
      <c r="K464">
        <v>20.135819999999999</v>
      </c>
      <c r="L464">
        <v>23.493189999999998</v>
      </c>
      <c r="M464">
        <v>16.516020000000001</v>
      </c>
      <c r="N464"/>
      <c r="O464"/>
      <c r="P464">
        <v>1.8845000000000001</v>
      </c>
      <c r="Q464">
        <v>5.8543019999999997</v>
      </c>
      <c r="R464">
        <v>2.3831989999999998</v>
      </c>
      <c r="S464">
        <v>54.683410000000002</v>
      </c>
      <c r="T464">
        <v>4.4976079999999996</v>
      </c>
      <c r="U464">
        <v>1.1575040000000001</v>
      </c>
      <c r="V464">
        <v>18.847290000000001</v>
      </c>
      <c r="W464">
        <v>15.61483</v>
      </c>
      <c r="X464">
        <v>12.651149999999999</v>
      </c>
      <c r="Y464">
        <v>2.3100170000000002</v>
      </c>
      <c r="Z464"/>
      <c r="AA464"/>
      <c r="AB464">
        <v>19.359380000000002</v>
      </c>
      <c r="AC464">
        <v>4.514189E-3</v>
      </c>
      <c r="AD464">
        <v>25.341390000000001</v>
      </c>
      <c r="AE464">
        <v>4.6350119999999997</v>
      </c>
    </row>
    <row r="465" spans="1:31" x14ac:dyDescent="0.35">
      <c r="A465" s="73">
        <v>32721</v>
      </c>
      <c r="B465">
        <v>11.09464</v>
      </c>
      <c r="C465"/>
      <c r="D465">
        <v>19.32986</v>
      </c>
      <c r="E465">
        <v>36.731879999999997</v>
      </c>
      <c r="F465">
        <v>2.1745459999999999</v>
      </c>
      <c r="G465"/>
      <c r="H465">
        <v>1.1452560000000001</v>
      </c>
      <c r="I465"/>
      <c r="J465"/>
      <c r="K465">
        <v>19.959379999999999</v>
      </c>
      <c r="L465">
        <v>23.584959999999999</v>
      </c>
      <c r="M465">
        <v>16.713819999999998</v>
      </c>
      <c r="N465"/>
      <c r="O465"/>
      <c r="P465">
        <v>1.912364</v>
      </c>
      <c r="Q465">
        <v>5.9401970000000004</v>
      </c>
      <c r="R465">
        <v>2.4046180000000001</v>
      </c>
      <c r="S465">
        <v>55.125129999999999</v>
      </c>
      <c r="T465">
        <v>4.5950699999999998</v>
      </c>
      <c r="U465">
        <v>1.2087559999999999</v>
      </c>
      <c r="V465">
        <v>19.066690000000001</v>
      </c>
      <c r="W465">
        <v>15.77112</v>
      </c>
      <c r="X465">
        <v>12.80965</v>
      </c>
      <c r="Y465">
        <v>2.3454250000000001</v>
      </c>
      <c r="Z465"/>
      <c r="AA465"/>
      <c r="AB465">
        <v>19.533750000000001</v>
      </c>
      <c r="AC465">
        <v>4.6810630000000001E-3</v>
      </c>
      <c r="AD465">
        <v>25.524039999999999</v>
      </c>
      <c r="AE465">
        <v>4.7199229999999996</v>
      </c>
    </row>
    <row r="466" spans="1:31" x14ac:dyDescent="0.35">
      <c r="A466" s="73">
        <v>32752</v>
      </c>
      <c r="B466">
        <v>11.206709999999999</v>
      </c>
      <c r="C466"/>
      <c r="D466">
        <v>19.499009999999998</v>
      </c>
      <c r="E466">
        <v>36.891730000000003</v>
      </c>
      <c r="F466">
        <v>2.242032</v>
      </c>
      <c r="G466"/>
      <c r="H466">
        <v>1.1666749999999999</v>
      </c>
      <c r="I466"/>
      <c r="J466"/>
      <c r="K466">
        <v>20.146339999999999</v>
      </c>
      <c r="L466">
        <v>23.63899</v>
      </c>
      <c r="M466">
        <v>16.974509999999999</v>
      </c>
      <c r="N466"/>
      <c r="O466"/>
      <c r="P466">
        <v>1.942242</v>
      </c>
      <c r="Q466">
        <v>6.058738</v>
      </c>
      <c r="R466">
        <v>2.4520279999999999</v>
      </c>
      <c r="S466">
        <v>55.50141</v>
      </c>
      <c r="T466">
        <v>4.6836000000000002</v>
      </c>
      <c r="U466">
        <v>1.2418659999999999</v>
      </c>
      <c r="V466">
        <v>19.178000000000001</v>
      </c>
      <c r="W466">
        <v>15.96184</v>
      </c>
      <c r="X466">
        <v>12.94739</v>
      </c>
      <c r="Y466">
        <v>2.3898139999999999</v>
      </c>
      <c r="Z466"/>
      <c r="AA466"/>
      <c r="AB466">
        <v>19.676100000000002</v>
      </c>
      <c r="AC466">
        <v>4.8784129999999998E-3</v>
      </c>
      <c r="AD466">
        <v>25.674299999999999</v>
      </c>
      <c r="AE466">
        <v>4.7784250000000004</v>
      </c>
    </row>
    <row r="467" spans="1:31" x14ac:dyDescent="0.35">
      <c r="A467" s="73">
        <v>32782</v>
      </c>
      <c r="B467">
        <v>11.262740000000001</v>
      </c>
      <c r="C467"/>
      <c r="D467">
        <v>19.677199999999999</v>
      </c>
      <c r="E467">
        <v>36.97316</v>
      </c>
      <c r="F467">
        <v>2.306187</v>
      </c>
      <c r="G467"/>
      <c r="H467">
        <v>1.1800189999999999</v>
      </c>
      <c r="I467"/>
      <c r="J467"/>
      <c r="K467">
        <v>20.293939999999999</v>
      </c>
      <c r="L467">
        <v>23.793320000000001</v>
      </c>
      <c r="M467">
        <v>17.228660000000001</v>
      </c>
      <c r="N467"/>
      <c r="O467"/>
      <c r="P467">
        <v>1.9758100000000001</v>
      </c>
      <c r="Q467">
        <v>6.1803249999999998</v>
      </c>
      <c r="R467">
        <v>2.5007100000000002</v>
      </c>
      <c r="S467">
        <v>55.918590000000002</v>
      </c>
      <c r="T467">
        <v>4.7687540000000004</v>
      </c>
      <c r="U467">
        <v>1.2817689999999999</v>
      </c>
      <c r="V467">
        <v>19.18657</v>
      </c>
      <c r="W467">
        <v>16.051690000000001</v>
      </c>
      <c r="X467">
        <v>13.102449999999999</v>
      </c>
      <c r="Y467">
        <v>2.4423330000000001</v>
      </c>
      <c r="Z467"/>
      <c r="AA467"/>
      <c r="AB467">
        <v>19.82582</v>
      </c>
      <c r="AC467">
        <v>5.1654800000000001E-3</v>
      </c>
      <c r="AD467">
        <v>25.853629999999999</v>
      </c>
      <c r="AE467">
        <v>4.8616400000000004</v>
      </c>
    </row>
    <row r="468" spans="1:31" x14ac:dyDescent="0.35">
      <c r="A468" s="73">
        <v>32813</v>
      </c>
      <c r="B468">
        <v>11.35519</v>
      </c>
      <c r="C468"/>
      <c r="D468">
        <v>19.951550000000001</v>
      </c>
      <c r="E468">
        <v>37.04495</v>
      </c>
      <c r="F468">
        <v>2.3671850000000001</v>
      </c>
      <c r="G468"/>
      <c r="H468">
        <v>1.208213</v>
      </c>
      <c r="I468"/>
      <c r="J468"/>
      <c r="K468">
        <v>20.405830000000002</v>
      </c>
      <c r="L468">
        <v>23.990780000000001</v>
      </c>
      <c r="M468">
        <v>17.438120000000001</v>
      </c>
      <c r="N468"/>
      <c r="O468"/>
      <c r="P468">
        <v>2.0081039999999999</v>
      </c>
      <c r="Q468">
        <v>6.34579</v>
      </c>
      <c r="R468">
        <v>2.5289709999999999</v>
      </c>
      <c r="S468">
        <v>56.466650000000001</v>
      </c>
      <c r="T468">
        <v>4.8592209999999998</v>
      </c>
      <c r="U468">
        <v>1.324292</v>
      </c>
      <c r="V468">
        <v>19.34149</v>
      </c>
      <c r="W468">
        <v>16.016850000000002</v>
      </c>
      <c r="X468">
        <v>13.26554</v>
      </c>
      <c r="Y468">
        <v>2.4940880000000001</v>
      </c>
      <c r="Z468"/>
      <c r="AA468"/>
      <c r="AB468">
        <v>19.982109999999999</v>
      </c>
      <c r="AC468">
        <v>5.4665959999999998E-3</v>
      </c>
      <c r="AD468">
        <v>26.013030000000001</v>
      </c>
      <c r="AE468">
        <v>4.9521829999999998</v>
      </c>
    </row>
    <row r="469" spans="1:31" x14ac:dyDescent="0.35">
      <c r="A469" s="73">
        <v>32843</v>
      </c>
      <c r="B469">
        <v>11.447649999999999</v>
      </c>
      <c r="C469"/>
      <c r="D469">
        <v>20.16629</v>
      </c>
      <c r="E469">
        <v>37.080930000000002</v>
      </c>
      <c r="F469">
        <v>2.4600209999999998</v>
      </c>
      <c r="G469"/>
      <c r="H469">
        <v>1.236194</v>
      </c>
      <c r="I469"/>
      <c r="J469"/>
      <c r="K469">
        <v>20.756830000000001</v>
      </c>
      <c r="L469">
        <v>24.60379</v>
      </c>
      <c r="M469">
        <v>17.65474</v>
      </c>
      <c r="N469"/>
      <c r="O469"/>
      <c r="P469">
        <v>2.0355829999999999</v>
      </c>
      <c r="Q469">
        <v>6.499479</v>
      </c>
      <c r="R469">
        <v>2.555822</v>
      </c>
      <c r="S469">
        <v>57.390990000000002</v>
      </c>
      <c r="T469">
        <v>5.0055740000000002</v>
      </c>
      <c r="U469">
        <v>1.3714200000000001</v>
      </c>
      <c r="V469">
        <v>19.374580000000002</v>
      </c>
      <c r="W469">
        <v>15.899179999999999</v>
      </c>
      <c r="X469">
        <v>13.438330000000001</v>
      </c>
      <c r="Y469">
        <v>2.5321389999999999</v>
      </c>
      <c r="Z469"/>
      <c r="AA469"/>
      <c r="AB469">
        <v>20.237169999999999</v>
      </c>
      <c r="AC469">
        <v>5.6285399999999996E-3</v>
      </c>
      <c r="AD469">
        <v>26.172429999999999</v>
      </c>
      <c r="AE469">
        <v>5.0066280000000001</v>
      </c>
    </row>
    <row r="470" spans="1:31" x14ac:dyDescent="0.35">
      <c r="A470" s="73">
        <v>32874</v>
      </c>
      <c r="B470">
        <v>11.551310000000001</v>
      </c>
      <c r="C470"/>
      <c r="D470">
        <v>20.33032</v>
      </c>
      <c r="E470">
        <v>37.055540000000001</v>
      </c>
      <c r="F470">
        <v>2.5370059999999999</v>
      </c>
      <c r="G470"/>
      <c r="H470">
        <v>1.2626550000000001</v>
      </c>
      <c r="I470"/>
      <c r="J470">
        <v>8.7069340000000004</v>
      </c>
      <c r="K470">
        <v>20.81559</v>
      </c>
      <c r="L470">
        <v>24.982330000000001</v>
      </c>
      <c r="M470">
        <v>17.937200000000001</v>
      </c>
      <c r="N470">
        <v>3.7221609999999998</v>
      </c>
      <c r="O470"/>
      <c r="P470">
        <v>2.062484</v>
      </c>
      <c r="Q470">
        <v>6.5896689999999998</v>
      </c>
      <c r="R470">
        <v>2.5864820000000002</v>
      </c>
      <c r="S470">
        <v>57.971769999999999</v>
      </c>
      <c r="T470">
        <v>5.1944340000000002</v>
      </c>
      <c r="U470">
        <v>1.4106080000000001</v>
      </c>
      <c r="V470">
        <v>19.35483</v>
      </c>
      <c r="W470">
        <v>15.91531</v>
      </c>
      <c r="X470">
        <v>13.600379999999999</v>
      </c>
      <c r="Y470">
        <v>2.5891299999999999</v>
      </c>
      <c r="Z470">
        <v>0.93334419999999996</v>
      </c>
      <c r="AA470"/>
      <c r="AB470">
        <v>20.594480000000001</v>
      </c>
      <c r="AC470">
        <v>5.9321160000000003E-3</v>
      </c>
      <c r="AD470">
        <v>26.291149999999998</v>
      </c>
      <c r="AE470">
        <v>5.1146250000000002</v>
      </c>
    </row>
    <row r="471" spans="1:31" x14ac:dyDescent="0.35">
      <c r="A471" s="73">
        <v>32905</v>
      </c>
      <c r="B471">
        <v>11.67459</v>
      </c>
      <c r="C471"/>
      <c r="D471">
        <v>20.44772</v>
      </c>
      <c r="E471">
        <v>37.026310000000002</v>
      </c>
      <c r="F471">
        <v>2.602846</v>
      </c>
      <c r="G471">
        <v>0.93645199999999995</v>
      </c>
      <c r="H471">
        <v>1.300551</v>
      </c>
      <c r="I471"/>
      <c r="J471">
        <v>9.0293460000000003</v>
      </c>
      <c r="K471">
        <v>20.74436</v>
      </c>
      <c r="L471">
        <v>24.888449999999999</v>
      </c>
      <c r="M471">
        <v>18.135590000000001</v>
      </c>
      <c r="N471">
        <v>3.8476149999999998</v>
      </c>
      <c r="O471">
        <v>1.361583</v>
      </c>
      <c r="P471">
        <v>2.0892629999999999</v>
      </c>
      <c r="Q471">
        <v>6.7121849999999998</v>
      </c>
      <c r="R471">
        <v>2.6325729999999998</v>
      </c>
      <c r="S471">
        <v>59.08426</v>
      </c>
      <c r="T471">
        <v>5.318003</v>
      </c>
      <c r="U471">
        <v>1.4441170000000001</v>
      </c>
      <c r="V471">
        <v>19.457270000000001</v>
      </c>
      <c r="W471">
        <v>15.971679999999999</v>
      </c>
      <c r="X471">
        <v>13.751469999999999</v>
      </c>
      <c r="Y471">
        <v>2.6299899999999998</v>
      </c>
      <c r="Z471">
        <v>0.98194320000000002</v>
      </c>
      <c r="AA471"/>
      <c r="AB471">
        <v>20.969709999999999</v>
      </c>
      <c r="AC471">
        <v>6.2074419999999996E-3</v>
      </c>
      <c r="AD471">
        <v>26.394100000000002</v>
      </c>
      <c r="AE471">
        <v>5.1843019999999997</v>
      </c>
    </row>
    <row r="472" spans="1:31" x14ac:dyDescent="0.35">
      <c r="A472" s="73">
        <v>32933</v>
      </c>
      <c r="B472">
        <v>11.803459999999999</v>
      </c>
      <c r="C472"/>
      <c r="D472">
        <v>20.537410000000001</v>
      </c>
      <c r="E472">
        <v>36.960299999999997</v>
      </c>
      <c r="F472">
        <v>2.6981169999999999</v>
      </c>
      <c r="G472">
        <v>0.9548662</v>
      </c>
      <c r="H472">
        <v>1.337734</v>
      </c>
      <c r="I472"/>
      <c r="J472">
        <v>9.3517569999999992</v>
      </c>
      <c r="K472">
        <v>21.077670000000001</v>
      </c>
      <c r="L472">
        <v>24.885619999999999</v>
      </c>
      <c r="M472">
        <v>18.36299</v>
      </c>
      <c r="N472">
        <v>3.9738769999999999</v>
      </c>
      <c r="O472">
        <v>1.438037</v>
      </c>
      <c r="P472">
        <v>2.1189179999999999</v>
      </c>
      <c r="Q472">
        <v>6.892989</v>
      </c>
      <c r="R472">
        <v>2.6960890000000002</v>
      </c>
      <c r="S472">
        <v>59.468719999999998</v>
      </c>
      <c r="T472">
        <v>5.403842</v>
      </c>
      <c r="U472">
        <v>1.4908920000000001</v>
      </c>
      <c r="V472">
        <v>19.654890000000002</v>
      </c>
      <c r="W472">
        <v>15.994020000000001</v>
      </c>
      <c r="X472">
        <v>13.863659999999999</v>
      </c>
      <c r="Y472">
        <v>2.6608520000000002</v>
      </c>
      <c r="Z472">
        <v>1.0600339999999999</v>
      </c>
      <c r="AA472"/>
      <c r="AB472">
        <v>20.98198</v>
      </c>
      <c r="AC472">
        <v>6.3378280000000002E-3</v>
      </c>
      <c r="AD472">
        <v>26.484590000000001</v>
      </c>
      <c r="AE472">
        <v>5.2080529999999996</v>
      </c>
    </row>
    <row r="473" spans="1:31" x14ac:dyDescent="0.35">
      <c r="A473" s="73">
        <v>32964</v>
      </c>
      <c r="B473">
        <v>11.929539999999999</v>
      </c>
      <c r="C473"/>
      <c r="D473">
        <v>20.73095</v>
      </c>
      <c r="E473">
        <v>36.868209999999998</v>
      </c>
      <c r="F473">
        <v>2.7852779999999999</v>
      </c>
      <c r="G473">
        <v>0.97430539999999999</v>
      </c>
      <c r="H473">
        <v>1.3717760000000001</v>
      </c>
      <c r="I473"/>
      <c r="J473">
        <v>9.6741700000000002</v>
      </c>
      <c r="K473">
        <v>21.33813</v>
      </c>
      <c r="L473">
        <v>24.96603</v>
      </c>
      <c r="M473">
        <v>18.582450000000001</v>
      </c>
      <c r="N473">
        <v>4.1009460000000004</v>
      </c>
      <c r="O473">
        <v>1.5416000000000001</v>
      </c>
      <c r="P473">
        <v>2.1554389999999999</v>
      </c>
      <c r="Q473">
        <v>6.972162</v>
      </c>
      <c r="R473">
        <v>2.7791990000000002</v>
      </c>
      <c r="S473">
        <v>60.51576</v>
      </c>
      <c r="T473">
        <v>5.5078589999999998</v>
      </c>
      <c r="U473">
        <v>1.536594</v>
      </c>
      <c r="V473">
        <v>19.74269</v>
      </c>
      <c r="W473">
        <v>16.253869999999999</v>
      </c>
      <c r="X473">
        <v>14.019690000000001</v>
      </c>
      <c r="Y473">
        <v>2.7019139999999999</v>
      </c>
      <c r="Z473">
        <v>1.145556</v>
      </c>
      <c r="AA473"/>
      <c r="AB473">
        <v>20.86262</v>
      </c>
      <c r="AC473">
        <v>6.641788E-3</v>
      </c>
      <c r="AD473">
        <v>26.580069999999999</v>
      </c>
      <c r="AE473">
        <v>5.2703499999999996</v>
      </c>
    </row>
    <row r="474" spans="1:31" x14ac:dyDescent="0.35">
      <c r="A474" s="73">
        <v>32994</v>
      </c>
      <c r="B474">
        <v>12.021990000000001</v>
      </c>
      <c r="C474"/>
      <c r="D474">
        <v>20.897570000000002</v>
      </c>
      <c r="E474">
        <v>36.823970000000003</v>
      </c>
      <c r="F474">
        <v>2.8680180000000002</v>
      </c>
      <c r="G474">
        <v>0.99507999999999996</v>
      </c>
      <c r="H474">
        <v>1.387675</v>
      </c>
      <c r="I474"/>
      <c r="J474">
        <v>9.9965810000000008</v>
      </c>
      <c r="K474">
        <v>21.33511</v>
      </c>
      <c r="L474">
        <v>25.09027</v>
      </c>
      <c r="M474">
        <v>18.714950000000002</v>
      </c>
      <c r="N474">
        <v>4.2288230000000002</v>
      </c>
      <c r="O474">
        <v>1.569356</v>
      </c>
      <c r="P474">
        <v>2.18222</v>
      </c>
      <c r="Q474">
        <v>7.0557309999999998</v>
      </c>
      <c r="R474">
        <v>2.8513790000000001</v>
      </c>
      <c r="S474">
        <v>60.818420000000003</v>
      </c>
      <c r="T474">
        <v>5.619999</v>
      </c>
      <c r="U474">
        <v>1.583569</v>
      </c>
      <c r="V474">
        <v>19.84506</v>
      </c>
      <c r="W474">
        <v>16.442959999999999</v>
      </c>
      <c r="X474">
        <v>14.10608</v>
      </c>
      <c r="Y474">
        <v>2.7345130000000002</v>
      </c>
      <c r="Z474">
        <v>1.2294750000000001</v>
      </c>
      <c r="AA474"/>
      <c r="AB474">
        <v>20.910520000000002</v>
      </c>
      <c r="AC474">
        <v>6.914669E-3</v>
      </c>
      <c r="AD474">
        <v>26.571760000000001</v>
      </c>
      <c r="AE474">
        <v>5.3371769999999996</v>
      </c>
    </row>
    <row r="475" spans="1:31" x14ac:dyDescent="0.35">
      <c r="A475" s="73">
        <v>33025</v>
      </c>
      <c r="B475">
        <v>12.092040000000001</v>
      </c>
      <c r="C475"/>
      <c r="D475">
        <v>20.970410000000001</v>
      </c>
      <c r="E475">
        <v>36.881059999999998</v>
      </c>
      <c r="F475">
        <v>2.9513370000000001</v>
      </c>
      <c r="G475">
        <v>1.0166360000000001</v>
      </c>
      <c r="H475">
        <v>1.406361</v>
      </c>
      <c r="I475"/>
      <c r="J475">
        <v>10.318989999999999</v>
      </c>
      <c r="K475">
        <v>21.431889999999999</v>
      </c>
      <c r="L475">
        <v>25.71133</v>
      </c>
      <c r="M475">
        <v>18.877410000000001</v>
      </c>
      <c r="N475">
        <v>4.3572379999999997</v>
      </c>
      <c r="O475">
        <v>1.5906020000000001</v>
      </c>
      <c r="P475">
        <v>2.1985839999999999</v>
      </c>
      <c r="Q475">
        <v>7.1662749999999997</v>
      </c>
      <c r="R475">
        <v>2.9158400000000002</v>
      </c>
      <c r="S475">
        <v>60.990200000000002</v>
      </c>
      <c r="T475">
        <v>5.7468000000000004</v>
      </c>
      <c r="U475">
        <v>1.640134</v>
      </c>
      <c r="V475">
        <v>20.153639999999999</v>
      </c>
      <c r="W475">
        <v>16.340250000000001</v>
      </c>
      <c r="X475">
        <v>14.220190000000001</v>
      </c>
      <c r="Y475">
        <v>2.7711589999999999</v>
      </c>
      <c r="Z475">
        <v>1.3215349999999999</v>
      </c>
      <c r="AA475"/>
      <c r="AB475">
        <v>20.92306</v>
      </c>
      <c r="AC475">
        <v>7.1770810000000001E-3</v>
      </c>
      <c r="AD475">
        <v>26.680520000000001</v>
      </c>
      <c r="AE475">
        <v>5.3616099999999998</v>
      </c>
    </row>
    <row r="476" spans="1:31" x14ac:dyDescent="0.35">
      <c r="A476" s="73">
        <v>33055</v>
      </c>
      <c r="B476">
        <v>12.14527</v>
      </c>
      <c r="C476"/>
      <c r="D476">
        <v>21.12011</v>
      </c>
      <c r="E476">
        <v>36.917250000000003</v>
      </c>
      <c r="F476">
        <v>3.0325229999999999</v>
      </c>
      <c r="G476">
        <v>1.0424720000000001</v>
      </c>
      <c r="H476">
        <v>1.4450639999999999</v>
      </c>
      <c r="I476"/>
      <c r="J476">
        <v>10.64141</v>
      </c>
      <c r="K476">
        <v>21.472270000000002</v>
      </c>
      <c r="L476">
        <v>26.363710000000001</v>
      </c>
      <c r="M476">
        <v>18.985029999999998</v>
      </c>
      <c r="N476">
        <v>4.4864610000000003</v>
      </c>
      <c r="O476">
        <v>1.648504</v>
      </c>
      <c r="P476">
        <v>2.2220580000000001</v>
      </c>
      <c r="Q476">
        <v>7.2120040000000003</v>
      </c>
      <c r="R476">
        <v>2.9752619999999999</v>
      </c>
      <c r="S476">
        <v>61.333759999999998</v>
      </c>
      <c r="T476">
        <v>5.863594</v>
      </c>
      <c r="U476">
        <v>1.6984250000000001</v>
      </c>
      <c r="V476">
        <v>20.327190000000002</v>
      </c>
      <c r="W476">
        <v>16.145720000000001</v>
      </c>
      <c r="X476">
        <v>14.339880000000001</v>
      </c>
      <c r="Y476">
        <v>2.8055910000000002</v>
      </c>
      <c r="Z476">
        <v>1.430828</v>
      </c>
      <c r="AA476"/>
      <c r="AB476">
        <v>20.970040000000001</v>
      </c>
      <c r="AC476">
        <v>7.4785509999999999E-3</v>
      </c>
      <c r="AD476">
        <v>26.770189999999999</v>
      </c>
      <c r="AE476">
        <v>5.3742549999999998</v>
      </c>
    </row>
    <row r="477" spans="1:31" x14ac:dyDescent="0.35">
      <c r="A477" s="73">
        <v>33086</v>
      </c>
      <c r="B477">
        <v>12.215310000000001</v>
      </c>
      <c r="C477"/>
      <c r="D477">
        <v>21.253589999999999</v>
      </c>
      <c r="E477">
        <v>37.037309999999998</v>
      </c>
      <c r="F477">
        <v>3.1232540000000002</v>
      </c>
      <c r="G477">
        <v>1.0689</v>
      </c>
      <c r="H477">
        <v>1.4805919999999999</v>
      </c>
      <c r="I477"/>
      <c r="J477">
        <v>10.96382</v>
      </c>
      <c r="K477">
        <v>21.49126</v>
      </c>
      <c r="L477">
        <v>26.383130000000001</v>
      </c>
      <c r="M477">
        <v>19.073049999999999</v>
      </c>
      <c r="N477">
        <v>4.616492</v>
      </c>
      <c r="O477">
        <v>1.686617</v>
      </c>
      <c r="P477">
        <v>2.2411949999999998</v>
      </c>
      <c r="Q477">
        <v>7.2770619999999999</v>
      </c>
      <c r="R477">
        <v>3.0483709999999999</v>
      </c>
      <c r="S477">
        <v>61.660960000000003</v>
      </c>
      <c r="T477">
        <v>5.9694789999999998</v>
      </c>
      <c r="U477">
        <v>1.755306</v>
      </c>
      <c r="V477">
        <v>20.36525</v>
      </c>
      <c r="W477">
        <v>16.33568</v>
      </c>
      <c r="X477">
        <v>14.46603</v>
      </c>
      <c r="Y477">
        <v>2.8322910000000001</v>
      </c>
      <c r="Z477">
        <v>1.5523450000000001</v>
      </c>
      <c r="AA477"/>
      <c r="AB477">
        <v>21.043379999999999</v>
      </c>
      <c r="AC477">
        <v>7.7048309999999997E-3</v>
      </c>
      <c r="AD477">
        <v>26.915469999999999</v>
      </c>
      <c r="AE477">
        <v>5.4049839999999998</v>
      </c>
    </row>
    <row r="478" spans="1:31" x14ac:dyDescent="0.35">
      <c r="A478" s="73">
        <v>33117</v>
      </c>
      <c r="B478">
        <v>12.34699</v>
      </c>
      <c r="C478"/>
      <c r="D478">
        <v>21.395130000000002</v>
      </c>
      <c r="E478">
        <v>37.40493</v>
      </c>
      <c r="F478">
        <v>3.2175859999999998</v>
      </c>
      <c r="G478">
        <v>1.0925389999999999</v>
      </c>
      <c r="H478">
        <v>1.520697</v>
      </c>
      <c r="I478"/>
      <c r="J478">
        <v>11.28623</v>
      </c>
      <c r="K478">
        <v>21.800519999999999</v>
      </c>
      <c r="L478">
        <v>26.532959999999999</v>
      </c>
      <c r="M478">
        <v>19.253250000000001</v>
      </c>
      <c r="N478">
        <v>4.7473299999999998</v>
      </c>
      <c r="O478">
        <v>1.7304710000000001</v>
      </c>
      <c r="P478">
        <v>2.266864</v>
      </c>
      <c r="Q478">
        <v>7.382695</v>
      </c>
      <c r="R478">
        <v>3.1086040000000001</v>
      </c>
      <c r="S478">
        <v>62.053600000000003</v>
      </c>
      <c r="T478">
        <v>6.080902</v>
      </c>
      <c r="U478">
        <v>1.804872</v>
      </c>
      <c r="V478">
        <v>20.402259999999998</v>
      </c>
      <c r="W478">
        <v>16.744630000000001</v>
      </c>
      <c r="X478">
        <v>14.59028</v>
      </c>
      <c r="Y478">
        <v>2.8653659999999999</v>
      </c>
      <c r="Z478">
        <v>1.6609989999999999</v>
      </c>
      <c r="AA478"/>
      <c r="AB478">
        <v>21.17764</v>
      </c>
      <c r="AC478">
        <v>7.8693540000000003E-3</v>
      </c>
      <c r="AD478">
        <v>27.02008</v>
      </c>
      <c r="AE478">
        <v>5.4035849999999996</v>
      </c>
    </row>
    <row r="479" spans="1:31" x14ac:dyDescent="0.35">
      <c r="A479" s="73">
        <v>33147</v>
      </c>
      <c r="B479">
        <v>12.45345</v>
      </c>
      <c r="C479"/>
      <c r="D479">
        <v>21.514240000000001</v>
      </c>
      <c r="E479">
        <v>37.585940000000001</v>
      </c>
      <c r="F479">
        <v>3.3251780000000002</v>
      </c>
      <c r="G479">
        <v>1.118628</v>
      </c>
      <c r="H479">
        <v>1.5636410000000001</v>
      </c>
      <c r="I479"/>
      <c r="J479">
        <v>11.608639999999999</v>
      </c>
      <c r="K479">
        <v>21.998899999999999</v>
      </c>
      <c r="L479">
        <v>26.76388</v>
      </c>
      <c r="M479">
        <v>19.382020000000001</v>
      </c>
      <c r="N479">
        <v>4.8792450000000001</v>
      </c>
      <c r="O479">
        <v>1.7668470000000001</v>
      </c>
      <c r="P479">
        <v>2.2957779999999999</v>
      </c>
      <c r="Q479">
        <v>7.4952889999999996</v>
      </c>
      <c r="R479">
        <v>3.1428739999999999</v>
      </c>
      <c r="S479">
        <v>62.348080000000003</v>
      </c>
      <c r="T479">
        <v>6.1942969999999997</v>
      </c>
      <c r="U479">
        <v>1.8619600000000001</v>
      </c>
      <c r="V479">
        <v>20.325880000000002</v>
      </c>
      <c r="W479">
        <v>16.855039999999999</v>
      </c>
      <c r="X479">
        <v>14.691140000000001</v>
      </c>
      <c r="Y479">
        <v>2.8926240000000001</v>
      </c>
      <c r="Z479">
        <v>1.746254</v>
      </c>
      <c r="AA479"/>
      <c r="AB479">
        <v>21.243960000000001</v>
      </c>
      <c r="AC479">
        <v>8.0552850000000006E-3</v>
      </c>
      <c r="AD479">
        <v>27.059100000000001</v>
      </c>
      <c r="AE479">
        <v>5.4114380000000004</v>
      </c>
    </row>
    <row r="480" spans="1:31" x14ac:dyDescent="0.35">
      <c r="A480" s="73">
        <v>33178</v>
      </c>
      <c r="B480">
        <v>12.554309999999999</v>
      </c>
      <c r="C480"/>
      <c r="D480">
        <v>21.634170000000001</v>
      </c>
      <c r="E480">
        <v>37.585180000000001</v>
      </c>
      <c r="F480">
        <v>3.4412259999999999</v>
      </c>
      <c r="G480">
        <v>1.144827</v>
      </c>
      <c r="H480">
        <v>1.5954980000000001</v>
      </c>
      <c r="I480"/>
      <c r="J480">
        <v>11.931050000000001</v>
      </c>
      <c r="K480">
        <v>22.113800000000001</v>
      </c>
      <c r="L480">
        <v>26.911950000000001</v>
      </c>
      <c r="M480">
        <v>19.504639999999998</v>
      </c>
      <c r="N480">
        <v>5.0119680000000004</v>
      </c>
      <c r="O480">
        <v>1.810111</v>
      </c>
      <c r="P480">
        <v>2.324341</v>
      </c>
      <c r="Q480">
        <v>7.5852339999999998</v>
      </c>
      <c r="R480">
        <v>3.1941959999999998</v>
      </c>
      <c r="S480">
        <v>62.020879999999998</v>
      </c>
      <c r="T480">
        <v>6.3242209999999996</v>
      </c>
      <c r="U480">
        <v>1.934631</v>
      </c>
      <c r="V480">
        <v>20.252369999999999</v>
      </c>
      <c r="W480">
        <v>16.945049999999998</v>
      </c>
      <c r="X480">
        <v>14.773759999999999</v>
      </c>
      <c r="Y480">
        <v>2.9248850000000002</v>
      </c>
      <c r="Z480">
        <v>1.834122</v>
      </c>
      <c r="AA480"/>
      <c r="AB480">
        <v>21.37452</v>
      </c>
      <c r="AC480">
        <v>8.3247319999999996E-3</v>
      </c>
      <c r="AD480">
        <v>27.086500000000001</v>
      </c>
      <c r="AE480">
        <v>5.5235799999999999</v>
      </c>
    </row>
    <row r="481" spans="1:31" x14ac:dyDescent="0.35">
      <c r="A481" s="73">
        <v>33208</v>
      </c>
      <c r="B481">
        <v>12.67198</v>
      </c>
      <c r="C481"/>
      <c r="D481">
        <v>21.798660000000002</v>
      </c>
      <c r="E481">
        <v>37.797870000000003</v>
      </c>
      <c r="F481">
        <v>3.5538639999999999</v>
      </c>
      <c r="G481">
        <v>1.1692610000000001</v>
      </c>
      <c r="H481">
        <v>1.627694</v>
      </c>
      <c r="I481"/>
      <c r="J481">
        <v>12.25346</v>
      </c>
      <c r="K481">
        <v>22.467179999999999</v>
      </c>
      <c r="L481">
        <v>27.563089999999999</v>
      </c>
      <c r="M481">
        <v>19.60089</v>
      </c>
      <c r="N481">
        <v>5.1609100000000003</v>
      </c>
      <c r="O481">
        <v>1.8692219999999999</v>
      </c>
      <c r="P481">
        <v>2.3549009999999999</v>
      </c>
      <c r="Q481">
        <v>7.566935</v>
      </c>
      <c r="R481">
        <v>3.2796180000000001</v>
      </c>
      <c r="S481">
        <v>62.233559999999997</v>
      </c>
      <c r="T481">
        <v>6.4969789999999996</v>
      </c>
      <c r="U481">
        <v>1.994534</v>
      </c>
      <c r="V481">
        <v>20.2807</v>
      </c>
      <c r="W481">
        <v>17.40953</v>
      </c>
      <c r="X481">
        <v>14.899710000000001</v>
      </c>
      <c r="Y481">
        <v>2.965935</v>
      </c>
      <c r="Z481">
        <v>1.8695870000000001</v>
      </c>
      <c r="AA481"/>
      <c r="AB481">
        <v>22.132480000000001</v>
      </c>
      <c r="AC481">
        <v>8.5953149999999992E-3</v>
      </c>
      <c r="AD481">
        <v>27.162870000000002</v>
      </c>
      <c r="AE481">
        <v>5.62981</v>
      </c>
    </row>
    <row r="482" spans="1:31" x14ac:dyDescent="0.35">
      <c r="A482" s="73">
        <v>33239</v>
      </c>
      <c r="B482">
        <v>12.66358</v>
      </c>
      <c r="C482"/>
      <c r="D482">
        <v>21.951779999999999</v>
      </c>
      <c r="E482">
        <v>37.901000000000003</v>
      </c>
      <c r="F482">
        <v>3.6558950000000001</v>
      </c>
      <c r="G482">
        <v>1.1943550000000001</v>
      </c>
      <c r="H482">
        <v>1.660739</v>
      </c>
      <c r="I482"/>
      <c r="J482">
        <v>12.57588</v>
      </c>
      <c r="K482">
        <v>22.48048</v>
      </c>
      <c r="L482">
        <v>27.904990000000002</v>
      </c>
      <c r="M482">
        <v>19.658339999999999</v>
      </c>
      <c r="N482">
        <v>5.2765469999999999</v>
      </c>
      <c r="O482">
        <v>1.9134230000000001</v>
      </c>
      <c r="P482">
        <v>2.378565</v>
      </c>
      <c r="Q482">
        <v>7.50345</v>
      </c>
      <c r="R482">
        <v>3.4388169999999998</v>
      </c>
      <c r="S482">
        <v>62.364440000000002</v>
      </c>
      <c r="T482">
        <v>6.6516590000000004</v>
      </c>
      <c r="U482">
        <v>2.032381</v>
      </c>
      <c r="V482">
        <v>20.418240000000001</v>
      </c>
      <c r="W482">
        <v>17.55264</v>
      </c>
      <c r="X482">
        <v>15.006030000000001</v>
      </c>
      <c r="Y482">
        <v>2.9918140000000002</v>
      </c>
      <c r="Z482">
        <v>1.884344</v>
      </c>
      <c r="AA482"/>
      <c r="AB482">
        <v>22.449639999999999</v>
      </c>
      <c r="AC482">
        <v>8.8005930000000007E-3</v>
      </c>
      <c r="AD482">
        <v>27.294879999999999</v>
      </c>
      <c r="AE482">
        <v>5.6677619999999997</v>
      </c>
    </row>
    <row r="483" spans="1:31" x14ac:dyDescent="0.35">
      <c r="A483" s="73">
        <v>33270</v>
      </c>
      <c r="B483">
        <v>12.59634</v>
      </c>
      <c r="C483"/>
      <c r="D483">
        <v>22.082730000000002</v>
      </c>
      <c r="E483">
        <v>37.828360000000004</v>
      </c>
      <c r="F483">
        <v>3.7475550000000002</v>
      </c>
      <c r="G483">
        <v>1.2193989999999999</v>
      </c>
      <c r="H483">
        <v>1.684321</v>
      </c>
      <c r="I483"/>
      <c r="J483">
        <v>12.898289999999999</v>
      </c>
      <c r="K483">
        <v>21.870100000000001</v>
      </c>
      <c r="L483">
        <v>27.756319999999999</v>
      </c>
      <c r="M483">
        <v>19.72362</v>
      </c>
      <c r="N483">
        <v>5.3712900000000001</v>
      </c>
      <c r="O483">
        <v>1.9345460000000001</v>
      </c>
      <c r="P483">
        <v>2.411737</v>
      </c>
      <c r="Q483">
        <v>7.5832940000000004</v>
      </c>
      <c r="R483">
        <v>3.5657489999999998</v>
      </c>
      <c r="S483">
        <v>62.511679999999998</v>
      </c>
      <c r="T483">
        <v>6.7634299999999996</v>
      </c>
      <c r="U483">
        <v>2.0790639999999998</v>
      </c>
      <c r="V483">
        <v>20.603829999999999</v>
      </c>
      <c r="W483">
        <v>17.264890000000001</v>
      </c>
      <c r="X483">
        <v>15.100059999999999</v>
      </c>
      <c r="Y483">
        <v>3.0127039999999998</v>
      </c>
      <c r="Z483">
        <v>1.948898</v>
      </c>
      <c r="AA483"/>
      <c r="AB483">
        <v>22.394079999999999</v>
      </c>
      <c r="AC483">
        <v>9.1025659999999994E-3</v>
      </c>
      <c r="AD483">
        <v>27.434349999999998</v>
      </c>
      <c r="AE483">
        <v>5.8374969999999999</v>
      </c>
    </row>
    <row r="484" spans="1:31" x14ac:dyDescent="0.35">
      <c r="A484" s="73">
        <v>33298</v>
      </c>
      <c r="B484">
        <v>12.61595</v>
      </c>
      <c r="C484"/>
      <c r="D484">
        <v>22.206330000000001</v>
      </c>
      <c r="E484">
        <v>37.839469999999999</v>
      </c>
      <c r="F484">
        <v>3.833224</v>
      </c>
      <c r="G484">
        <v>1.2433989999999999</v>
      </c>
      <c r="H484">
        <v>1.7040489999999999</v>
      </c>
      <c r="I484"/>
      <c r="J484">
        <v>13.220700000000001</v>
      </c>
      <c r="K484">
        <v>21.949529999999999</v>
      </c>
      <c r="L484">
        <v>27.85303</v>
      </c>
      <c r="M484">
        <v>19.798259999999999</v>
      </c>
      <c r="N484">
        <v>5.4887899999999998</v>
      </c>
      <c r="O484">
        <v>1.911813</v>
      </c>
      <c r="P484">
        <v>2.4459559999999998</v>
      </c>
      <c r="Q484">
        <v>7.7351729999999996</v>
      </c>
      <c r="R484">
        <v>3.6328429999999998</v>
      </c>
      <c r="S484">
        <v>62.626199999999997</v>
      </c>
      <c r="T484">
        <v>6.8900499999999996</v>
      </c>
      <c r="U484">
        <v>2.1425429999999999</v>
      </c>
      <c r="V484">
        <v>20.75665</v>
      </c>
      <c r="W484">
        <v>17.17398</v>
      </c>
      <c r="X484">
        <v>15.214969999999999</v>
      </c>
      <c r="Y484">
        <v>3.0486080000000002</v>
      </c>
      <c r="Z484">
        <v>2.0321850000000001</v>
      </c>
      <c r="AA484"/>
      <c r="AB484">
        <v>22.752790000000001</v>
      </c>
      <c r="AC484">
        <v>9.4667569999999993E-3</v>
      </c>
      <c r="AD484">
        <v>27.578810000000001</v>
      </c>
      <c r="AE484">
        <v>5.9760309999999999</v>
      </c>
    </row>
    <row r="485" spans="1:31" x14ac:dyDescent="0.35">
      <c r="A485" s="73">
        <v>33329</v>
      </c>
      <c r="B485">
        <v>12.652369999999999</v>
      </c>
      <c r="C485"/>
      <c r="D485">
        <v>22.28584</v>
      </c>
      <c r="E485">
        <v>37.874319999999997</v>
      </c>
      <c r="F485">
        <v>3.9229980000000002</v>
      </c>
      <c r="G485">
        <v>1.2641929999999999</v>
      </c>
      <c r="H485">
        <v>1.7400199999999999</v>
      </c>
      <c r="I485"/>
      <c r="J485">
        <v>13.54311</v>
      </c>
      <c r="K485">
        <v>22.598089999999999</v>
      </c>
      <c r="L485">
        <v>27.95298</v>
      </c>
      <c r="M485">
        <v>19.910319999999999</v>
      </c>
      <c r="N485">
        <v>5.5985709999999997</v>
      </c>
      <c r="O485">
        <v>1.918892</v>
      </c>
      <c r="P485">
        <v>2.474186</v>
      </c>
      <c r="Q485">
        <v>7.8424610000000001</v>
      </c>
      <c r="R485">
        <v>3.6951710000000002</v>
      </c>
      <c r="S485">
        <v>62.822519999999997</v>
      </c>
      <c r="T485">
        <v>7.0261529999999999</v>
      </c>
      <c r="U485">
        <v>2.2046230000000002</v>
      </c>
      <c r="V485">
        <v>20.899229999999999</v>
      </c>
      <c r="W485">
        <v>17.19172</v>
      </c>
      <c r="X485">
        <v>15.32826</v>
      </c>
      <c r="Y485">
        <v>3.0942500000000002</v>
      </c>
      <c r="Z485">
        <v>2.1214309999999998</v>
      </c>
      <c r="AA485"/>
      <c r="AB485">
        <v>22.855250000000002</v>
      </c>
      <c r="AC485">
        <v>9.9143400000000007E-3</v>
      </c>
      <c r="AD485">
        <v>27.665980000000001</v>
      </c>
      <c r="AE485">
        <v>6.0041890000000002</v>
      </c>
    </row>
    <row r="486" spans="1:31" x14ac:dyDescent="0.35">
      <c r="A486" s="73">
        <v>33359</v>
      </c>
      <c r="B486">
        <v>12.7028</v>
      </c>
      <c r="C486"/>
      <c r="D486">
        <v>22.43544</v>
      </c>
      <c r="E486">
        <v>37.962649999999996</v>
      </c>
      <c r="F486">
        <v>4.0167809999999999</v>
      </c>
      <c r="G486">
        <v>1.2866820000000001</v>
      </c>
      <c r="H486">
        <v>1.786235</v>
      </c>
      <c r="I486"/>
      <c r="J486">
        <v>13.86552</v>
      </c>
      <c r="K486">
        <v>23.105840000000001</v>
      </c>
      <c r="L486">
        <v>28.032550000000001</v>
      </c>
      <c r="M486">
        <v>19.984459999999999</v>
      </c>
      <c r="N486">
        <v>5.7559880000000003</v>
      </c>
      <c r="O486">
        <v>1.973093</v>
      </c>
      <c r="P486">
        <v>2.5132680000000001</v>
      </c>
      <c r="Q486">
        <v>7.9305139999999996</v>
      </c>
      <c r="R486">
        <v>3.7598880000000001</v>
      </c>
      <c r="S486">
        <v>62.969760000000001</v>
      </c>
      <c r="T486">
        <v>7.149438</v>
      </c>
      <c r="U486">
        <v>2.2702420000000001</v>
      </c>
      <c r="V486">
        <v>20.945029999999999</v>
      </c>
      <c r="W486">
        <v>17.291260000000001</v>
      </c>
      <c r="X486">
        <v>15.44558</v>
      </c>
      <c r="Y486">
        <v>3.1413980000000001</v>
      </c>
      <c r="Z486">
        <v>2.2411340000000002</v>
      </c>
      <c r="AA486"/>
      <c r="AB486">
        <v>23.025770000000001</v>
      </c>
      <c r="AC486">
        <v>1.043846E-2</v>
      </c>
      <c r="AD486">
        <v>27.753990000000002</v>
      </c>
      <c r="AE486">
        <v>6.117731</v>
      </c>
    </row>
    <row r="487" spans="1:31" x14ac:dyDescent="0.35">
      <c r="A487" s="73">
        <v>33390</v>
      </c>
      <c r="B487">
        <v>12.767239999999999</v>
      </c>
      <c r="C487"/>
      <c r="D487">
        <v>22.414449999999999</v>
      </c>
      <c r="E487">
        <v>38.07423</v>
      </c>
      <c r="F487">
        <v>4.1197249999999999</v>
      </c>
      <c r="G487">
        <v>1.3140259999999999</v>
      </c>
      <c r="H487">
        <v>1.814211</v>
      </c>
      <c r="I487"/>
      <c r="J487">
        <v>14.187939999999999</v>
      </c>
      <c r="K487">
        <v>23.30735</v>
      </c>
      <c r="L487">
        <v>28.24822</v>
      </c>
      <c r="M487">
        <v>20.024290000000001</v>
      </c>
      <c r="N487">
        <v>5.8971260000000001</v>
      </c>
      <c r="O487">
        <v>2.0169410000000001</v>
      </c>
      <c r="P487">
        <v>2.5430869999999999</v>
      </c>
      <c r="Q487">
        <v>7.9881609999999998</v>
      </c>
      <c r="R487">
        <v>3.792033</v>
      </c>
      <c r="S487">
        <v>63.108820000000001</v>
      </c>
      <c r="T487">
        <v>7.2547220000000001</v>
      </c>
      <c r="U487">
        <v>2.320424</v>
      </c>
      <c r="V487">
        <v>20.91187</v>
      </c>
      <c r="W487">
        <v>17.558129999999998</v>
      </c>
      <c r="X487">
        <v>15.54162</v>
      </c>
      <c r="Y487">
        <v>3.1847850000000002</v>
      </c>
      <c r="Z487">
        <v>2.3699910000000002</v>
      </c>
      <c r="AA487"/>
      <c r="AB487">
        <v>23.38599</v>
      </c>
      <c r="AC487">
        <v>1.0954719999999999E-2</v>
      </c>
      <c r="AD487">
        <v>27.82788</v>
      </c>
      <c r="AE487">
        <v>6.1964499999999996</v>
      </c>
    </row>
    <row r="488" spans="1:31" x14ac:dyDescent="0.35">
      <c r="A488" s="73">
        <v>33420</v>
      </c>
      <c r="B488">
        <v>12.80926</v>
      </c>
      <c r="C488"/>
      <c r="D488">
        <v>22.392330000000001</v>
      </c>
      <c r="E488">
        <v>38.182850000000002</v>
      </c>
      <c r="F488">
        <v>4.247941</v>
      </c>
      <c r="G488">
        <v>1.3421339999999999</v>
      </c>
      <c r="H488">
        <v>1.814988</v>
      </c>
      <c r="I488"/>
      <c r="J488">
        <v>14.510350000000001</v>
      </c>
      <c r="K488">
        <v>23.865220000000001</v>
      </c>
      <c r="L488">
        <v>28.465890000000002</v>
      </c>
      <c r="M488">
        <v>20.034859999999998</v>
      </c>
      <c r="N488">
        <v>6.0104249999999997</v>
      </c>
      <c r="O488">
        <v>2.0911140000000001</v>
      </c>
      <c r="P488">
        <v>2.5621580000000002</v>
      </c>
      <c r="Q488">
        <v>8.0678640000000001</v>
      </c>
      <c r="R488">
        <v>3.7829959999999998</v>
      </c>
      <c r="S488">
        <v>63.337859999999999</v>
      </c>
      <c r="T488">
        <v>7.366498</v>
      </c>
      <c r="U488">
        <v>2.363013</v>
      </c>
      <c r="V488">
        <v>21.007059999999999</v>
      </c>
      <c r="W488">
        <v>17.61871</v>
      </c>
      <c r="X488">
        <v>15.62274</v>
      </c>
      <c r="Y488">
        <v>3.2263069999999998</v>
      </c>
      <c r="Z488">
        <v>2.4447350000000001</v>
      </c>
      <c r="AA488"/>
      <c r="AB488">
        <v>23.62144</v>
      </c>
      <c r="AC488">
        <v>1.144188E-2</v>
      </c>
      <c r="AD488">
        <v>27.862739999999999</v>
      </c>
      <c r="AE488">
        <v>6.1783659999999996</v>
      </c>
    </row>
    <row r="489" spans="1:31" x14ac:dyDescent="0.35">
      <c r="A489" s="73">
        <v>33451</v>
      </c>
      <c r="B489">
        <v>12.851290000000001</v>
      </c>
      <c r="C489"/>
      <c r="D489">
        <v>22.349060000000001</v>
      </c>
      <c r="E489">
        <v>38.287909999999997</v>
      </c>
      <c r="F489">
        <v>4.3920300000000001</v>
      </c>
      <c r="G489">
        <v>1.3714770000000001</v>
      </c>
      <c r="H489">
        <v>1.8122849999999999</v>
      </c>
      <c r="I489"/>
      <c r="J489">
        <v>14.83276</v>
      </c>
      <c r="K489">
        <v>24.350809999999999</v>
      </c>
      <c r="L489">
        <v>28.50018</v>
      </c>
      <c r="M489">
        <v>20.04691</v>
      </c>
      <c r="N489">
        <v>6.1357739999999996</v>
      </c>
      <c r="O489">
        <v>2.120657</v>
      </c>
      <c r="P489">
        <v>2.5930089999999999</v>
      </c>
      <c r="Q489">
        <v>8.1895330000000008</v>
      </c>
      <c r="R489">
        <v>3.8486850000000001</v>
      </c>
      <c r="S489">
        <v>63.329680000000003</v>
      </c>
      <c r="T489">
        <v>7.5042499999999999</v>
      </c>
      <c r="U489">
        <v>2.4197340000000001</v>
      </c>
      <c r="V489">
        <v>21.127870000000001</v>
      </c>
      <c r="W489">
        <v>17.485700000000001</v>
      </c>
      <c r="X489">
        <v>15.69078</v>
      </c>
      <c r="Y489">
        <v>3.2698719999999999</v>
      </c>
      <c r="Z489">
        <v>2.504953</v>
      </c>
      <c r="AA489"/>
      <c r="AB489">
        <v>23.581440000000001</v>
      </c>
      <c r="AC489">
        <v>1.2009479999999999E-2</v>
      </c>
      <c r="AD489">
        <v>27.85361</v>
      </c>
      <c r="AE489">
        <v>6.1891049999999996</v>
      </c>
    </row>
    <row r="490" spans="1:31" x14ac:dyDescent="0.35">
      <c r="A490" s="73">
        <v>33482</v>
      </c>
      <c r="B490">
        <v>12.912929999999999</v>
      </c>
      <c r="C490"/>
      <c r="D490">
        <v>22.47344</v>
      </c>
      <c r="E490">
        <v>38.335129999999999</v>
      </c>
      <c r="F490">
        <v>4.5385350000000004</v>
      </c>
      <c r="G490">
        <v>1.4016500000000001</v>
      </c>
      <c r="H490">
        <v>1.865275</v>
      </c>
      <c r="I490"/>
      <c r="J490">
        <v>15.15517</v>
      </c>
      <c r="K490">
        <v>24.15785</v>
      </c>
      <c r="L490">
        <v>28.620259999999998</v>
      </c>
      <c r="M490">
        <v>20.085049999999999</v>
      </c>
      <c r="N490">
        <v>6.2669779999999999</v>
      </c>
      <c r="O490">
        <v>2.1149969999999998</v>
      </c>
      <c r="P490">
        <v>2.6313149999999998</v>
      </c>
      <c r="Q490">
        <v>8.2879909999999999</v>
      </c>
      <c r="R490">
        <v>3.8762210000000001</v>
      </c>
      <c r="S490">
        <v>63.501460000000002</v>
      </c>
      <c r="T490">
        <v>7.6646190000000001</v>
      </c>
      <c r="U490">
        <v>2.4425729999999999</v>
      </c>
      <c r="V490">
        <v>21.836290000000002</v>
      </c>
      <c r="W490">
        <v>17.52026</v>
      </c>
      <c r="X490">
        <v>15.782970000000001</v>
      </c>
      <c r="Y490">
        <v>3.3317169999999998</v>
      </c>
      <c r="Z490">
        <v>2.5810650000000002</v>
      </c>
      <c r="AA490"/>
      <c r="AB490">
        <v>23.65626</v>
      </c>
      <c r="AC490">
        <v>1.2811889999999999E-2</v>
      </c>
      <c r="AD490">
        <v>27.852779999999999</v>
      </c>
      <c r="AE490">
        <v>6.2464519999999997</v>
      </c>
    </row>
    <row r="491" spans="1:31" x14ac:dyDescent="0.35">
      <c r="A491" s="73">
        <v>33512</v>
      </c>
      <c r="B491">
        <v>12.93534</v>
      </c>
      <c r="C491"/>
      <c r="D491">
        <v>22.6356</v>
      </c>
      <c r="E491">
        <v>38.435850000000002</v>
      </c>
      <c r="F491">
        <v>4.6717259999999996</v>
      </c>
      <c r="G491">
        <v>1.424415</v>
      </c>
      <c r="H491">
        <v>1.9669110000000001</v>
      </c>
      <c r="I491"/>
      <c r="J491">
        <v>15.47758</v>
      </c>
      <c r="K491">
        <v>24.299399999999999</v>
      </c>
      <c r="L491">
        <v>28.778780000000001</v>
      </c>
      <c r="M491">
        <v>20.114339999999999</v>
      </c>
      <c r="N491">
        <v>6.4158059999999999</v>
      </c>
      <c r="O491">
        <v>2.1496710000000001</v>
      </c>
      <c r="P491">
        <v>2.6805129999999999</v>
      </c>
      <c r="Q491">
        <v>8.3538130000000006</v>
      </c>
      <c r="R491">
        <v>3.871753</v>
      </c>
      <c r="S491">
        <v>63.640520000000002</v>
      </c>
      <c r="T491">
        <v>7.8155950000000001</v>
      </c>
      <c r="U491">
        <v>2.4829539999999999</v>
      </c>
      <c r="V491">
        <v>22.327570000000001</v>
      </c>
      <c r="W491">
        <v>17.72756</v>
      </c>
      <c r="X491">
        <v>15.901350000000001</v>
      </c>
      <c r="Y491">
        <v>3.3990269999999998</v>
      </c>
      <c r="Z491">
        <v>2.6501649999999999</v>
      </c>
      <c r="AA491"/>
      <c r="AB491">
        <v>23.82929</v>
      </c>
      <c r="AC491">
        <v>1.367489E-2</v>
      </c>
      <c r="AD491">
        <v>27.895949999999999</v>
      </c>
      <c r="AE491">
        <v>6.2986940000000002</v>
      </c>
    </row>
    <row r="492" spans="1:31" x14ac:dyDescent="0.35">
      <c r="A492" s="73">
        <v>33543</v>
      </c>
      <c r="B492">
        <v>12.910119999999999</v>
      </c>
      <c r="C492"/>
      <c r="D492">
        <v>22.705449999999999</v>
      </c>
      <c r="E492">
        <v>38.481499999999997</v>
      </c>
      <c r="F492">
        <v>4.8068600000000004</v>
      </c>
      <c r="G492">
        <v>1.4476119999999999</v>
      </c>
      <c r="H492">
        <v>2.067256</v>
      </c>
      <c r="I492"/>
      <c r="J492">
        <v>15.8</v>
      </c>
      <c r="K492">
        <v>24.51388</v>
      </c>
      <c r="L492">
        <v>29.000219999999999</v>
      </c>
      <c r="M492">
        <v>20.135079999999999</v>
      </c>
      <c r="N492">
        <v>6.608028</v>
      </c>
      <c r="O492">
        <v>2.1783399999999999</v>
      </c>
      <c r="P492">
        <v>2.7432720000000002</v>
      </c>
      <c r="Q492">
        <v>8.4124440000000007</v>
      </c>
      <c r="R492">
        <v>4.0154990000000002</v>
      </c>
      <c r="S492">
        <v>63.61598</v>
      </c>
      <c r="T492">
        <v>7.9004859999999999</v>
      </c>
      <c r="U492">
        <v>2.5610930000000001</v>
      </c>
      <c r="V492">
        <v>22.294560000000001</v>
      </c>
      <c r="W492">
        <v>17.820460000000001</v>
      </c>
      <c r="X492">
        <v>16.012409999999999</v>
      </c>
      <c r="Y492">
        <v>3.4530080000000001</v>
      </c>
      <c r="Z492">
        <v>2.7098589999999998</v>
      </c>
      <c r="AA492"/>
      <c r="AB492">
        <v>23.837679999999999</v>
      </c>
      <c r="AC492">
        <v>1.4439850000000001E-2</v>
      </c>
      <c r="AD492">
        <v>27.94078</v>
      </c>
      <c r="AE492">
        <v>6.3475239999999999</v>
      </c>
    </row>
    <row r="493" spans="1:31" x14ac:dyDescent="0.35">
      <c r="A493" s="73">
        <v>33573</v>
      </c>
      <c r="B493">
        <v>12.940939999999999</v>
      </c>
      <c r="C493"/>
      <c r="D493">
        <v>22.814060000000001</v>
      </c>
      <c r="E493">
        <v>38.656370000000003</v>
      </c>
      <c r="F493">
        <v>4.9330280000000002</v>
      </c>
      <c r="G493">
        <v>1.478785</v>
      </c>
      <c r="H493">
        <v>2.1506539999999998</v>
      </c>
      <c r="I493"/>
      <c r="J493">
        <v>16.227080000000001</v>
      </c>
      <c r="K493">
        <v>24.313690000000001</v>
      </c>
      <c r="L493">
        <v>29.69997</v>
      </c>
      <c r="M493">
        <v>20.18346</v>
      </c>
      <c r="N493">
        <v>6.9231769999999999</v>
      </c>
      <c r="O493">
        <v>2.204942</v>
      </c>
      <c r="P493">
        <v>2.792468</v>
      </c>
      <c r="Q493">
        <v>8.5005670000000002</v>
      </c>
      <c r="R493">
        <v>4.4764710000000001</v>
      </c>
      <c r="S493">
        <v>63.61598</v>
      </c>
      <c r="T493">
        <v>8.0364269999999998</v>
      </c>
      <c r="U493">
        <v>2.5930849999999999</v>
      </c>
      <c r="V493">
        <v>22.62472</v>
      </c>
      <c r="W493">
        <v>17.900459999999999</v>
      </c>
      <c r="X493">
        <v>16.118289999999998</v>
      </c>
      <c r="Y493">
        <v>3.5072220000000001</v>
      </c>
      <c r="Z493">
        <v>2.5939399999999999</v>
      </c>
      <c r="AA493"/>
      <c r="AB493">
        <v>23.77412</v>
      </c>
      <c r="AC493">
        <v>1.517167E-2</v>
      </c>
      <c r="AD493">
        <v>27.996410000000001</v>
      </c>
      <c r="AE493">
        <v>6.3644889999999998</v>
      </c>
    </row>
    <row r="494" spans="1:31" x14ac:dyDescent="0.35">
      <c r="A494" s="73">
        <v>33604</v>
      </c>
      <c r="B494">
        <v>12.988569999999999</v>
      </c>
      <c r="C494"/>
      <c r="D494">
        <v>22.909120000000001</v>
      </c>
      <c r="E494">
        <v>38.666420000000002</v>
      </c>
      <c r="F494">
        <v>5.0564840000000002</v>
      </c>
      <c r="G494">
        <v>1.512678</v>
      </c>
      <c r="H494">
        <v>2.2366920000000001</v>
      </c>
      <c r="I494"/>
      <c r="J494">
        <v>13.807090000000001</v>
      </c>
      <c r="K494">
        <v>24.751930000000002</v>
      </c>
      <c r="L494">
        <v>29.966660000000001</v>
      </c>
      <c r="M494">
        <v>20.294640000000001</v>
      </c>
      <c r="N494">
        <v>7.2248159999999997</v>
      </c>
      <c r="O494">
        <v>2.2394340000000001</v>
      </c>
      <c r="P494">
        <v>2.8313839999999999</v>
      </c>
      <c r="Q494">
        <v>8.5752950000000006</v>
      </c>
      <c r="R494">
        <v>4.9703299999999997</v>
      </c>
      <c r="S494">
        <v>63.624160000000003</v>
      </c>
      <c r="T494">
        <v>8.2438260000000003</v>
      </c>
      <c r="U494">
        <v>2.5999509999999999</v>
      </c>
      <c r="V494">
        <v>22.762979999999999</v>
      </c>
      <c r="W494">
        <v>18.219360000000002</v>
      </c>
      <c r="X494">
        <v>16.232859999999999</v>
      </c>
      <c r="Y494">
        <v>3.5715710000000001</v>
      </c>
      <c r="Z494">
        <v>2.5321470000000001</v>
      </c>
      <c r="AA494"/>
      <c r="AB494">
        <v>23.559830000000002</v>
      </c>
      <c r="AC494">
        <v>1.598432E-2</v>
      </c>
      <c r="AD494">
        <v>28.07113</v>
      </c>
      <c r="AE494">
        <v>6.4358110000000002</v>
      </c>
    </row>
    <row r="495" spans="1:31" x14ac:dyDescent="0.35">
      <c r="A495" s="73">
        <v>33635</v>
      </c>
      <c r="B495">
        <v>13.01939</v>
      </c>
      <c r="C495"/>
      <c r="D495">
        <v>23.019860000000001</v>
      </c>
      <c r="E495">
        <v>38.536169999999998</v>
      </c>
      <c r="F495">
        <v>5.2003839999999997</v>
      </c>
      <c r="G495">
        <v>1.547107</v>
      </c>
      <c r="H495">
        <v>2.312179</v>
      </c>
      <c r="I495"/>
      <c r="J495">
        <v>14.289669999999999</v>
      </c>
      <c r="K495">
        <v>25.58785</v>
      </c>
      <c r="L495">
        <v>29.742349999999998</v>
      </c>
      <c r="M495">
        <v>20.415179999999999</v>
      </c>
      <c r="N495">
        <v>7.3722580000000004</v>
      </c>
      <c r="O495">
        <v>2.2638760000000002</v>
      </c>
      <c r="P495">
        <v>2.8772419999999999</v>
      </c>
      <c r="Q495">
        <v>8.5989190000000004</v>
      </c>
      <c r="R495">
        <v>5.2523569999999999</v>
      </c>
      <c r="S495">
        <v>63.542360000000002</v>
      </c>
      <c r="T495">
        <v>8.3668619999999994</v>
      </c>
      <c r="U495">
        <v>2.6356130000000002</v>
      </c>
      <c r="V495">
        <v>22.869039999999998</v>
      </c>
      <c r="W495">
        <v>18.509699999999999</v>
      </c>
      <c r="X495">
        <v>16.347760000000001</v>
      </c>
      <c r="Y495">
        <v>3.6242770000000002</v>
      </c>
      <c r="Z495">
        <v>2.6963509999999999</v>
      </c>
      <c r="AA495"/>
      <c r="AB495">
        <v>23.38128</v>
      </c>
      <c r="AC495">
        <v>1.6845280000000001E-2</v>
      </c>
      <c r="AD495">
        <v>28.227209999999999</v>
      </c>
      <c r="AE495">
        <v>6.525461</v>
      </c>
    </row>
    <row r="496" spans="1:31" x14ac:dyDescent="0.35">
      <c r="A496" s="73">
        <v>33664</v>
      </c>
      <c r="B496">
        <v>13.016590000000001</v>
      </c>
      <c r="C496"/>
      <c r="D496">
        <v>23.202390000000001</v>
      </c>
      <c r="E496">
        <v>38.566110000000002</v>
      </c>
      <c r="F496">
        <v>5.3162969999999996</v>
      </c>
      <c r="G496">
        <v>1.5778810000000001</v>
      </c>
      <c r="H496">
        <v>2.3912119999999999</v>
      </c>
      <c r="I496"/>
      <c r="J496">
        <v>14.458349999999999</v>
      </c>
      <c r="K496">
        <v>25.730869999999999</v>
      </c>
      <c r="L496">
        <v>29.861000000000001</v>
      </c>
      <c r="M496">
        <v>20.490939999999998</v>
      </c>
      <c r="N496">
        <v>7.5088039999999996</v>
      </c>
      <c r="O496">
        <v>2.3056640000000002</v>
      </c>
      <c r="P496">
        <v>2.9165830000000001</v>
      </c>
      <c r="Q496">
        <v>8.6020590000000006</v>
      </c>
      <c r="R496">
        <v>5.4024039999999998</v>
      </c>
      <c r="S496">
        <v>63.730499999999999</v>
      </c>
      <c r="T496">
        <v>8.4754360000000002</v>
      </c>
      <c r="U496">
        <v>2.6708150000000002</v>
      </c>
      <c r="V496">
        <v>22.80292</v>
      </c>
      <c r="W496">
        <v>18.828569999999999</v>
      </c>
      <c r="X496">
        <v>16.441490000000002</v>
      </c>
      <c r="Y496">
        <v>3.6770830000000001</v>
      </c>
      <c r="Z496">
        <v>2.820824</v>
      </c>
      <c r="AA496"/>
      <c r="AB496">
        <v>23.476800000000001</v>
      </c>
      <c r="AC496">
        <v>1.7848039999999999E-2</v>
      </c>
      <c r="AD496">
        <v>28.25958</v>
      </c>
      <c r="AE496">
        <v>6.5270530000000004</v>
      </c>
    </row>
    <row r="497" spans="1:31" x14ac:dyDescent="0.35">
      <c r="A497" s="73">
        <v>33695</v>
      </c>
      <c r="B497">
        <v>13.0334</v>
      </c>
      <c r="C497"/>
      <c r="D497">
        <v>23.210139999999999</v>
      </c>
      <c r="E497">
        <v>38.68985</v>
      </c>
      <c r="F497">
        <v>5.4222080000000004</v>
      </c>
      <c r="G497">
        <v>1.622136</v>
      </c>
      <c r="H497">
        <v>2.478065</v>
      </c>
      <c r="I497"/>
      <c r="J497">
        <v>14.503819999999999</v>
      </c>
      <c r="K497">
        <v>25.866589999999999</v>
      </c>
      <c r="L497">
        <v>30.09694</v>
      </c>
      <c r="M497">
        <v>20.539429999999999</v>
      </c>
      <c r="N497">
        <v>7.7581239999999996</v>
      </c>
      <c r="O497">
        <v>2.370161</v>
      </c>
      <c r="P497">
        <v>2.947616</v>
      </c>
      <c r="Q497">
        <v>8.6370719999999999</v>
      </c>
      <c r="R497">
        <v>5.5144590000000004</v>
      </c>
      <c r="S497">
        <v>63.61598</v>
      </c>
      <c r="T497">
        <v>8.6253519999999995</v>
      </c>
      <c r="U497">
        <v>2.7015570000000002</v>
      </c>
      <c r="V497">
        <v>22.74905</v>
      </c>
      <c r="W497">
        <v>18.95553</v>
      </c>
      <c r="X497">
        <v>16.496549999999999</v>
      </c>
      <c r="Y497">
        <v>3.7291910000000001</v>
      </c>
      <c r="Z497">
        <v>2.9170379999999998</v>
      </c>
      <c r="AA497"/>
      <c r="AB497">
        <v>23.6404</v>
      </c>
      <c r="AC497">
        <v>1.884715E-2</v>
      </c>
      <c r="AD497">
        <v>28.224720000000001</v>
      </c>
      <c r="AE497">
        <v>6.5711959999999996</v>
      </c>
    </row>
    <row r="498" spans="1:31" x14ac:dyDescent="0.35">
      <c r="A498" s="73">
        <v>33725</v>
      </c>
      <c r="B498">
        <v>13.11185</v>
      </c>
      <c r="C498"/>
      <c r="D498">
        <v>23.248760000000001</v>
      </c>
      <c r="E498">
        <v>38.92315</v>
      </c>
      <c r="F498">
        <v>5.5343260000000001</v>
      </c>
      <c r="G498">
        <v>1.6690940000000001</v>
      </c>
      <c r="H498">
        <v>2.5427330000000001</v>
      </c>
      <c r="I498"/>
      <c r="J498">
        <v>14.694509999999999</v>
      </c>
      <c r="K498">
        <v>26.030999999999999</v>
      </c>
      <c r="L498">
        <v>30.376840000000001</v>
      </c>
      <c r="M498">
        <v>20.502420000000001</v>
      </c>
      <c r="N498">
        <v>7.9519500000000001</v>
      </c>
      <c r="O498">
        <v>2.439597</v>
      </c>
      <c r="P498">
        <v>2.9936050000000001</v>
      </c>
      <c r="Q498">
        <v>8.6876320000000007</v>
      </c>
      <c r="R498">
        <v>5.5888970000000002</v>
      </c>
      <c r="S498">
        <v>63.452379999999998</v>
      </c>
      <c r="T498">
        <v>8.7791130000000006</v>
      </c>
      <c r="U498">
        <v>2.7458550000000002</v>
      </c>
      <c r="V498">
        <v>23.04223</v>
      </c>
      <c r="W498">
        <v>18.839980000000001</v>
      </c>
      <c r="X498">
        <v>16.558820000000001</v>
      </c>
      <c r="Y498">
        <v>3.7788750000000002</v>
      </c>
      <c r="Z498">
        <v>3.0081380000000002</v>
      </c>
      <c r="AA498"/>
      <c r="AB498">
        <v>23.741009999999999</v>
      </c>
      <c r="AC498">
        <v>1.9876049999999999E-2</v>
      </c>
      <c r="AD498">
        <v>28.215579999999999</v>
      </c>
      <c r="AE498">
        <v>6.5899099999999997</v>
      </c>
    </row>
    <row r="499" spans="1:31" x14ac:dyDescent="0.35">
      <c r="A499" s="73">
        <v>33756</v>
      </c>
      <c r="B499">
        <v>13.15387</v>
      </c>
      <c r="C499"/>
      <c r="D499">
        <v>23.3764</v>
      </c>
      <c r="E499">
        <v>39.037089999999999</v>
      </c>
      <c r="F499">
        <v>5.667751</v>
      </c>
      <c r="G499">
        <v>1.7037340000000001</v>
      </c>
      <c r="H499">
        <v>2.6186820000000002</v>
      </c>
      <c r="I499"/>
      <c r="J499">
        <v>14.85439</v>
      </c>
      <c r="K499">
        <v>26.06194</v>
      </c>
      <c r="L499">
        <v>30.599250000000001</v>
      </c>
      <c r="M499">
        <v>20.506509999999999</v>
      </c>
      <c r="N499">
        <v>8.1183200000000006</v>
      </c>
      <c r="O499">
        <v>2.4836779999999998</v>
      </c>
      <c r="P499">
        <v>3.0442390000000001</v>
      </c>
      <c r="Q499">
        <v>8.6664919999999999</v>
      </c>
      <c r="R499">
        <v>5.665667</v>
      </c>
      <c r="S499">
        <v>63.526000000000003</v>
      </c>
      <c r="T499">
        <v>8.9113399999999992</v>
      </c>
      <c r="U499">
        <v>2.7752029999999999</v>
      </c>
      <c r="V499">
        <v>23.176380000000002</v>
      </c>
      <c r="W499">
        <v>18.70082</v>
      </c>
      <c r="X499">
        <v>16.623460000000001</v>
      </c>
      <c r="Y499">
        <v>3.8327110000000002</v>
      </c>
      <c r="Z499">
        <v>3.1025860000000001</v>
      </c>
      <c r="AA499"/>
      <c r="AB499">
        <v>23.779630000000001</v>
      </c>
      <c r="AC499">
        <v>2.1021379999999999E-2</v>
      </c>
      <c r="AD499">
        <v>28.172409999999999</v>
      </c>
      <c r="AE499">
        <v>6.5942119999999997</v>
      </c>
    </row>
    <row r="500" spans="1:31" x14ac:dyDescent="0.35">
      <c r="A500" s="73">
        <v>33786</v>
      </c>
      <c r="B500">
        <v>13.21271</v>
      </c>
      <c r="C500"/>
      <c r="D500">
        <v>23.545960000000001</v>
      </c>
      <c r="E500">
        <v>39.05744</v>
      </c>
      <c r="F500">
        <v>5.8190609999999996</v>
      </c>
      <c r="G500">
        <v>1.736459</v>
      </c>
      <c r="H500">
        <v>2.6679620000000002</v>
      </c>
      <c r="I500"/>
      <c r="J500">
        <v>15.27683</v>
      </c>
      <c r="K500">
        <v>26.045850000000002</v>
      </c>
      <c r="L500">
        <v>30.727779999999999</v>
      </c>
      <c r="M500">
        <v>20.587129999999998</v>
      </c>
      <c r="N500">
        <v>8.3246289999999998</v>
      </c>
      <c r="O500">
        <v>2.5039669999999998</v>
      </c>
      <c r="P500">
        <v>3.0877189999999999</v>
      </c>
      <c r="Q500">
        <v>8.7673199999999998</v>
      </c>
      <c r="R500">
        <v>5.7534609999999997</v>
      </c>
      <c r="S500">
        <v>63.403300000000002</v>
      </c>
      <c r="T500">
        <v>9.0425599999999999</v>
      </c>
      <c r="U500">
        <v>2.8342550000000002</v>
      </c>
      <c r="V500">
        <v>23.311499999999999</v>
      </c>
      <c r="W500">
        <v>18.680050000000001</v>
      </c>
      <c r="X500">
        <v>16.702670000000001</v>
      </c>
      <c r="Y500">
        <v>3.88781</v>
      </c>
      <c r="Z500">
        <v>3.2138779999999998</v>
      </c>
      <c r="AA500"/>
      <c r="AB500">
        <v>23.737220000000001</v>
      </c>
      <c r="AC500">
        <v>2.2092669999999998E-2</v>
      </c>
      <c r="AD500">
        <v>28.176559999999998</v>
      </c>
      <c r="AE500">
        <v>6.69231</v>
      </c>
    </row>
    <row r="501" spans="1:31" x14ac:dyDescent="0.35">
      <c r="A501" s="73">
        <v>33817</v>
      </c>
      <c r="B501">
        <v>13.324769999999999</v>
      </c>
      <c r="C501"/>
      <c r="D501">
        <v>23.640499999999999</v>
      </c>
      <c r="E501">
        <v>39.07546</v>
      </c>
      <c r="F501">
        <v>5.9341340000000002</v>
      </c>
      <c r="G501">
        <v>1.7719860000000001</v>
      </c>
      <c r="H501">
        <v>2.6738460000000002</v>
      </c>
      <c r="I501"/>
      <c r="J501">
        <v>15.94716</v>
      </c>
      <c r="K501">
        <v>26.199670000000001</v>
      </c>
      <c r="L501">
        <v>30.761369999999999</v>
      </c>
      <c r="M501">
        <v>20.613140000000001</v>
      </c>
      <c r="N501">
        <v>8.5173199999999998</v>
      </c>
      <c r="O501">
        <v>2.5297999999999998</v>
      </c>
      <c r="P501">
        <v>3.1252580000000001</v>
      </c>
      <c r="Q501">
        <v>8.7941029999999998</v>
      </c>
      <c r="R501">
        <v>5.7593959999999997</v>
      </c>
      <c r="S501">
        <v>63.427840000000003</v>
      </c>
      <c r="T501">
        <v>9.1748279999999998</v>
      </c>
      <c r="U501">
        <v>2.8772850000000001</v>
      </c>
      <c r="V501">
        <v>23.542079999999999</v>
      </c>
      <c r="W501">
        <v>18.764019999999999</v>
      </c>
      <c r="X501">
        <v>16.787510000000001</v>
      </c>
      <c r="Y501">
        <v>3.9438780000000002</v>
      </c>
      <c r="Z501">
        <v>3.300713</v>
      </c>
      <c r="AA501"/>
      <c r="AB501">
        <v>23.717759999999998</v>
      </c>
      <c r="AC501">
        <v>2.3238660000000001E-2</v>
      </c>
      <c r="AD501">
        <v>28.21725</v>
      </c>
      <c r="AE501">
        <v>6.749606</v>
      </c>
    </row>
    <row r="502" spans="1:31" x14ac:dyDescent="0.35">
      <c r="A502" s="73">
        <v>33848</v>
      </c>
      <c r="B502">
        <v>13.38081</v>
      </c>
      <c r="C502"/>
      <c r="D502">
        <v>23.72203</v>
      </c>
      <c r="E502">
        <v>39.164909999999999</v>
      </c>
      <c r="F502">
        <v>6.021388</v>
      </c>
      <c r="G502">
        <v>1.8116410000000001</v>
      </c>
      <c r="H502">
        <v>2.7227229999999998</v>
      </c>
      <c r="I502"/>
      <c r="J502">
        <v>16.152519999999999</v>
      </c>
      <c r="K502">
        <v>26.22879</v>
      </c>
      <c r="L502">
        <v>30.96744</v>
      </c>
      <c r="M502">
        <v>20.698229999999999</v>
      </c>
      <c r="N502">
        <v>8.6854040000000001</v>
      </c>
      <c r="O502">
        <v>2.5665960000000001</v>
      </c>
      <c r="P502">
        <v>3.1447579999999999</v>
      </c>
      <c r="Q502">
        <v>8.7220040000000001</v>
      </c>
      <c r="R502">
        <v>5.969265</v>
      </c>
      <c r="S502">
        <v>63.3215</v>
      </c>
      <c r="T502">
        <v>9.3118800000000004</v>
      </c>
      <c r="U502">
        <v>2.899365</v>
      </c>
      <c r="V502">
        <v>23.659230000000001</v>
      </c>
      <c r="W502">
        <v>18.82891</v>
      </c>
      <c r="X502">
        <v>16.876609999999999</v>
      </c>
      <c r="Y502">
        <v>3.998786</v>
      </c>
      <c r="Z502">
        <v>3.398825</v>
      </c>
      <c r="AA502"/>
      <c r="AB502">
        <v>23.268229999999999</v>
      </c>
      <c r="AC502">
        <v>2.4398059999999999E-2</v>
      </c>
      <c r="AD502">
        <v>28.312719999999999</v>
      </c>
      <c r="AE502">
        <v>6.7828530000000002</v>
      </c>
    </row>
    <row r="503" spans="1:31" x14ac:dyDescent="0.35">
      <c r="A503" s="73">
        <v>33878</v>
      </c>
      <c r="B503">
        <v>13.378</v>
      </c>
      <c r="C503"/>
      <c r="D503">
        <v>23.86336</v>
      </c>
      <c r="E503">
        <v>39.143790000000003</v>
      </c>
      <c r="F503">
        <v>6.1159420000000004</v>
      </c>
      <c r="G503">
        <v>1.8544339999999999</v>
      </c>
      <c r="H503">
        <v>2.8139379999999998</v>
      </c>
      <c r="I503"/>
      <c r="J503">
        <v>16.239059999999998</v>
      </c>
      <c r="K503">
        <v>26.234310000000001</v>
      </c>
      <c r="L503">
        <v>31.196110000000001</v>
      </c>
      <c r="M503">
        <v>20.911709999999999</v>
      </c>
      <c r="N503">
        <v>8.8045709999999993</v>
      </c>
      <c r="O503">
        <v>2.6182650000000001</v>
      </c>
      <c r="P503">
        <v>3.1816110000000002</v>
      </c>
      <c r="Q503">
        <v>8.7521350000000009</v>
      </c>
      <c r="R503">
        <v>6.119885</v>
      </c>
      <c r="S503">
        <v>63.370579999999997</v>
      </c>
      <c r="T503">
        <v>9.4936480000000003</v>
      </c>
      <c r="U503">
        <v>2.9604349999999999</v>
      </c>
      <c r="V503">
        <v>23.761500000000002</v>
      </c>
      <c r="W503">
        <v>18.919080000000001</v>
      </c>
      <c r="X503">
        <v>16.997409999999999</v>
      </c>
      <c r="Y503">
        <v>4.0526609999999996</v>
      </c>
      <c r="Z503">
        <v>3.5446900000000001</v>
      </c>
      <c r="AA503"/>
      <c r="AB503">
        <v>22.821120000000001</v>
      </c>
      <c r="AC503">
        <v>2.5307360000000001E-2</v>
      </c>
      <c r="AD503">
        <v>28.424800000000001</v>
      </c>
      <c r="AE503">
        <v>6.8432440000000003</v>
      </c>
    </row>
    <row r="504" spans="1:31" x14ac:dyDescent="0.35">
      <c r="A504" s="73">
        <v>33909</v>
      </c>
      <c r="B504">
        <v>13.414429999999999</v>
      </c>
      <c r="C504"/>
      <c r="D504">
        <v>24.098320000000001</v>
      </c>
      <c r="E504">
        <v>39.240859999999998</v>
      </c>
      <c r="F504">
        <v>6.2275869999999998</v>
      </c>
      <c r="G504">
        <v>1.8987270000000001</v>
      </c>
      <c r="H504">
        <v>2.8937240000000002</v>
      </c>
      <c r="I504"/>
      <c r="J504">
        <v>16.557359999999999</v>
      </c>
      <c r="K504">
        <v>26.391439999999999</v>
      </c>
      <c r="L504">
        <v>31.398350000000001</v>
      </c>
      <c r="M504">
        <v>21.025300000000001</v>
      </c>
      <c r="N504">
        <v>8.9262739999999994</v>
      </c>
      <c r="O504">
        <v>2.6740460000000001</v>
      </c>
      <c r="P504">
        <v>3.22471</v>
      </c>
      <c r="Q504">
        <v>8.7772430000000004</v>
      </c>
      <c r="R504">
        <v>6.1224069999999999</v>
      </c>
      <c r="S504">
        <v>63.411479999999997</v>
      </c>
      <c r="T504">
        <v>9.6744730000000008</v>
      </c>
      <c r="U504">
        <v>3.0216080000000001</v>
      </c>
      <c r="V504">
        <v>23.900549999999999</v>
      </c>
      <c r="W504">
        <v>19.087779999999999</v>
      </c>
      <c r="X504">
        <v>17.096889999999998</v>
      </c>
      <c r="Y504">
        <v>4.1090619999999998</v>
      </c>
      <c r="Z504">
        <v>3.6862439999999999</v>
      </c>
      <c r="AA504"/>
      <c r="AB504">
        <v>23.385390000000001</v>
      </c>
      <c r="AC504">
        <v>2.6120540000000001E-2</v>
      </c>
      <c r="AD504">
        <v>28.447209999999998</v>
      </c>
      <c r="AE504">
        <v>6.8982830000000002</v>
      </c>
    </row>
    <row r="505" spans="1:31" x14ac:dyDescent="0.35">
      <c r="A505" s="73">
        <v>33939</v>
      </c>
      <c r="B505">
        <v>13.47606</v>
      </c>
      <c r="C505"/>
      <c r="D505">
        <v>24.105550000000001</v>
      </c>
      <c r="E505">
        <v>39.495759999999997</v>
      </c>
      <c r="F505">
        <v>6.335655</v>
      </c>
      <c r="G505">
        <v>1.940652</v>
      </c>
      <c r="H505">
        <v>2.9896940000000001</v>
      </c>
      <c r="I505"/>
      <c r="J505">
        <v>16.860990000000001</v>
      </c>
      <c r="K505">
        <v>25.960509999999999</v>
      </c>
      <c r="L505">
        <v>31.979769999999998</v>
      </c>
      <c r="M505">
        <v>20.982050000000001</v>
      </c>
      <c r="N505">
        <v>9.0201779999999996</v>
      </c>
      <c r="O505">
        <v>2.6902780000000002</v>
      </c>
      <c r="P505">
        <v>3.2464029999999999</v>
      </c>
      <c r="Q505">
        <v>8.8291419999999992</v>
      </c>
      <c r="R505">
        <v>6.2442419999999998</v>
      </c>
      <c r="S505">
        <v>63.542360000000002</v>
      </c>
      <c r="T505">
        <v>9.8416770000000007</v>
      </c>
      <c r="U505">
        <v>3.0699070000000002</v>
      </c>
      <c r="V505">
        <v>24.386769999999999</v>
      </c>
      <c r="W505">
        <v>19.085059999999999</v>
      </c>
      <c r="X505">
        <v>17.178570000000001</v>
      </c>
      <c r="Y505">
        <v>4.160323</v>
      </c>
      <c r="Z505">
        <v>3.804427</v>
      </c>
      <c r="AA505"/>
      <c r="AB505">
        <v>24.26369</v>
      </c>
      <c r="AC505">
        <v>2.703784E-2</v>
      </c>
      <c r="AD505">
        <v>28.432269999999999</v>
      </c>
      <c r="AE505">
        <v>6.8957300000000004</v>
      </c>
    </row>
    <row r="506" spans="1:31" x14ac:dyDescent="0.35">
      <c r="A506" s="73">
        <v>33970</v>
      </c>
      <c r="B506">
        <v>13.557309999999999</v>
      </c>
      <c r="C506"/>
      <c r="D506">
        <v>24.18113</v>
      </c>
      <c r="E506">
        <v>39.581339999999997</v>
      </c>
      <c r="F506">
        <v>6.5013509999999997</v>
      </c>
      <c r="G506">
        <v>2.0748989999999998</v>
      </c>
      <c r="H506">
        <v>3.070424</v>
      </c>
      <c r="I506"/>
      <c r="J506">
        <v>16.913789999999999</v>
      </c>
      <c r="K506">
        <v>25.64733</v>
      </c>
      <c r="L506">
        <v>32.211359999999999</v>
      </c>
      <c r="M506">
        <v>20.95654</v>
      </c>
      <c r="N506">
        <v>9.1391550000000006</v>
      </c>
      <c r="O506">
        <v>2.701066</v>
      </c>
      <c r="P506">
        <v>3.2751809999999999</v>
      </c>
      <c r="Q506">
        <v>8.8546080000000007</v>
      </c>
      <c r="R506">
        <v>6.4318799999999996</v>
      </c>
      <c r="S506">
        <v>63.583260000000003</v>
      </c>
      <c r="T506">
        <v>10.01238</v>
      </c>
      <c r="U506">
        <v>3.1439659999999998</v>
      </c>
      <c r="V506">
        <v>24.625769999999999</v>
      </c>
      <c r="W506">
        <v>18.969629999999999</v>
      </c>
      <c r="X506">
        <v>17.263020000000001</v>
      </c>
      <c r="Y506">
        <v>4.2157640000000001</v>
      </c>
      <c r="Z506">
        <v>3.9336389999999999</v>
      </c>
      <c r="AA506"/>
      <c r="AB506">
        <v>24.695360000000001</v>
      </c>
      <c r="AC506">
        <v>2.8211670000000001E-2</v>
      </c>
      <c r="AD506">
        <v>28.38578</v>
      </c>
      <c r="AE506">
        <v>6.8650180000000001</v>
      </c>
    </row>
    <row r="507" spans="1:31" x14ac:dyDescent="0.35">
      <c r="A507" s="73">
        <v>34001</v>
      </c>
      <c r="B507">
        <v>13.65537</v>
      </c>
      <c r="C507"/>
      <c r="D507">
        <v>24.317399999999999</v>
      </c>
      <c r="E507">
        <v>39.666359999999997</v>
      </c>
      <c r="F507">
        <v>6.633216</v>
      </c>
      <c r="G507">
        <v>2.211827</v>
      </c>
      <c r="H507">
        <v>3.1406239999999999</v>
      </c>
      <c r="I507"/>
      <c r="J507">
        <v>16.699639999999999</v>
      </c>
      <c r="K507">
        <v>25.91966</v>
      </c>
      <c r="L507">
        <v>32.077010000000001</v>
      </c>
      <c r="M507">
        <v>21.02739</v>
      </c>
      <c r="N507">
        <v>9.30762</v>
      </c>
      <c r="O507">
        <v>2.7532459999999999</v>
      </c>
      <c r="P507">
        <v>3.3063750000000001</v>
      </c>
      <c r="Q507">
        <v>8.8758140000000001</v>
      </c>
      <c r="R507">
        <v>6.5738580000000004</v>
      </c>
      <c r="S507">
        <v>63.722320000000003</v>
      </c>
      <c r="T507">
        <v>10.18918</v>
      </c>
      <c r="U507">
        <v>3.2257859999999998</v>
      </c>
      <c r="V507">
        <v>24.450520000000001</v>
      </c>
      <c r="W507">
        <v>19.03575</v>
      </c>
      <c r="X507">
        <v>17.34441</v>
      </c>
      <c r="Y507">
        <v>4.2663760000000002</v>
      </c>
      <c r="Z507">
        <v>4.0632380000000001</v>
      </c>
      <c r="AA507"/>
      <c r="AB507">
        <v>24.899329999999999</v>
      </c>
      <c r="AC507">
        <v>2.9485419999999998E-2</v>
      </c>
      <c r="AD507">
        <v>28.34759</v>
      </c>
      <c r="AE507">
        <v>6.8680969999999997</v>
      </c>
    </row>
    <row r="508" spans="1:31" x14ac:dyDescent="0.35">
      <c r="A508" s="73">
        <v>34029</v>
      </c>
      <c r="B508">
        <v>13.739420000000001</v>
      </c>
      <c r="C508"/>
      <c r="D508">
        <v>24.41769</v>
      </c>
      <c r="E508">
        <v>39.951819999999998</v>
      </c>
      <c r="F508">
        <v>6.6805099999999999</v>
      </c>
      <c r="G508">
        <v>2.256151</v>
      </c>
      <c r="H508">
        <v>3.2262300000000002</v>
      </c>
      <c r="I508"/>
      <c r="J508">
        <v>16.572030000000002</v>
      </c>
      <c r="K508">
        <v>26.23442</v>
      </c>
      <c r="L508">
        <v>32.296100000000003</v>
      </c>
      <c r="M508">
        <v>21.102709999999998</v>
      </c>
      <c r="N508">
        <v>9.4346350000000001</v>
      </c>
      <c r="O508">
        <v>2.8186309999999999</v>
      </c>
      <c r="P508">
        <v>3.3424680000000002</v>
      </c>
      <c r="Q508">
        <v>8.8600410000000007</v>
      </c>
      <c r="R508">
        <v>6.6759570000000004</v>
      </c>
      <c r="S508">
        <v>63.61598</v>
      </c>
      <c r="T508">
        <v>10.35159</v>
      </c>
      <c r="U508">
        <v>3.2831890000000001</v>
      </c>
      <c r="V508">
        <v>24.392980000000001</v>
      </c>
      <c r="W508">
        <v>19.031610000000001</v>
      </c>
      <c r="X508">
        <v>17.406400000000001</v>
      </c>
      <c r="Y508">
        <v>4.31839</v>
      </c>
      <c r="Z508">
        <v>4.1759430000000002</v>
      </c>
      <c r="AA508"/>
      <c r="AB508">
        <v>24.89593</v>
      </c>
      <c r="AC508">
        <v>3.076164E-2</v>
      </c>
      <c r="AD508">
        <v>28.324339999999999</v>
      </c>
      <c r="AE508">
        <v>6.8767370000000003</v>
      </c>
    </row>
    <row r="509" spans="1:31" x14ac:dyDescent="0.35">
      <c r="A509" s="73">
        <v>34060</v>
      </c>
      <c r="B509">
        <v>13.775840000000001</v>
      </c>
      <c r="C509"/>
      <c r="D509">
        <v>24.410609999999998</v>
      </c>
      <c r="E509">
        <v>40.151499999999999</v>
      </c>
      <c r="F509">
        <v>6.8223070000000003</v>
      </c>
      <c r="G509">
        <v>2.2918440000000002</v>
      </c>
      <c r="H509">
        <v>3.300783</v>
      </c>
      <c r="I509"/>
      <c r="J509">
        <v>16.79645</v>
      </c>
      <c r="K509">
        <v>26.637869999999999</v>
      </c>
      <c r="L509">
        <v>32.510750000000002</v>
      </c>
      <c r="M509">
        <v>21.116990000000001</v>
      </c>
      <c r="N509">
        <v>9.5639369999999992</v>
      </c>
      <c r="O509">
        <v>2.8443019999999999</v>
      </c>
      <c r="P509">
        <v>3.4112360000000002</v>
      </c>
      <c r="Q509">
        <v>8.8622940000000003</v>
      </c>
      <c r="R509">
        <v>6.7785099999999998</v>
      </c>
      <c r="S509">
        <v>63.86956</v>
      </c>
      <c r="T509">
        <v>10.50361</v>
      </c>
      <c r="U509">
        <v>3.3579020000000002</v>
      </c>
      <c r="V509">
        <v>24.429600000000001</v>
      </c>
      <c r="W509">
        <v>19.11148</v>
      </c>
      <c r="X509">
        <v>17.488510000000002</v>
      </c>
      <c r="Y509">
        <v>4.3604219999999998</v>
      </c>
      <c r="Z509">
        <v>4.2821689999999997</v>
      </c>
      <c r="AA509"/>
      <c r="AB509">
        <v>24.80884</v>
      </c>
      <c r="AC509">
        <v>3.19184E-2</v>
      </c>
      <c r="AD509">
        <v>28.321020000000001</v>
      </c>
      <c r="AE509">
        <v>6.8685689999999999</v>
      </c>
    </row>
    <row r="510" spans="1:31" x14ac:dyDescent="0.35">
      <c r="A510" s="73">
        <v>34090</v>
      </c>
      <c r="B510">
        <v>13.79265</v>
      </c>
      <c r="C510"/>
      <c r="D510">
        <v>24.44012</v>
      </c>
      <c r="E510">
        <v>40.094329999999999</v>
      </c>
      <c r="F510">
        <v>6.9980359999999999</v>
      </c>
      <c r="G510">
        <v>2.3300290000000001</v>
      </c>
      <c r="H510">
        <v>3.395718</v>
      </c>
      <c r="I510"/>
      <c r="J510">
        <v>17.111809999999998</v>
      </c>
      <c r="K510">
        <v>26.933820000000001</v>
      </c>
      <c r="L510">
        <v>32.645150000000001</v>
      </c>
      <c r="M510">
        <v>21.131589999999999</v>
      </c>
      <c r="N510">
        <v>9.6800049999999995</v>
      </c>
      <c r="O510">
        <v>2.8436840000000001</v>
      </c>
      <c r="P510">
        <v>3.466968</v>
      </c>
      <c r="Q510">
        <v>8.8698619999999995</v>
      </c>
      <c r="R510">
        <v>6.8381040000000004</v>
      </c>
      <c r="S510">
        <v>64.139499999999998</v>
      </c>
      <c r="T510">
        <v>10.643560000000001</v>
      </c>
      <c r="U510">
        <v>3.436906</v>
      </c>
      <c r="V510">
        <v>24.536840000000002</v>
      </c>
      <c r="W510">
        <v>19.345469999999999</v>
      </c>
      <c r="X510">
        <v>17.641490000000001</v>
      </c>
      <c r="Y510">
        <v>4.4114890000000004</v>
      </c>
      <c r="Z510">
        <v>4.3750109999999998</v>
      </c>
      <c r="AA510"/>
      <c r="AB510">
        <v>24.957339999999999</v>
      </c>
      <c r="AC510">
        <v>3.336132E-2</v>
      </c>
      <c r="AD510">
        <v>28.533560000000001</v>
      </c>
      <c r="AE510">
        <v>6.8569209999999998</v>
      </c>
    </row>
    <row r="511" spans="1:31" x14ac:dyDescent="0.35">
      <c r="A511" s="73">
        <v>34121</v>
      </c>
      <c r="B511">
        <v>13.904719999999999</v>
      </c>
      <c r="C511"/>
      <c r="D511">
        <v>24.483599999999999</v>
      </c>
      <c r="E511">
        <v>40.124160000000003</v>
      </c>
      <c r="F511">
        <v>7.1274459999999999</v>
      </c>
      <c r="G511">
        <v>2.376665</v>
      </c>
      <c r="H511">
        <v>3.5217019999999999</v>
      </c>
      <c r="I511"/>
      <c r="J511">
        <v>17.386099999999999</v>
      </c>
      <c r="K511">
        <v>27.165199999999999</v>
      </c>
      <c r="L511">
        <v>32.806049999999999</v>
      </c>
      <c r="M511">
        <v>21.203050000000001</v>
      </c>
      <c r="N511">
        <v>9.7477219999999996</v>
      </c>
      <c r="O511">
        <v>2.875759</v>
      </c>
      <c r="P511">
        <v>3.4904850000000001</v>
      </c>
      <c r="Q511">
        <v>8.9374520000000004</v>
      </c>
      <c r="R511">
        <v>6.9201059999999996</v>
      </c>
      <c r="S511">
        <v>64.278559999999999</v>
      </c>
      <c r="T511">
        <v>10.79278</v>
      </c>
      <c r="U511">
        <v>3.5201470000000001</v>
      </c>
      <c r="V511">
        <v>24.64669</v>
      </c>
      <c r="W511">
        <v>19.53069</v>
      </c>
      <c r="X511">
        <v>17.740269999999999</v>
      </c>
      <c r="Y511">
        <v>4.4515190000000002</v>
      </c>
      <c r="Z511">
        <v>4.4648269999999997</v>
      </c>
      <c r="AA511"/>
      <c r="AB511">
        <v>25.059539999999998</v>
      </c>
      <c r="AC511">
        <v>3.4268470000000002E-2</v>
      </c>
      <c r="AD511">
        <v>28.579219999999999</v>
      </c>
      <c r="AE511">
        <v>6.8545949999999998</v>
      </c>
    </row>
    <row r="512" spans="1:31" x14ac:dyDescent="0.35">
      <c r="A512" s="73">
        <v>34151</v>
      </c>
      <c r="B512">
        <v>14.02519</v>
      </c>
      <c r="C512"/>
      <c r="D512">
        <v>24.552199999999999</v>
      </c>
      <c r="E512">
        <v>40.385809999999999</v>
      </c>
      <c r="F512">
        <v>7.2623480000000002</v>
      </c>
      <c r="G512">
        <v>2.38158</v>
      </c>
      <c r="H512">
        <v>3.673416</v>
      </c>
      <c r="I512"/>
      <c r="J512">
        <v>17.82321</v>
      </c>
      <c r="K512">
        <v>27.432179999999999</v>
      </c>
      <c r="L512">
        <v>32.840850000000003</v>
      </c>
      <c r="M512">
        <v>21.34281</v>
      </c>
      <c r="N512">
        <v>9.8813630000000003</v>
      </c>
      <c r="O512">
        <v>2.9305599999999998</v>
      </c>
      <c r="P512">
        <v>3.5269520000000001</v>
      </c>
      <c r="Q512">
        <v>9.1413860000000007</v>
      </c>
      <c r="R512">
        <v>7.0645069999999999</v>
      </c>
      <c r="S512">
        <v>64.270390000000006</v>
      </c>
      <c r="T512">
        <v>10.97024</v>
      </c>
      <c r="U512">
        <v>3.5986069999999999</v>
      </c>
      <c r="V512">
        <v>24.748699999999999</v>
      </c>
      <c r="W512">
        <v>19.99483</v>
      </c>
      <c r="X512">
        <v>17.824760000000001</v>
      </c>
      <c r="Y512">
        <v>4.4957229999999999</v>
      </c>
      <c r="Z512">
        <v>4.55884</v>
      </c>
      <c r="AA512"/>
      <c r="AB512">
        <v>25.214449999999999</v>
      </c>
      <c r="AC512">
        <v>3.4972660000000003E-2</v>
      </c>
      <c r="AD512">
        <v>28.575900000000001</v>
      </c>
      <c r="AE512">
        <v>6.8684989999999999</v>
      </c>
    </row>
    <row r="513" spans="1:31" x14ac:dyDescent="0.35">
      <c r="A513" s="73">
        <v>34182</v>
      </c>
      <c r="B513">
        <v>14.0364</v>
      </c>
      <c r="C513"/>
      <c r="D513">
        <v>24.55509</v>
      </c>
      <c r="E513">
        <v>40.666370000000001</v>
      </c>
      <c r="F513">
        <v>7.3911259999999999</v>
      </c>
      <c r="G513">
        <v>2.391276</v>
      </c>
      <c r="H513">
        <v>3.8097400000000001</v>
      </c>
      <c r="I513"/>
      <c r="J513">
        <v>18.26032</v>
      </c>
      <c r="K513">
        <v>27.758019999999998</v>
      </c>
      <c r="L513">
        <v>32.803669999999997</v>
      </c>
      <c r="M513">
        <v>21.45722</v>
      </c>
      <c r="N513">
        <v>9.9948259999999998</v>
      </c>
      <c r="O513">
        <v>3.0095429999999999</v>
      </c>
      <c r="P513">
        <v>3.577121</v>
      </c>
      <c r="Q513">
        <v>9.2204060000000005</v>
      </c>
      <c r="R513">
        <v>7.228383</v>
      </c>
      <c r="S513">
        <v>64.409450000000007</v>
      </c>
      <c r="T513">
        <v>11.15917</v>
      </c>
      <c r="U513">
        <v>3.6528209999999999</v>
      </c>
      <c r="V513">
        <v>24.801010000000002</v>
      </c>
      <c r="W513">
        <v>20.284859999999998</v>
      </c>
      <c r="X513">
        <v>17.92745</v>
      </c>
      <c r="Y513">
        <v>4.5636619999999999</v>
      </c>
      <c r="Z513">
        <v>4.695856</v>
      </c>
      <c r="AA513"/>
      <c r="AB513">
        <v>25.46311</v>
      </c>
      <c r="AC513">
        <v>3.6485389999999999E-2</v>
      </c>
      <c r="AD513">
        <v>28.60661</v>
      </c>
      <c r="AE513">
        <v>6.9645510000000002</v>
      </c>
    </row>
    <row r="514" spans="1:31" x14ac:dyDescent="0.35">
      <c r="A514" s="73">
        <v>34213</v>
      </c>
      <c r="B514">
        <v>14.07282</v>
      </c>
      <c r="C514"/>
      <c r="D514">
        <v>24.659109999999998</v>
      </c>
      <c r="E514">
        <v>40.81391</v>
      </c>
      <c r="F514">
        <v>7.5305799999999996</v>
      </c>
      <c r="G514">
        <v>2.44537</v>
      </c>
      <c r="H514">
        <v>3.906984</v>
      </c>
      <c r="I514"/>
      <c r="J514">
        <v>18.452470000000002</v>
      </c>
      <c r="K514">
        <v>28.198830000000001</v>
      </c>
      <c r="L514">
        <v>32.843910000000001</v>
      </c>
      <c r="M514">
        <v>21.506</v>
      </c>
      <c r="N514">
        <v>10.09273</v>
      </c>
      <c r="O514">
        <v>3.087968</v>
      </c>
      <c r="P514">
        <v>3.6154679999999999</v>
      </c>
      <c r="Q514">
        <v>9.144838</v>
      </c>
      <c r="R514">
        <v>7.3745229999999999</v>
      </c>
      <c r="S514">
        <v>64.409450000000007</v>
      </c>
      <c r="T514">
        <v>11.37181</v>
      </c>
      <c r="U514">
        <v>3.7144849999999998</v>
      </c>
      <c r="V514">
        <v>24.782699999999998</v>
      </c>
      <c r="W514">
        <v>20.162970000000001</v>
      </c>
      <c r="X514">
        <v>18.025659999999998</v>
      </c>
      <c r="Y514">
        <v>4.6212</v>
      </c>
      <c r="Z514">
        <v>4.8211300000000001</v>
      </c>
      <c r="AA514"/>
      <c r="AB514">
        <v>25.51521</v>
      </c>
      <c r="AC514">
        <v>3.8001630000000002E-2</v>
      </c>
      <c r="AD514">
        <v>28.66058</v>
      </c>
      <c r="AE514">
        <v>7.0724609999999997</v>
      </c>
    </row>
    <row r="515" spans="1:31" x14ac:dyDescent="0.35">
      <c r="A515" s="73">
        <v>34243</v>
      </c>
      <c r="B515">
        <v>14.162470000000001</v>
      </c>
      <c r="C515"/>
      <c r="D515">
        <v>24.766580000000001</v>
      </c>
      <c r="E515">
        <v>41.065170000000002</v>
      </c>
      <c r="F515">
        <v>7.692958</v>
      </c>
      <c r="G515">
        <v>2.5238160000000001</v>
      </c>
      <c r="H515">
        <v>4.0224219999999997</v>
      </c>
      <c r="I515"/>
      <c r="J515">
        <v>18.544879999999999</v>
      </c>
      <c r="K515">
        <v>28.641649999999998</v>
      </c>
      <c r="L515">
        <v>33.021430000000002</v>
      </c>
      <c r="M515">
        <v>21.606999999999999</v>
      </c>
      <c r="N515">
        <v>10.192</v>
      </c>
      <c r="O515">
        <v>3.1384219999999998</v>
      </c>
      <c r="P515">
        <v>3.646096</v>
      </c>
      <c r="Q515">
        <v>9.119567</v>
      </c>
      <c r="R515">
        <v>7.5578950000000003</v>
      </c>
      <c r="S515">
        <v>64.523960000000002</v>
      </c>
      <c r="T515">
        <v>11.49145</v>
      </c>
      <c r="U515">
        <v>3.7696540000000001</v>
      </c>
      <c r="V515">
        <v>24.725159999999999</v>
      </c>
      <c r="W515">
        <v>20.183530000000001</v>
      </c>
      <c r="X515">
        <v>18.13045</v>
      </c>
      <c r="Y515">
        <v>4.6901719999999996</v>
      </c>
      <c r="Z515">
        <v>4.9300139999999999</v>
      </c>
      <c r="AA515"/>
      <c r="AB515">
        <v>25.64697</v>
      </c>
      <c r="AC515">
        <v>3.966008E-2</v>
      </c>
      <c r="AD515">
        <v>28.697939999999999</v>
      </c>
      <c r="AE515">
        <v>7.1510059999999998</v>
      </c>
    </row>
    <row r="516" spans="1:31" x14ac:dyDescent="0.35">
      <c r="A516" s="73">
        <v>34274</v>
      </c>
      <c r="B516">
        <v>14.229710000000001</v>
      </c>
      <c r="C516"/>
      <c r="D516">
        <v>24.736750000000001</v>
      </c>
      <c r="E516">
        <v>41.366849999999999</v>
      </c>
      <c r="F516">
        <v>7.8292469999999996</v>
      </c>
      <c r="G516">
        <v>2.6057260000000002</v>
      </c>
      <c r="H516">
        <v>4.176939</v>
      </c>
      <c r="I516"/>
      <c r="J516">
        <v>18.844110000000001</v>
      </c>
      <c r="K516">
        <v>28.92183</v>
      </c>
      <c r="L516">
        <v>33.293520000000001</v>
      </c>
      <c r="M516">
        <v>21.771100000000001</v>
      </c>
      <c r="N516">
        <v>10.26219</v>
      </c>
      <c r="O516">
        <v>3.1904819999999998</v>
      </c>
      <c r="P516">
        <v>3.6980019999999998</v>
      </c>
      <c r="Q516">
        <v>9.1799730000000004</v>
      </c>
      <c r="R516">
        <v>7.8793800000000003</v>
      </c>
      <c r="S516">
        <v>64.466710000000006</v>
      </c>
      <c r="T516">
        <v>11.59835</v>
      </c>
      <c r="U516">
        <v>3.7834349999999999</v>
      </c>
      <c r="V516">
        <v>24.701619999999998</v>
      </c>
      <c r="W516">
        <v>20.315190000000001</v>
      </c>
      <c r="X516">
        <v>18.243110000000001</v>
      </c>
      <c r="Y516">
        <v>4.7754479999999999</v>
      </c>
      <c r="Z516">
        <v>5.0539290000000001</v>
      </c>
      <c r="AA516"/>
      <c r="AB516">
        <v>25.733750000000001</v>
      </c>
      <c r="AC516">
        <v>4.1683159999999997E-2</v>
      </c>
      <c r="AD516">
        <v>28.809190000000001</v>
      </c>
      <c r="AE516">
        <v>7.2620279999999999</v>
      </c>
    </row>
    <row r="517" spans="1:31" x14ac:dyDescent="0.35">
      <c r="A517" s="73">
        <v>34304</v>
      </c>
      <c r="B517">
        <v>14.29135</v>
      </c>
      <c r="C517"/>
      <c r="D517">
        <v>24.79899</v>
      </c>
      <c r="E517">
        <v>41.530169999999998</v>
      </c>
      <c r="F517">
        <v>7.9719230000000003</v>
      </c>
      <c r="G517">
        <v>2.6642000000000001</v>
      </c>
      <c r="H517">
        <v>4.3194429999999997</v>
      </c>
      <c r="I517"/>
      <c r="J517">
        <v>19.364830000000001</v>
      </c>
      <c r="K517">
        <v>29.07011</v>
      </c>
      <c r="L517">
        <v>33.942790000000002</v>
      </c>
      <c r="M517">
        <v>21.940819999999999</v>
      </c>
      <c r="N517">
        <v>10.391590000000001</v>
      </c>
      <c r="O517">
        <v>3.2480319999999998</v>
      </c>
      <c r="P517">
        <v>3.765539</v>
      </c>
      <c r="Q517">
        <v>9.3121139999999993</v>
      </c>
      <c r="R517">
        <v>8.1272680000000008</v>
      </c>
      <c r="S517">
        <v>64.540319999999994</v>
      </c>
      <c r="T517">
        <v>11.75858</v>
      </c>
      <c r="U517">
        <v>3.8447789999999999</v>
      </c>
      <c r="V517">
        <v>24.631</v>
      </c>
      <c r="W517">
        <v>20.450620000000001</v>
      </c>
      <c r="X517">
        <v>18.353259999999999</v>
      </c>
      <c r="Y517">
        <v>4.8491619999999998</v>
      </c>
      <c r="Z517">
        <v>5.1805729999999999</v>
      </c>
      <c r="AA517"/>
      <c r="AB517">
        <v>25.710450000000002</v>
      </c>
      <c r="AC517">
        <v>4.34639E-2</v>
      </c>
      <c r="AD517">
        <v>28.84571</v>
      </c>
      <c r="AE517">
        <v>7.3325630000000004</v>
      </c>
    </row>
    <row r="518" spans="1:31" x14ac:dyDescent="0.35">
      <c r="A518" s="73">
        <v>34335</v>
      </c>
      <c r="B518">
        <v>14.403420000000001</v>
      </c>
      <c r="C518"/>
      <c r="D518">
        <v>24.964469999999999</v>
      </c>
      <c r="E518">
        <v>41.77111</v>
      </c>
      <c r="F518">
        <v>8.1173020000000005</v>
      </c>
      <c r="G518">
        <v>2.7207409999999999</v>
      </c>
      <c r="H518">
        <v>4.4761899999999999</v>
      </c>
      <c r="I518"/>
      <c r="J518">
        <v>19.844480000000001</v>
      </c>
      <c r="K518">
        <v>29.661819999999999</v>
      </c>
      <c r="L518">
        <v>34.274839999999998</v>
      </c>
      <c r="M518">
        <v>22.06287</v>
      </c>
      <c r="N518">
        <v>10.519220000000001</v>
      </c>
      <c r="O518">
        <v>3.3062930000000001</v>
      </c>
      <c r="P518">
        <v>3.8364060000000002</v>
      </c>
      <c r="Q518">
        <v>9.3960030000000003</v>
      </c>
      <c r="R518">
        <v>8.2425709999999999</v>
      </c>
      <c r="S518">
        <v>64.613950000000003</v>
      </c>
      <c r="T518">
        <v>11.917540000000001</v>
      </c>
      <c r="U518">
        <v>3.9418500000000001</v>
      </c>
      <c r="V518">
        <v>24.659770000000002</v>
      </c>
      <c r="W518">
        <v>20.239560000000001</v>
      </c>
      <c r="X518">
        <v>18.493639999999999</v>
      </c>
      <c r="Y518">
        <v>4.9625719999999998</v>
      </c>
      <c r="Z518">
        <v>5.3217800000000004</v>
      </c>
      <c r="AA518"/>
      <c r="AB518">
        <v>25.929020000000001</v>
      </c>
      <c r="AC518">
        <v>4.6387730000000002E-2</v>
      </c>
      <c r="AD518">
        <v>28.849039999999999</v>
      </c>
      <c r="AE518">
        <v>7.4226159999999997</v>
      </c>
    </row>
    <row r="519" spans="1:31" x14ac:dyDescent="0.35">
      <c r="A519" s="73">
        <v>34366</v>
      </c>
      <c r="B519">
        <v>14.52389</v>
      </c>
      <c r="C519"/>
      <c r="D519">
        <v>24.93309</v>
      </c>
      <c r="E519">
        <v>42.172809999999998</v>
      </c>
      <c r="F519">
        <v>8.2458559999999999</v>
      </c>
      <c r="G519">
        <v>2.778686</v>
      </c>
      <c r="H519">
        <v>4.6283380000000003</v>
      </c>
      <c r="I519"/>
      <c r="J519">
        <v>20.21705</v>
      </c>
      <c r="K519">
        <v>30.098510000000001</v>
      </c>
      <c r="L519">
        <v>34.090969999999999</v>
      </c>
      <c r="M519">
        <v>22.18206</v>
      </c>
      <c r="N519">
        <v>10.61092</v>
      </c>
      <c r="O519">
        <v>3.404782</v>
      </c>
      <c r="P519">
        <v>3.9058869999999999</v>
      </c>
      <c r="Q519">
        <v>9.3836060000000003</v>
      </c>
      <c r="R519">
        <v>8.4481719999999996</v>
      </c>
      <c r="S519">
        <v>64.70393</v>
      </c>
      <c r="T519">
        <v>12.14842</v>
      </c>
      <c r="U519">
        <v>4.0437349999999999</v>
      </c>
      <c r="V519">
        <v>24.69116</v>
      </c>
      <c r="W519">
        <v>20.242840000000001</v>
      </c>
      <c r="X519">
        <v>18.62407</v>
      </c>
      <c r="Y519">
        <v>5.0796130000000002</v>
      </c>
      <c r="Z519">
        <v>5.4794770000000002</v>
      </c>
      <c r="AA519"/>
      <c r="AB519">
        <v>26.186679999999999</v>
      </c>
      <c r="AC519">
        <v>5.0325700000000001E-2</v>
      </c>
      <c r="AD519">
        <v>28.85568</v>
      </c>
      <c r="AE519">
        <v>7.5773979999999996</v>
      </c>
    </row>
    <row r="520" spans="1:31" x14ac:dyDescent="0.35">
      <c r="A520" s="73">
        <v>34394</v>
      </c>
      <c r="B520">
        <v>14.64716</v>
      </c>
      <c r="C520"/>
      <c r="D520">
        <v>24.92435</v>
      </c>
      <c r="E520">
        <v>42.385800000000003</v>
      </c>
      <c r="F520">
        <v>8.3717600000000001</v>
      </c>
      <c r="G520">
        <v>2.8359519999999998</v>
      </c>
      <c r="H520">
        <v>4.7477460000000002</v>
      </c>
      <c r="I520"/>
      <c r="J520">
        <v>20.495740000000001</v>
      </c>
      <c r="K520">
        <v>29.87989</v>
      </c>
      <c r="L520">
        <v>34.150689999999997</v>
      </c>
      <c r="M520">
        <v>22.32762</v>
      </c>
      <c r="N520">
        <v>10.72479</v>
      </c>
      <c r="O520">
        <v>3.4592839999999998</v>
      </c>
      <c r="P520">
        <v>3.9607969999999999</v>
      </c>
      <c r="Q520">
        <v>9.5026779999999995</v>
      </c>
      <c r="R520">
        <v>8.8504749999999994</v>
      </c>
      <c r="S520">
        <v>64.867519999999999</v>
      </c>
      <c r="T520">
        <v>12.4085</v>
      </c>
      <c r="U520">
        <v>4.1237750000000002</v>
      </c>
      <c r="V520">
        <v>24.95533</v>
      </c>
      <c r="W520">
        <v>20.844249999999999</v>
      </c>
      <c r="X520">
        <v>18.750440000000001</v>
      </c>
      <c r="Y520">
        <v>5.1697730000000002</v>
      </c>
      <c r="Z520">
        <v>5.6239970000000001</v>
      </c>
      <c r="AA520"/>
      <c r="AB520">
        <v>26.31109</v>
      </c>
      <c r="AC520">
        <v>5.3286800000000002E-2</v>
      </c>
      <c r="AD520">
        <v>28.892209999999999</v>
      </c>
      <c r="AE520">
        <v>7.674779</v>
      </c>
    </row>
    <row r="521" spans="1:31" x14ac:dyDescent="0.35">
      <c r="A521" s="73">
        <v>34425</v>
      </c>
      <c r="B521">
        <v>14.79285</v>
      </c>
      <c r="C521"/>
      <c r="D521">
        <v>25.145710000000001</v>
      </c>
      <c r="E521">
        <v>42.433750000000003</v>
      </c>
      <c r="F521">
        <v>8.4602140000000006</v>
      </c>
      <c r="G521">
        <v>2.928112</v>
      </c>
      <c r="H521">
        <v>4.8880840000000001</v>
      </c>
      <c r="I521"/>
      <c r="J521">
        <v>20.800840000000001</v>
      </c>
      <c r="K521">
        <v>29.78154</v>
      </c>
      <c r="L521">
        <v>34.268270000000001</v>
      </c>
      <c r="M521">
        <v>22.365189999999998</v>
      </c>
      <c r="N521">
        <v>10.89167</v>
      </c>
      <c r="O521">
        <v>3.4767450000000002</v>
      </c>
      <c r="P521">
        <v>4.026421</v>
      </c>
      <c r="Q521">
        <v>9.5465699999999991</v>
      </c>
      <c r="R521">
        <v>9.0353510000000004</v>
      </c>
      <c r="S521">
        <v>65.170190000000005</v>
      </c>
      <c r="T521">
        <v>12.63951</v>
      </c>
      <c r="U521">
        <v>4.0729930000000003</v>
      </c>
      <c r="V521">
        <v>25.19858</v>
      </c>
      <c r="W521">
        <v>21.061910000000001</v>
      </c>
      <c r="X521">
        <v>18.895309999999998</v>
      </c>
      <c r="Y521">
        <v>5.3498289999999997</v>
      </c>
      <c r="Z521">
        <v>5.7291150000000002</v>
      </c>
      <c r="AA521"/>
      <c r="AB521">
        <v>26.487829999999999</v>
      </c>
      <c r="AC521">
        <v>6.0671280000000001E-2</v>
      </c>
      <c r="AD521">
        <v>28.902170000000002</v>
      </c>
      <c r="AE521">
        <v>7.7440369999999996</v>
      </c>
    </row>
    <row r="522" spans="1:31" x14ac:dyDescent="0.35">
      <c r="A522" s="73">
        <v>34455</v>
      </c>
      <c r="B522">
        <v>14.90212</v>
      </c>
      <c r="C522"/>
      <c r="D522">
        <v>25.235969999999998</v>
      </c>
      <c r="E522">
        <v>42.50515</v>
      </c>
      <c r="F522">
        <v>8.5526339999999994</v>
      </c>
      <c r="G522">
        <v>3.023266</v>
      </c>
      <c r="H522">
        <v>5.0687290000000003</v>
      </c>
      <c r="I522"/>
      <c r="J522">
        <v>21.243819999999999</v>
      </c>
      <c r="K522">
        <v>29.627040000000001</v>
      </c>
      <c r="L522">
        <v>34.293660000000003</v>
      </c>
      <c r="M522">
        <v>22.438210000000002</v>
      </c>
      <c r="N522">
        <v>11.042949999999999</v>
      </c>
      <c r="O522">
        <v>3.5182129999999998</v>
      </c>
      <c r="P522">
        <v>4.0932440000000003</v>
      </c>
      <c r="Q522">
        <v>9.4370550000000009</v>
      </c>
      <c r="R522">
        <v>9.0703010000000006</v>
      </c>
      <c r="S522">
        <v>65.227450000000005</v>
      </c>
      <c r="T522">
        <v>12.89973</v>
      </c>
      <c r="U522">
        <v>4.0540779999999996</v>
      </c>
      <c r="V522">
        <v>25.24043</v>
      </c>
      <c r="W522">
        <v>21.030080000000002</v>
      </c>
      <c r="X522">
        <v>19.069880000000001</v>
      </c>
      <c r="Y522">
        <v>5.5605469999999997</v>
      </c>
      <c r="Z522">
        <v>5.8538550000000003</v>
      </c>
      <c r="AA522"/>
      <c r="AB522">
        <v>26.579789999999999</v>
      </c>
      <c r="AC522">
        <v>6.9393330000000003E-2</v>
      </c>
      <c r="AD522">
        <v>28.98104</v>
      </c>
      <c r="AE522">
        <v>7.8659910000000002</v>
      </c>
    </row>
    <row r="523" spans="1:31" x14ac:dyDescent="0.35">
      <c r="A523" s="73">
        <v>34486</v>
      </c>
      <c r="B523">
        <v>14.97776</v>
      </c>
      <c r="C523"/>
      <c r="D523">
        <v>25.43205</v>
      </c>
      <c r="E523">
        <v>42.574869999999997</v>
      </c>
      <c r="F523">
        <v>8.6530269999999998</v>
      </c>
      <c r="G523">
        <v>3.0832489999999999</v>
      </c>
      <c r="H523">
        <v>5.2152649999999996</v>
      </c>
      <c r="I523"/>
      <c r="J523">
        <v>21.53424</v>
      </c>
      <c r="K523">
        <v>29.34226</v>
      </c>
      <c r="L523">
        <v>34.359279999999998</v>
      </c>
      <c r="M523">
        <v>22.522839999999999</v>
      </c>
      <c r="N523">
        <v>11.18501</v>
      </c>
      <c r="O523">
        <v>3.5402550000000002</v>
      </c>
      <c r="P523">
        <v>4.1420640000000004</v>
      </c>
      <c r="Q523">
        <v>9.4331720000000008</v>
      </c>
      <c r="R523">
        <v>9.3034389999999991</v>
      </c>
      <c r="S523">
        <v>65.268349999999998</v>
      </c>
      <c r="T523">
        <v>13.191369999999999</v>
      </c>
      <c r="U523">
        <v>4.1373990000000003</v>
      </c>
      <c r="V523">
        <v>25.4863</v>
      </c>
      <c r="W523">
        <v>21.170169999999999</v>
      </c>
      <c r="X523">
        <v>19.201899999999998</v>
      </c>
      <c r="Y523">
        <v>5.7307360000000003</v>
      </c>
      <c r="Z523">
        <v>6.0199699999999998</v>
      </c>
      <c r="AA523"/>
      <c r="AB523">
        <v>26.621500000000001</v>
      </c>
      <c r="AC523">
        <v>7.6277419999999999E-2</v>
      </c>
      <c r="AD523">
        <v>28.887229999999999</v>
      </c>
      <c r="AE523">
        <v>7.9007250000000004</v>
      </c>
    </row>
    <row r="524" spans="1:31" x14ac:dyDescent="0.35">
      <c r="A524" s="73">
        <v>34516</v>
      </c>
      <c r="B524">
        <v>15.042199999999999</v>
      </c>
      <c r="C524"/>
      <c r="D524">
        <v>25.62828</v>
      </c>
      <c r="E524">
        <v>42.575290000000003</v>
      </c>
      <c r="F524">
        <v>8.7713590000000003</v>
      </c>
      <c r="G524">
        <v>3.1742729999999999</v>
      </c>
      <c r="H524">
        <v>5.3482810000000001</v>
      </c>
      <c r="I524"/>
      <c r="J524">
        <v>21.773330000000001</v>
      </c>
      <c r="K524">
        <v>29.297630000000002</v>
      </c>
      <c r="L524">
        <v>34.436349999999997</v>
      </c>
      <c r="M524">
        <v>22.529129999999999</v>
      </c>
      <c r="N524">
        <v>11.27495</v>
      </c>
      <c r="O524">
        <v>3.5727790000000001</v>
      </c>
      <c r="P524">
        <v>4.2087019999999997</v>
      </c>
      <c r="Q524">
        <v>9.4494129999999998</v>
      </c>
      <c r="R524">
        <v>9.499511</v>
      </c>
      <c r="S524">
        <v>65.595550000000003</v>
      </c>
      <c r="T524">
        <v>13.45387</v>
      </c>
      <c r="U524">
        <v>4.2235100000000001</v>
      </c>
      <c r="V524">
        <v>25.601379999999999</v>
      </c>
      <c r="W524">
        <v>21.27758</v>
      </c>
      <c r="X524">
        <v>19.407389999999999</v>
      </c>
      <c r="Y524">
        <v>5.9184580000000002</v>
      </c>
      <c r="Z524">
        <v>6.2077369999999998</v>
      </c>
      <c r="AA524"/>
      <c r="AB524">
        <v>26.768190000000001</v>
      </c>
      <c r="AC524">
        <v>8.4234260000000005E-2</v>
      </c>
      <c r="AD524">
        <v>28.95945</v>
      </c>
      <c r="AE524">
        <v>7.9406530000000002</v>
      </c>
    </row>
    <row r="525" spans="1:31" x14ac:dyDescent="0.35">
      <c r="A525" s="73">
        <v>34547</v>
      </c>
      <c r="B525">
        <v>15.14306</v>
      </c>
      <c r="C525">
        <v>2.7317640000000001</v>
      </c>
      <c r="D525">
        <v>25.813089999999999</v>
      </c>
      <c r="E525">
        <v>42.526179999999997</v>
      </c>
      <c r="F525">
        <v>8.9358909999999998</v>
      </c>
      <c r="G525">
        <v>3.2724489999999999</v>
      </c>
      <c r="H525">
        <v>5.514297</v>
      </c>
      <c r="I525"/>
      <c r="J525">
        <v>22.00949</v>
      </c>
      <c r="K525">
        <v>29.14133</v>
      </c>
      <c r="L525">
        <v>34.320749999999997</v>
      </c>
      <c r="M525">
        <v>22.586200000000002</v>
      </c>
      <c r="N525">
        <v>11.39021</v>
      </c>
      <c r="O525">
        <v>3.630134</v>
      </c>
      <c r="P525">
        <v>4.2644570000000002</v>
      </c>
      <c r="Q525">
        <v>9.4517380000000006</v>
      </c>
      <c r="R525">
        <v>9.7133289999999999</v>
      </c>
      <c r="S525">
        <v>65.710070000000002</v>
      </c>
      <c r="T525">
        <v>13.669689999999999</v>
      </c>
      <c r="U525">
        <v>4.3273770000000003</v>
      </c>
      <c r="V525">
        <v>25.60661</v>
      </c>
      <c r="W525">
        <v>21.376139999999999</v>
      </c>
      <c r="X525">
        <v>19.54457</v>
      </c>
      <c r="Y525">
        <v>6.0454619999999997</v>
      </c>
      <c r="Z525">
        <v>6.384131</v>
      </c>
      <c r="AA525"/>
      <c r="AB525">
        <v>26.577300000000001</v>
      </c>
      <c r="AC525">
        <v>8.9666839999999998E-2</v>
      </c>
      <c r="AD525">
        <v>28.938700000000001</v>
      </c>
      <c r="AE525">
        <v>8.0641110000000005</v>
      </c>
    </row>
    <row r="526" spans="1:31" x14ac:dyDescent="0.35">
      <c r="A526" s="73">
        <v>34578</v>
      </c>
      <c r="B526">
        <v>15.19909</v>
      </c>
      <c r="C526">
        <v>2.8742239999999999</v>
      </c>
      <c r="D526">
        <v>25.89425</v>
      </c>
      <c r="E526">
        <v>42.633499999999998</v>
      </c>
      <c r="F526">
        <v>9.1100069999999995</v>
      </c>
      <c r="G526">
        <v>3.345148</v>
      </c>
      <c r="H526">
        <v>5.6843320000000004</v>
      </c>
      <c r="I526"/>
      <c r="J526">
        <v>22.16497</v>
      </c>
      <c r="K526">
        <v>28.79664</v>
      </c>
      <c r="L526">
        <v>34.196719999999999</v>
      </c>
      <c r="M526">
        <v>22.700890000000001</v>
      </c>
      <c r="N526">
        <v>11.53684</v>
      </c>
      <c r="O526">
        <v>3.6994410000000002</v>
      </c>
      <c r="P526">
        <v>4.3374370000000004</v>
      </c>
      <c r="Q526">
        <v>9.4861170000000001</v>
      </c>
      <c r="R526">
        <v>9.9028449999999992</v>
      </c>
      <c r="S526">
        <v>65.980009999999993</v>
      </c>
      <c r="T526">
        <v>13.883559999999999</v>
      </c>
      <c r="U526">
        <v>4.4377129999999996</v>
      </c>
      <c r="V526">
        <v>25.75047</v>
      </c>
      <c r="W526">
        <v>21.478860000000001</v>
      </c>
      <c r="X526">
        <v>19.689859999999999</v>
      </c>
      <c r="Y526">
        <v>6.1643379999999999</v>
      </c>
      <c r="Z526">
        <v>6.5525130000000003</v>
      </c>
      <c r="AA526"/>
      <c r="AB526">
        <v>26.411470000000001</v>
      </c>
      <c r="AC526">
        <v>9.4376740000000001E-2</v>
      </c>
      <c r="AD526">
        <v>28.942019999999999</v>
      </c>
      <c r="AE526">
        <v>8.1074850000000005</v>
      </c>
    </row>
    <row r="527" spans="1:31" x14ac:dyDescent="0.35">
      <c r="A527" s="73">
        <v>34608</v>
      </c>
      <c r="B527">
        <v>15.29715</v>
      </c>
      <c r="C527">
        <v>3.0114260000000002</v>
      </c>
      <c r="D527">
        <v>25.91845</v>
      </c>
      <c r="E527">
        <v>42.772930000000002</v>
      </c>
      <c r="F527">
        <v>9.3456550000000007</v>
      </c>
      <c r="G527">
        <v>3.424112</v>
      </c>
      <c r="H527">
        <v>5.8496629999999996</v>
      </c>
      <c r="I527"/>
      <c r="J527">
        <v>22.387930000000001</v>
      </c>
      <c r="K527">
        <v>28.595549999999999</v>
      </c>
      <c r="L527">
        <v>34.254849999999998</v>
      </c>
      <c r="M527">
        <v>22.770890000000001</v>
      </c>
      <c r="N527">
        <v>11.66633</v>
      </c>
      <c r="O527">
        <v>3.7572809999999999</v>
      </c>
      <c r="P527">
        <v>4.4350310000000004</v>
      </c>
      <c r="Q527">
        <v>9.5300139999999995</v>
      </c>
      <c r="R527">
        <v>10.010160000000001</v>
      </c>
      <c r="S527">
        <v>66.102710000000002</v>
      </c>
      <c r="T527">
        <v>14.13598</v>
      </c>
      <c r="U527">
        <v>4.5150569999999997</v>
      </c>
      <c r="V527">
        <v>25.784469999999999</v>
      </c>
      <c r="W527">
        <v>21.58343</v>
      </c>
      <c r="X527">
        <v>19.82405</v>
      </c>
      <c r="Y527">
        <v>6.3012569999999997</v>
      </c>
      <c r="Z527">
        <v>6.6675269999999998</v>
      </c>
      <c r="AA527"/>
      <c r="AB527">
        <v>26.429069999999999</v>
      </c>
      <c r="AC527">
        <v>9.9946640000000003E-2</v>
      </c>
      <c r="AD527">
        <v>28.92708</v>
      </c>
      <c r="AE527">
        <v>8.1873939999999994</v>
      </c>
    </row>
    <row r="528" spans="1:31" x14ac:dyDescent="0.35">
      <c r="A528" s="73">
        <v>34639</v>
      </c>
      <c r="B528">
        <v>15.49047</v>
      </c>
      <c r="C528">
        <v>3.1323880000000002</v>
      </c>
      <c r="D528">
        <v>25.977329999999998</v>
      </c>
      <c r="E528">
        <v>42.91948</v>
      </c>
      <c r="F528">
        <v>9.5224620000000009</v>
      </c>
      <c r="G528">
        <v>3.5063430000000002</v>
      </c>
      <c r="H528">
        <v>6.0077600000000002</v>
      </c>
      <c r="I528"/>
      <c r="J528">
        <v>22.798639999999999</v>
      </c>
      <c r="K528">
        <v>28.52394</v>
      </c>
      <c r="L528">
        <v>34.418239999999997</v>
      </c>
      <c r="M528">
        <v>22.872039999999998</v>
      </c>
      <c r="N528">
        <v>11.86835</v>
      </c>
      <c r="O528">
        <v>3.8145720000000001</v>
      </c>
      <c r="P528">
        <v>4.4990300000000003</v>
      </c>
      <c r="Q528">
        <v>9.5598620000000007</v>
      </c>
      <c r="R528">
        <v>10.15385</v>
      </c>
      <c r="S528">
        <v>66.192689999999999</v>
      </c>
      <c r="T528">
        <v>14.357329999999999</v>
      </c>
      <c r="U528">
        <v>4.5395719999999997</v>
      </c>
      <c r="V528">
        <v>25.81063</v>
      </c>
      <c r="W528">
        <v>21.716989999999999</v>
      </c>
      <c r="X528">
        <v>19.94717</v>
      </c>
      <c r="Y528">
        <v>6.4244469999999998</v>
      </c>
      <c r="Z528">
        <v>6.8154539999999999</v>
      </c>
      <c r="AA528"/>
      <c r="AB528">
        <v>26.356909999999999</v>
      </c>
      <c r="AC528">
        <v>0.10478170000000001</v>
      </c>
      <c r="AD528">
        <v>28.951149999999998</v>
      </c>
      <c r="AE528">
        <v>8.3350740000000005</v>
      </c>
    </row>
    <row r="529" spans="1:31" x14ac:dyDescent="0.35">
      <c r="A529" s="73">
        <v>34669</v>
      </c>
      <c r="B529">
        <v>15.65016</v>
      </c>
      <c r="C529">
        <v>3.2620939999999998</v>
      </c>
      <c r="D529">
        <v>26.064900000000002</v>
      </c>
      <c r="E529">
        <v>43.118499999999997</v>
      </c>
      <c r="F529">
        <v>9.6140500000000007</v>
      </c>
      <c r="G529">
        <v>3.5833159999999999</v>
      </c>
      <c r="H529">
        <v>6.1737929999999999</v>
      </c>
      <c r="I529"/>
      <c r="J529">
        <v>23.407360000000001</v>
      </c>
      <c r="K529">
        <v>28.355129999999999</v>
      </c>
      <c r="L529">
        <v>34.872599999999998</v>
      </c>
      <c r="M529">
        <v>23.011710000000001</v>
      </c>
      <c r="N529">
        <v>11.900539999999999</v>
      </c>
      <c r="O529">
        <v>3.8939080000000001</v>
      </c>
      <c r="P529">
        <v>4.5489280000000001</v>
      </c>
      <c r="Q529">
        <v>9.5906749999999992</v>
      </c>
      <c r="R529">
        <v>10.23057</v>
      </c>
      <c r="S529">
        <v>66.380830000000003</v>
      </c>
      <c r="T529">
        <v>14.59662</v>
      </c>
      <c r="U529">
        <v>4.6431180000000003</v>
      </c>
      <c r="V529">
        <v>25.857710000000001</v>
      </c>
      <c r="W529">
        <v>22.034890000000001</v>
      </c>
      <c r="X529">
        <v>20.074950000000001</v>
      </c>
      <c r="Y529">
        <v>6.5248889999999999</v>
      </c>
      <c r="Z529">
        <v>7.102392</v>
      </c>
      <c r="AA529"/>
      <c r="AB529">
        <v>26.158709999999999</v>
      </c>
      <c r="AC529">
        <v>0.10853019999999999</v>
      </c>
      <c r="AD529">
        <v>28.944510000000001</v>
      </c>
      <c r="AE529">
        <v>8.4468499999999995</v>
      </c>
    </row>
    <row r="530" spans="1:31" x14ac:dyDescent="0.35">
      <c r="A530" s="73">
        <v>34700</v>
      </c>
      <c r="B530">
        <v>15.7174</v>
      </c>
      <c r="C530">
        <v>3.4005679999999998</v>
      </c>
      <c r="D530">
        <v>26.136289999999999</v>
      </c>
      <c r="E530">
        <v>43.105409999999999</v>
      </c>
      <c r="F530">
        <v>9.7487390000000005</v>
      </c>
      <c r="G530">
        <v>3.6783809999999999</v>
      </c>
      <c r="H530">
        <v>6.3326029999999998</v>
      </c>
      <c r="I530"/>
      <c r="J530">
        <v>23.840070000000001</v>
      </c>
      <c r="K530">
        <v>28.153120000000001</v>
      </c>
      <c r="L530">
        <v>35.044730000000001</v>
      </c>
      <c r="M530">
        <v>23.107749999999999</v>
      </c>
      <c r="N530">
        <v>11.92526</v>
      </c>
      <c r="O530">
        <v>3.986418</v>
      </c>
      <c r="P530">
        <v>4.5854850000000003</v>
      </c>
      <c r="Q530">
        <v>9.5859780000000008</v>
      </c>
      <c r="R530">
        <v>10.246219999999999</v>
      </c>
      <c r="S530">
        <v>66.577150000000003</v>
      </c>
      <c r="T530">
        <v>14.89996</v>
      </c>
      <c r="U530">
        <v>4.7504860000000004</v>
      </c>
      <c r="V530">
        <v>25.776620000000001</v>
      </c>
      <c r="W530">
        <v>22.39903</v>
      </c>
      <c r="X530">
        <v>20.24015</v>
      </c>
      <c r="Y530">
        <v>6.6593439999999999</v>
      </c>
      <c r="Z530">
        <v>7.2961150000000004</v>
      </c>
      <c r="AA530"/>
      <c r="AB530">
        <v>26.106159999999999</v>
      </c>
      <c r="AC530">
        <v>0.1140564</v>
      </c>
      <c r="AD530">
        <v>28.994319999999998</v>
      </c>
      <c r="AE530">
        <v>8.4743080000000006</v>
      </c>
    </row>
    <row r="531" spans="1:31" x14ac:dyDescent="0.35">
      <c r="A531" s="73">
        <v>34731</v>
      </c>
      <c r="B531">
        <v>15.75102</v>
      </c>
      <c r="C531">
        <v>3.5300159999999998</v>
      </c>
      <c r="D531">
        <v>26.137840000000001</v>
      </c>
      <c r="E531">
        <v>42.970100000000002</v>
      </c>
      <c r="F531">
        <v>9.8978289999999998</v>
      </c>
      <c r="G531">
        <v>3.7752780000000001</v>
      </c>
      <c r="H531">
        <v>6.478218</v>
      </c>
      <c r="I531"/>
      <c r="J531">
        <v>24.071829999999999</v>
      </c>
      <c r="K531">
        <v>28.16104</v>
      </c>
      <c r="L531">
        <v>34.907179999999997</v>
      </c>
      <c r="M531">
        <v>23.253520000000002</v>
      </c>
      <c r="N531">
        <v>12.09281</v>
      </c>
      <c r="O531">
        <v>4.0859040000000002</v>
      </c>
      <c r="P531">
        <v>4.628234</v>
      </c>
      <c r="Q531">
        <v>9.5870809999999995</v>
      </c>
      <c r="R531">
        <v>10.37191</v>
      </c>
      <c r="S531">
        <v>66.879810000000006</v>
      </c>
      <c r="T531">
        <v>15.02008</v>
      </c>
      <c r="U531">
        <v>4.7645799999999996</v>
      </c>
      <c r="V531">
        <v>25.889099999999999</v>
      </c>
      <c r="W531">
        <v>22.744009999999999</v>
      </c>
      <c r="X531">
        <v>20.338170000000002</v>
      </c>
      <c r="Y531">
        <v>6.7807069999999996</v>
      </c>
      <c r="Z531">
        <v>7.4335019999999998</v>
      </c>
      <c r="AA531"/>
      <c r="AB531">
        <v>26.249880000000001</v>
      </c>
      <c r="AC531">
        <v>0.12274889999999999</v>
      </c>
      <c r="AD531">
        <v>28.973569999999999</v>
      </c>
      <c r="AE531">
        <v>8.4665949999999999</v>
      </c>
    </row>
    <row r="532" spans="1:31" x14ac:dyDescent="0.35">
      <c r="A532" s="73">
        <v>34759</v>
      </c>
      <c r="B532">
        <v>15.888310000000001</v>
      </c>
      <c r="C532">
        <v>3.600063</v>
      </c>
      <c r="D532">
        <v>26.292200000000001</v>
      </c>
      <c r="E532">
        <v>42.867060000000002</v>
      </c>
      <c r="F532">
        <v>10.07043</v>
      </c>
      <c r="G532">
        <v>3.8527969999999998</v>
      </c>
      <c r="H532">
        <v>6.6687589999999997</v>
      </c>
      <c r="I532"/>
      <c r="J532">
        <v>24.200900000000001</v>
      </c>
      <c r="K532">
        <v>28.357839999999999</v>
      </c>
      <c r="L532">
        <v>34.939770000000003</v>
      </c>
      <c r="M532">
        <v>23.531320000000001</v>
      </c>
      <c r="N532">
        <v>12.2658</v>
      </c>
      <c r="O532">
        <v>4.1774100000000001</v>
      </c>
      <c r="P532">
        <v>4.7640459999999996</v>
      </c>
      <c r="Q532">
        <v>9.6154109999999999</v>
      </c>
      <c r="R532">
        <v>10.547029999999999</v>
      </c>
      <c r="S532">
        <v>67.027050000000003</v>
      </c>
      <c r="T532">
        <v>15.09925</v>
      </c>
      <c r="U532">
        <v>4.8502970000000003</v>
      </c>
      <c r="V532">
        <v>26.07742</v>
      </c>
      <c r="W532">
        <v>22.994129999999998</v>
      </c>
      <c r="X532">
        <v>20.479430000000001</v>
      </c>
      <c r="Y532">
        <v>6.9295429999999998</v>
      </c>
      <c r="Z532">
        <v>7.674423</v>
      </c>
      <c r="AA532"/>
      <c r="AB532">
        <v>26.236940000000001</v>
      </c>
      <c r="AC532">
        <v>0.13175700000000001</v>
      </c>
      <c r="AD532">
        <v>28.983529999999998</v>
      </c>
      <c r="AE532">
        <v>8.5756420000000002</v>
      </c>
    </row>
    <row r="533" spans="1:31" x14ac:dyDescent="0.35">
      <c r="A533" s="73">
        <v>34790</v>
      </c>
      <c r="B533">
        <v>16.014379999999999</v>
      </c>
      <c r="C533">
        <v>3.6446830000000001</v>
      </c>
      <c r="D533">
        <v>26.430330000000001</v>
      </c>
      <c r="E533">
        <v>42.785220000000002</v>
      </c>
      <c r="F533">
        <v>10.24099</v>
      </c>
      <c r="G533">
        <v>3.93343</v>
      </c>
      <c r="H533">
        <v>6.8677429999999999</v>
      </c>
      <c r="I533"/>
      <c r="J533">
        <v>24.372520000000002</v>
      </c>
      <c r="K533">
        <v>28.481760000000001</v>
      </c>
      <c r="L533">
        <v>34.999920000000003</v>
      </c>
      <c r="M533">
        <v>23.723400000000002</v>
      </c>
      <c r="N533">
        <v>12.41142</v>
      </c>
      <c r="O533">
        <v>4.2381219999999997</v>
      </c>
      <c r="P533">
        <v>4.8220980000000004</v>
      </c>
      <c r="Q533">
        <v>9.5972179999999998</v>
      </c>
      <c r="R533">
        <v>10.75062</v>
      </c>
      <c r="S533">
        <v>67.108850000000004</v>
      </c>
      <c r="T533">
        <v>15.324820000000001</v>
      </c>
      <c r="U533">
        <v>4.8952710000000002</v>
      </c>
      <c r="V533">
        <v>26.289280000000002</v>
      </c>
      <c r="W533">
        <v>23.112739999999999</v>
      </c>
      <c r="X533">
        <v>20.624580000000002</v>
      </c>
      <c r="Y533">
        <v>7.0679040000000004</v>
      </c>
      <c r="Z533">
        <v>7.9607210000000004</v>
      </c>
      <c r="AA533"/>
      <c r="AB533">
        <v>26.317920000000001</v>
      </c>
      <c r="AC533">
        <v>0.1401493</v>
      </c>
      <c r="AD533">
        <v>29.05078</v>
      </c>
      <c r="AE533">
        <v>8.7772419999999993</v>
      </c>
    </row>
    <row r="534" spans="1:31" x14ac:dyDescent="0.35">
      <c r="A534" s="73">
        <v>34820</v>
      </c>
      <c r="B534">
        <v>16.090029999999999</v>
      </c>
      <c r="C534">
        <v>3.7328229999999998</v>
      </c>
      <c r="D534">
        <v>26.57368</v>
      </c>
      <c r="E534">
        <v>43.010339999999999</v>
      </c>
      <c r="F534">
        <v>10.437239999999999</v>
      </c>
      <c r="G534">
        <v>4.0144710000000003</v>
      </c>
      <c r="H534">
        <v>7.0385559999999998</v>
      </c>
      <c r="I534"/>
      <c r="J534">
        <v>24.818429999999999</v>
      </c>
      <c r="K534">
        <v>28.563580000000002</v>
      </c>
      <c r="L534">
        <v>35.149459999999998</v>
      </c>
      <c r="M534">
        <v>23.822659999999999</v>
      </c>
      <c r="N534">
        <v>12.52538</v>
      </c>
      <c r="O534">
        <v>4.2917769999999997</v>
      </c>
      <c r="P534">
        <v>4.8060609999999997</v>
      </c>
      <c r="Q534">
        <v>9.6011299999999995</v>
      </c>
      <c r="R534">
        <v>11.010490000000001</v>
      </c>
      <c r="S534">
        <v>67.207009999999997</v>
      </c>
      <c r="T534">
        <v>15.541259999999999</v>
      </c>
      <c r="U534">
        <v>4.9103539999999999</v>
      </c>
      <c r="V534">
        <v>26.50376</v>
      </c>
      <c r="W534">
        <v>23.23631</v>
      </c>
      <c r="X534">
        <v>20.796959999999999</v>
      </c>
      <c r="Y534">
        <v>7.1909669999999997</v>
      </c>
      <c r="Z534">
        <v>8.1785770000000007</v>
      </c>
      <c r="AA534"/>
      <c r="AB534">
        <v>26.349270000000001</v>
      </c>
      <c r="AC534">
        <v>0.1481249</v>
      </c>
      <c r="AD534">
        <v>29.258330000000001</v>
      </c>
      <c r="AE534">
        <v>9.0338119999999993</v>
      </c>
    </row>
    <row r="535" spans="1:31" x14ac:dyDescent="0.35">
      <c r="A535" s="73">
        <v>34851</v>
      </c>
      <c r="B535">
        <v>16.143260000000001</v>
      </c>
      <c r="C535">
        <v>3.8230469999999999</v>
      </c>
      <c r="D535">
        <v>26.729489999999998</v>
      </c>
      <c r="E535">
        <v>43.280709999999999</v>
      </c>
      <c r="F535">
        <v>10.65419</v>
      </c>
      <c r="G535">
        <v>4.0908709999999999</v>
      </c>
      <c r="H535">
        <v>7.2058210000000003</v>
      </c>
      <c r="I535"/>
      <c r="J535">
        <v>25.095659999999999</v>
      </c>
      <c r="K535">
        <v>28.711449999999999</v>
      </c>
      <c r="L535">
        <v>35.337069999999997</v>
      </c>
      <c r="M535">
        <v>23.996729999999999</v>
      </c>
      <c r="N535">
        <v>12.708360000000001</v>
      </c>
      <c r="O535">
        <v>4.3839170000000003</v>
      </c>
      <c r="P535">
        <v>4.858943</v>
      </c>
      <c r="Q535">
        <v>9.6584219999999998</v>
      </c>
      <c r="R535">
        <v>11.236330000000001</v>
      </c>
      <c r="S535">
        <v>67.321529999999996</v>
      </c>
      <c r="T535">
        <v>15.76464</v>
      </c>
      <c r="U535">
        <v>4.9884909999999998</v>
      </c>
      <c r="V535">
        <v>26.597919999999998</v>
      </c>
      <c r="W535">
        <v>23.375209999999999</v>
      </c>
      <c r="X535">
        <v>20.98574</v>
      </c>
      <c r="Y535">
        <v>7.3153410000000001</v>
      </c>
      <c r="Z535">
        <v>8.3526570000000007</v>
      </c>
      <c r="AA535"/>
      <c r="AB535">
        <v>26.434719999999999</v>
      </c>
      <c r="AC535">
        <v>0.1557636</v>
      </c>
      <c r="AD535">
        <v>29.46339</v>
      </c>
      <c r="AE535">
        <v>9.1948369999999997</v>
      </c>
    </row>
    <row r="536" spans="1:31" x14ac:dyDescent="0.35">
      <c r="A536" s="73">
        <v>34881</v>
      </c>
      <c r="B536">
        <v>16.207699999999999</v>
      </c>
      <c r="C536">
        <v>3.9662130000000002</v>
      </c>
      <c r="D536">
        <v>26.905100000000001</v>
      </c>
      <c r="E536">
        <v>43.417050000000003</v>
      </c>
      <c r="F536">
        <v>10.765319999999999</v>
      </c>
      <c r="G536">
        <v>4.1815199999999999</v>
      </c>
      <c r="H536">
        <v>7.3306079999999998</v>
      </c>
      <c r="I536"/>
      <c r="J536">
        <v>25.56504</v>
      </c>
      <c r="K536">
        <v>28.763870000000001</v>
      </c>
      <c r="L536">
        <v>35.415109999999999</v>
      </c>
      <c r="M536">
        <v>24.234000000000002</v>
      </c>
      <c r="N536">
        <v>12.919460000000001</v>
      </c>
      <c r="O536">
        <v>4.4956670000000001</v>
      </c>
      <c r="P536">
        <v>4.9044109999999996</v>
      </c>
      <c r="Q536">
        <v>9.6600660000000005</v>
      </c>
      <c r="R536">
        <v>11.41498</v>
      </c>
      <c r="S536">
        <v>67.378789999999995</v>
      </c>
      <c r="T536">
        <v>16.002839999999999</v>
      </c>
      <c r="U536">
        <v>5.0323890000000002</v>
      </c>
      <c r="V536">
        <v>26.66854</v>
      </c>
      <c r="W536">
        <v>23.45288</v>
      </c>
      <c r="X536">
        <v>21.155639999999998</v>
      </c>
      <c r="Y536">
        <v>7.4605160000000001</v>
      </c>
      <c r="Z536">
        <v>8.5765589999999996</v>
      </c>
      <c r="AA536">
        <v>0.47044010000000003</v>
      </c>
      <c r="AB536">
        <v>26.577839999999998</v>
      </c>
      <c r="AC536">
        <v>0.16421640000000001</v>
      </c>
      <c r="AD536">
        <v>29.616980000000002</v>
      </c>
      <c r="AE536">
        <v>9.2565220000000004</v>
      </c>
    </row>
    <row r="537" spans="1:31" x14ac:dyDescent="0.35">
      <c r="A537" s="73">
        <v>34912</v>
      </c>
      <c r="B537">
        <v>16.339379999999998</v>
      </c>
      <c r="C537">
        <v>4.1725919999999999</v>
      </c>
      <c r="D537">
        <v>27.041419999999999</v>
      </c>
      <c r="E537">
        <v>43.678550000000001</v>
      </c>
      <c r="F537">
        <v>10.885479999999999</v>
      </c>
      <c r="G537">
        <v>4.2771710000000001</v>
      </c>
      <c r="H537">
        <v>7.4207260000000002</v>
      </c>
      <c r="I537"/>
      <c r="J537">
        <v>26.591809999999999</v>
      </c>
      <c r="K537">
        <v>28.750430000000001</v>
      </c>
      <c r="L537">
        <v>35.395220000000002</v>
      </c>
      <c r="M537">
        <v>24.526520000000001</v>
      </c>
      <c r="N537">
        <v>13.097479999999999</v>
      </c>
      <c r="O537">
        <v>4.6014739999999996</v>
      </c>
      <c r="P537">
        <v>4.962574</v>
      </c>
      <c r="Q537">
        <v>9.6869189999999996</v>
      </c>
      <c r="R537">
        <v>11.627520000000001</v>
      </c>
      <c r="S537">
        <v>67.558750000000003</v>
      </c>
      <c r="T537">
        <v>16.244299999999999</v>
      </c>
      <c r="U537">
        <v>5.095764</v>
      </c>
      <c r="V537">
        <v>26.843789999999998</v>
      </c>
      <c r="W537">
        <v>23.559380000000001</v>
      </c>
      <c r="X537">
        <v>21.354839999999999</v>
      </c>
      <c r="Y537">
        <v>7.6227780000000003</v>
      </c>
      <c r="Z537">
        <v>8.8151329999999994</v>
      </c>
      <c r="AA537">
        <v>0.48193940000000002</v>
      </c>
      <c r="AB537">
        <v>26.749559999999999</v>
      </c>
      <c r="AC537">
        <v>0.17261840000000001</v>
      </c>
      <c r="AD537">
        <v>29.796309999999998</v>
      </c>
      <c r="AE537">
        <v>9.3214249999999996</v>
      </c>
    </row>
    <row r="538" spans="1:31" x14ac:dyDescent="0.35">
      <c r="A538" s="73">
        <v>34943</v>
      </c>
      <c r="B538">
        <v>16.507480000000001</v>
      </c>
      <c r="C538">
        <v>4.3213819999999998</v>
      </c>
      <c r="D538">
        <v>27.169730000000001</v>
      </c>
      <c r="E538">
        <v>43.914180000000002</v>
      </c>
      <c r="F538">
        <v>11.11331</v>
      </c>
      <c r="G538">
        <v>4.363658</v>
      </c>
      <c r="H538">
        <v>7.613505</v>
      </c>
      <c r="I538"/>
      <c r="J538">
        <v>27.185870000000001</v>
      </c>
      <c r="K538">
        <v>28.822469999999999</v>
      </c>
      <c r="L538">
        <v>35.515749999999997</v>
      </c>
      <c r="M538">
        <v>24.736619999999998</v>
      </c>
      <c r="N538">
        <v>13.34957</v>
      </c>
      <c r="O538">
        <v>4.6945490000000003</v>
      </c>
      <c r="P538">
        <v>5.0374030000000003</v>
      </c>
      <c r="Q538">
        <v>9.764265</v>
      </c>
      <c r="R538">
        <v>11.845190000000001</v>
      </c>
      <c r="S538">
        <v>67.804150000000007</v>
      </c>
      <c r="T538">
        <v>16.482959999999999</v>
      </c>
      <c r="U538">
        <v>5.1860290000000004</v>
      </c>
      <c r="V538">
        <v>26.877790000000001</v>
      </c>
      <c r="W538">
        <v>23.868220000000001</v>
      </c>
      <c r="X538">
        <v>21.534479999999999</v>
      </c>
      <c r="Y538">
        <v>7.7578129999999996</v>
      </c>
      <c r="Z538">
        <v>9.0373180000000009</v>
      </c>
      <c r="AA538">
        <v>0.51158009999999998</v>
      </c>
      <c r="AB538">
        <v>26.986969999999999</v>
      </c>
      <c r="AC538">
        <v>0.1798101</v>
      </c>
      <c r="AD538">
        <v>29.905069999999998</v>
      </c>
      <c r="AE538">
        <v>9.3645720000000008</v>
      </c>
    </row>
    <row r="539" spans="1:31" x14ac:dyDescent="0.35">
      <c r="A539" s="73">
        <v>34973</v>
      </c>
      <c r="B539">
        <v>16.683979999999998</v>
      </c>
      <c r="C539">
        <v>4.4398030000000004</v>
      </c>
      <c r="D539">
        <v>27.15934</v>
      </c>
      <c r="E539">
        <v>44.095390000000002</v>
      </c>
      <c r="F539">
        <v>11.24747</v>
      </c>
      <c r="G539">
        <v>4.4516429999999998</v>
      </c>
      <c r="H539">
        <v>7.8819800000000004</v>
      </c>
      <c r="I539"/>
      <c r="J539">
        <v>27.51003</v>
      </c>
      <c r="K539">
        <v>28.954260000000001</v>
      </c>
      <c r="L539">
        <v>35.658580000000001</v>
      </c>
      <c r="M539">
        <v>24.938739999999999</v>
      </c>
      <c r="N539">
        <v>13.593170000000001</v>
      </c>
      <c r="O539">
        <v>4.7883610000000001</v>
      </c>
      <c r="P539">
        <v>5.1109</v>
      </c>
      <c r="Q539">
        <v>9.7709700000000002</v>
      </c>
      <c r="R539">
        <v>12.060840000000001</v>
      </c>
      <c r="S539">
        <v>67.885949999999994</v>
      </c>
      <c r="T539">
        <v>16.752230000000001</v>
      </c>
      <c r="U539">
        <v>5.2947189999999997</v>
      </c>
      <c r="V539">
        <v>27.345980000000001</v>
      </c>
      <c r="W539">
        <v>24.20768</v>
      </c>
      <c r="X539">
        <v>21.69999</v>
      </c>
      <c r="Y539">
        <v>7.8853600000000004</v>
      </c>
      <c r="Z539">
        <v>9.2489600000000003</v>
      </c>
      <c r="AA539">
        <v>0.53397320000000004</v>
      </c>
      <c r="AB539">
        <v>27.17811</v>
      </c>
      <c r="AC539">
        <v>0.18631890000000001</v>
      </c>
      <c r="AD539">
        <v>29.99888</v>
      </c>
      <c r="AE539">
        <v>9.4206610000000008</v>
      </c>
    </row>
    <row r="540" spans="1:31" x14ac:dyDescent="0.35">
      <c r="A540" s="73">
        <v>35004</v>
      </c>
      <c r="B540">
        <v>16.832470000000001</v>
      </c>
      <c r="C540">
        <v>4.6010340000000003</v>
      </c>
      <c r="D540">
        <v>27.388860000000001</v>
      </c>
      <c r="E540">
        <v>44.255839999999999</v>
      </c>
      <c r="F540">
        <v>11.393269999999999</v>
      </c>
      <c r="G540">
        <v>4.5414770000000004</v>
      </c>
      <c r="H540">
        <v>7.999587</v>
      </c>
      <c r="I540"/>
      <c r="J540">
        <v>28.04542</v>
      </c>
      <c r="K540">
        <v>29.033149999999999</v>
      </c>
      <c r="L540">
        <v>35.878900000000002</v>
      </c>
      <c r="M540">
        <v>25.138760000000001</v>
      </c>
      <c r="N540">
        <v>13.785769999999999</v>
      </c>
      <c r="O540">
        <v>4.8931639999999996</v>
      </c>
      <c r="P540">
        <v>5.1588339999999997</v>
      </c>
      <c r="Q540">
        <v>9.7271359999999998</v>
      </c>
      <c r="R540">
        <v>12.29097</v>
      </c>
      <c r="S540">
        <v>68.311310000000006</v>
      </c>
      <c r="T540">
        <v>17.051749999999998</v>
      </c>
      <c r="U540">
        <v>5.448874</v>
      </c>
      <c r="V540">
        <v>27.924019999999999</v>
      </c>
      <c r="W540">
        <v>24.564869999999999</v>
      </c>
      <c r="X540">
        <v>21.914670000000001</v>
      </c>
      <c r="Y540">
        <v>8.0664689999999997</v>
      </c>
      <c r="Z540">
        <v>9.4988620000000008</v>
      </c>
      <c r="AA540">
        <v>0.54980390000000001</v>
      </c>
      <c r="AB540">
        <v>27.28294</v>
      </c>
      <c r="AC540">
        <v>0.19800509999999999</v>
      </c>
      <c r="AD540">
        <v>30.05284</v>
      </c>
      <c r="AE540">
        <v>9.5052389999999995</v>
      </c>
    </row>
    <row r="541" spans="1:31" x14ac:dyDescent="0.35">
      <c r="A541" s="73">
        <v>35034</v>
      </c>
      <c r="B541">
        <v>17.02018</v>
      </c>
      <c r="C541">
        <v>4.7751409999999996</v>
      </c>
      <c r="D541">
        <v>27.456689999999998</v>
      </c>
      <c r="E541">
        <v>44.411639999999998</v>
      </c>
      <c r="F541">
        <v>11.58544</v>
      </c>
      <c r="G541">
        <v>4.6306219999999998</v>
      </c>
      <c r="H541">
        <v>8.049175</v>
      </c>
      <c r="I541"/>
      <c r="J541">
        <v>28.831630000000001</v>
      </c>
      <c r="K541">
        <v>29.111550000000001</v>
      </c>
      <c r="L541">
        <v>36.596429999999998</v>
      </c>
      <c r="M541">
        <v>25.622499999999999</v>
      </c>
      <c r="N541">
        <v>14.049799999999999</v>
      </c>
      <c r="O541">
        <v>4.9875309999999997</v>
      </c>
      <c r="P541">
        <v>5.2063990000000002</v>
      </c>
      <c r="Q541">
        <v>9.7691750000000006</v>
      </c>
      <c r="R541">
        <v>12.439679999999999</v>
      </c>
      <c r="S541">
        <v>68.483090000000004</v>
      </c>
      <c r="T541">
        <v>17.37717</v>
      </c>
      <c r="U541">
        <v>5.5995200000000001</v>
      </c>
      <c r="V541">
        <v>28.11232</v>
      </c>
      <c r="W541">
        <v>24.831969999999998</v>
      </c>
      <c r="X541">
        <v>22.158290000000001</v>
      </c>
      <c r="Y541">
        <v>8.3228460000000002</v>
      </c>
      <c r="Z541">
        <v>9.7202669999999998</v>
      </c>
      <c r="AA541">
        <v>0.56778189999999995</v>
      </c>
      <c r="AB541">
        <v>27.32328</v>
      </c>
      <c r="AC541">
        <v>0.21450359999999999</v>
      </c>
      <c r="AD541">
        <v>30.132539999999999</v>
      </c>
      <c r="AE541">
        <v>9.6685210000000001</v>
      </c>
    </row>
    <row r="542" spans="1:31" x14ac:dyDescent="0.35">
      <c r="A542" s="73">
        <v>35065</v>
      </c>
      <c r="B542">
        <v>17.171469999999999</v>
      </c>
      <c r="C542">
        <v>4.9012260000000003</v>
      </c>
      <c r="D542">
        <v>27.61694</v>
      </c>
      <c r="E542">
        <v>44.81156</v>
      </c>
      <c r="F542">
        <v>11.74377</v>
      </c>
      <c r="G542">
        <v>4.7383680000000004</v>
      </c>
      <c r="H542">
        <v>8.1619890000000002</v>
      </c>
      <c r="I542"/>
      <c r="J542">
        <v>29.2394</v>
      </c>
      <c r="K542">
        <v>29.414339999999999</v>
      </c>
      <c r="L542">
        <v>36.989989999999999</v>
      </c>
      <c r="M542">
        <v>26.42803</v>
      </c>
      <c r="N542">
        <v>14.331950000000001</v>
      </c>
      <c r="O542">
        <v>5.0670659999999996</v>
      </c>
      <c r="P542">
        <v>5.2735399999999997</v>
      </c>
      <c r="Q542">
        <v>9.8997779999999995</v>
      </c>
      <c r="R542">
        <v>12.65368</v>
      </c>
      <c r="S542">
        <v>68.613979999999998</v>
      </c>
      <c r="T542">
        <v>17.624490000000002</v>
      </c>
      <c r="U542">
        <v>5.7420580000000001</v>
      </c>
      <c r="V542">
        <v>28.489719999999998</v>
      </c>
      <c r="W542">
        <v>24.920079999999999</v>
      </c>
      <c r="X542">
        <v>22.448630000000001</v>
      </c>
      <c r="Y542">
        <v>8.6279939999999993</v>
      </c>
      <c r="Z542">
        <v>9.9701240000000002</v>
      </c>
      <c r="AA542">
        <v>0.58977409999999997</v>
      </c>
      <c r="AB542">
        <v>27.482589999999998</v>
      </c>
      <c r="AC542">
        <v>0.23135729999999999</v>
      </c>
      <c r="AD542">
        <v>30.285299999999999</v>
      </c>
      <c r="AE542">
        <v>9.8288460000000004</v>
      </c>
    </row>
    <row r="543" spans="1:31" x14ac:dyDescent="0.35">
      <c r="A543" s="73">
        <v>35096</v>
      </c>
      <c r="B543">
        <v>17.263929999999998</v>
      </c>
      <c r="C543">
        <v>4.9977530000000003</v>
      </c>
      <c r="D543">
        <v>27.869730000000001</v>
      </c>
      <c r="E543">
        <v>45.235210000000002</v>
      </c>
      <c r="F543">
        <v>11.944610000000001</v>
      </c>
      <c r="G543">
        <v>4.8477940000000004</v>
      </c>
      <c r="H543">
        <v>8.3212060000000001</v>
      </c>
      <c r="I543"/>
      <c r="J543">
        <v>29.352340000000002</v>
      </c>
      <c r="K543">
        <v>29.775680000000001</v>
      </c>
      <c r="L543">
        <v>36.8917</v>
      </c>
      <c r="M543">
        <v>26.92249</v>
      </c>
      <c r="N543">
        <v>14.65204</v>
      </c>
      <c r="O543">
        <v>5.1789579999999997</v>
      </c>
      <c r="P543">
        <v>5.3375640000000004</v>
      </c>
      <c r="Q543">
        <v>9.9731439999999996</v>
      </c>
      <c r="R543">
        <v>12.974</v>
      </c>
      <c r="S543">
        <v>68.736670000000004</v>
      </c>
      <c r="T543">
        <v>17.78668</v>
      </c>
      <c r="U543">
        <v>5.8719219999999996</v>
      </c>
      <c r="V543">
        <v>29.013649999999998</v>
      </c>
      <c r="W543">
        <v>25.05894</v>
      </c>
      <c r="X543">
        <v>22.65917</v>
      </c>
      <c r="Y543">
        <v>8.8504559999999994</v>
      </c>
      <c r="Z543">
        <v>10.26811</v>
      </c>
      <c r="AA543">
        <v>0.61532629999999999</v>
      </c>
      <c r="AB543">
        <v>27.821729999999999</v>
      </c>
      <c r="AC543">
        <v>0.2465764</v>
      </c>
      <c r="AD543">
        <v>30.400700000000001</v>
      </c>
      <c r="AE543">
        <v>10.02116</v>
      </c>
    </row>
    <row r="544" spans="1:31" x14ac:dyDescent="0.35">
      <c r="A544" s="73">
        <v>35125</v>
      </c>
      <c r="B544">
        <v>17.376000000000001</v>
      </c>
      <c r="C544">
        <v>5.1134630000000003</v>
      </c>
      <c r="D544">
        <v>27.915479999999999</v>
      </c>
      <c r="E544">
        <v>45.628189999999996</v>
      </c>
      <c r="F544">
        <v>12.154019999999999</v>
      </c>
      <c r="G544">
        <v>4.9389089999999998</v>
      </c>
      <c r="H544">
        <v>8.5106669999999998</v>
      </c>
      <c r="I544"/>
      <c r="J544">
        <v>29.506360000000001</v>
      </c>
      <c r="K544">
        <v>29.878440000000001</v>
      </c>
      <c r="L544">
        <v>37.007420000000003</v>
      </c>
      <c r="M544">
        <v>27.127379999999999</v>
      </c>
      <c r="N544">
        <v>14.935269999999999</v>
      </c>
      <c r="O544">
        <v>5.3326719999999996</v>
      </c>
      <c r="P544">
        <v>5.4449699999999996</v>
      </c>
      <c r="Q544">
        <v>10.02459</v>
      </c>
      <c r="R544">
        <v>13.22138</v>
      </c>
      <c r="S544">
        <v>69.055689999999998</v>
      </c>
      <c r="T544">
        <v>18.062239999999999</v>
      </c>
      <c r="U544">
        <v>6.0121159999999998</v>
      </c>
      <c r="V544">
        <v>29.455369999999998</v>
      </c>
      <c r="W544">
        <v>25.356300000000001</v>
      </c>
      <c r="X544">
        <v>22.886880000000001</v>
      </c>
      <c r="Y544">
        <v>9.0159050000000001</v>
      </c>
      <c r="Z544">
        <v>10.512370000000001</v>
      </c>
      <c r="AA544">
        <v>0.63715330000000003</v>
      </c>
      <c r="AB544">
        <v>28.344580000000001</v>
      </c>
      <c r="AC544">
        <v>0.2598142</v>
      </c>
      <c r="AD544">
        <v>30.609089999999998</v>
      </c>
      <c r="AE544">
        <v>10.24996</v>
      </c>
    </row>
    <row r="545" spans="1:31" x14ac:dyDescent="0.35">
      <c r="A545" s="73">
        <v>35156</v>
      </c>
      <c r="B545">
        <v>17.471250000000001</v>
      </c>
      <c r="C545">
        <v>5.2296930000000001</v>
      </c>
      <c r="D545">
        <v>27.99147</v>
      </c>
      <c r="E545">
        <v>45.992159999999998</v>
      </c>
      <c r="F545">
        <v>12.33966</v>
      </c>
      <c r="G545">
        <v>5.0442210000000003</v>
      </c>
      <c r="H545">
        <v>8.6803310000000007</v>
      </c>
      <c r="I545"/>
      <c r="J545">
        <v>29.647169999999999</v>
      </c>
      <c r="K545">
        <v>30.31906</v>
      </c>
      <c r="L545">
        <v>37.121200000000002</v>
      </c>
      <c r="M545">
        <v>27.378240000000002</v>
      </c>
      <c r="N545">
        <v>15.169029999999999</v>
      </c>
      <c r="O545">
        <v>5.4750490000000003</v>
      </c>
      <c r="P545">
        <v>5.5321530000000001</v>
      </c>
      <c r="Q545">
        <v>10.10721</v>
      </c>
      <c r="R545">
        <v>13.49306</v>
      </c>
      <c r="S545">
        <v>69.08023</v>
      </c>
      <c r="T545">
        <v>18.406700000000001</v>
      </c>
      <c r="U545">
        <v>6.1900649999999997</v>
      </c>
      <c r="V545">
        <v>29.574490000000001</v>
      </c>
      <c r="W545">
        <v>25.687650000000001</v>
      </c>
      <c r="X545">
        <v>23.084810000000001</v>
      </c>
      <c r="Y545">
        <v>9.2167010000000005</v>
      </c>
      <c r="Z545">
        <v>10.789249999999999</v>
      </c>
      <c r="AA545">
        <v>0.65548010000000001</v>
      </c>
      <c r="AB545">
        <v>28.800809999999998</v>
      </c>
      <c r="AC545">
        <v>0.27779740000000003</v>
      </c>
      <c r="AD545">
        <v>30.69875</v>
      </c>
      <c r="AE545">
        <v>10.390890000000001</v>
      </c>
    </row>
    <row r="546" spans="1:31" x14ac:dyDescent="0.35">
      <c r="A546" s="73">
        <v>35186</v>
      </c>
      <c r="B546">
        <v>17.516079999999999</v>
      </c>
      <c r="C546">
        <v>5.3508149999999999</v>
      </c>
      <c r="D546">
        <v>28.201820000000001</v>
      </c>
      <c r="E546">
        <v>46.116160000000001</v>
      </c>
      <c r="F546">
        <v>12.48433</v>
      </c>
      <c r="G546">
        <v>5.1499490000000003</v>
      </c>
      <c r="H546">
        <v>8.8188399999999998</v>
      </c>
      <c r="I546"/>
      <c r="J546">
        <v>30.176690000000001</v>
      </c>
      <c r="K546">
        <v>30.546600000000002</v>
      </c>
      <c r="L546">
        <v>37.192419999999998</v>
      </c>
      <c r="M546">
        <v>27.532419999999998</v>
      </c>
      <c r="N546">
        <v>15.45135</v>
      </c>
      <c r="O546">
        <v>5.5892200000000001</v>
      </c>
      <c r="P546">
        <v>5.5611610000000002</v>
      </c>
      <c r="Q546">
        <v>10.17305</v>
      </c>
      <c r="R546">
        <v>13.844799999999999</v>
      </c>
      <c r="S546">
        <v>69.366529999999997</v>
      </c>
      <c r="T546">
        <v>18.685590000000001</v>
      </c>
      <c r="U546">
        <v>6.3591490000000004</v>
      </c>
      <c r="V546">
        <v>29.557849999999998</v>
      </c>
      <c r="W546">
        <v>26.29074</v>
      </c>
      <c r="X546">
        <v>23.30012</v>
      </c>
      <c r="Y546">
        <v>9.4187180000000001</v>
      </c>
      <c r="Z546">
        <v>11.041359999999999</v>
      </c>
      <c r="AA546">
        <v>0.67054499999999995</v>
      </c>
      <c r="AB546">
        <v>29.154820000000001</v>
      </c>
      <c r="AC546">
        <v>0.29900349999999998</v>
      </c>
      <c r="AD546">
        <v>30.797540000000001</v>
      </c>
      <c r="AE546">
        <v>10.55749</v>
      </c>
    </row>
    <row r="547" spans="1:31" x14ac:dyDescent="0.35">
      <c r="A547" s="73">
        <v>35217</v>
      </c>
      <c r="B547">
        <v>17.611339999999998</v>
      </c>
      <c r="C547">
        <v>5.4455179999999999</v>
      </c>
      <c r="D547">
        <v>28.2821</v>
      </c>
      <c r="E547">
        <v>46.310369999999999</v>
      </c>
      <c r="F547">
        <v>12.66634</v>
      </c>
      <c r="G547">
        <v>5.2376079999999998</v>
      </c>
      <c r="H547">
        <v>8.9677100000000003</v>
      </c>
      <c r="I547"/>
      <c r="J547">
        <v>30.445119999999999</v>
      </c>
      <c r="K547">
        <v>30.509650000000001</v>
      </c>
      <c r="L547">
        <v>37.311869999999999</v>
      </c>
      <c r="M547">
        <v>27.785309999999999</v>
      </c>
      <c r="N547">
        <v>15.73592</v>
      </c>
      <c r="O547">
        <v>5.6912859999999998</v>
      </c>
      <c r="P547">
        <v>5.6311540000000004</v>
      </c>
      <c r="Q547">
        <v>10.18427</v>
      </c>
      <c r="R547">
        <v>14.12321</v>
      </c>
      <c r="S547">
        <v>69.677379999999999</v>
      </c>
      <c r="T547">
        <v>18.92051</v>
      </c>
      <c r="U547">
        <v>6.4807800000000002</v>
      </c>
      <c r="V547">
        <v>29.52497</v>
      </c>
      <c r="W547">
        <v>26.82611</v>
      </c>
      <c r="X547">
        <v>23.49446</v>
      </c>
      <c r="Y547">
        <v>9.598452</v>
      </c>
      <c r="Z547">
        <v>11.21425</v>
      </c>
      <c r="AA547">
        <v>0.68590799999999996</v>
      </c>
      <c r="AB547">
        <v>29.319859999999998</v>
      </c>
      <c r="AC547">
        <v>0.3173686</v>
      </c>
      <c r="AD547">
        <v>30.904640000000001</v>
      </c>
      <c r="AE547">
        <v>10.810140000000001</v>
      </c>
    </row>
    <row r="548" spans="1:31" x14ac:dyDescent="0.35">
      <c r="A548" s="73">
        <v>35247</v>
      </c>
      <c r="B548">
        <v>17.804649999999999</v>
      </c>
      <c r="C548">
        <v>5.5335570000000001</v>
      </c>
      <c r="D548">
        <v>28.297090000000001</v>
      </c>
      <c r="E548">
        <v>46.590969999999999</v>
      </c>
      <c r="F548">
        <v>12.92787</v>
      </c>
      <c r="G548">
        <v>5.3331809999999997</v>
      </c>
      <c r="H548">
        <v>9.1635729999999995</v>
      </c>
      <c r="I548"/>
      <c r="J548">
        <v>30.525790000000001</v>
      </c>
      <c r="K548">
        <v>30.51793</v>
      </c>
      <c r="L548">
        <v>37.344479999999997</v>
      </c>
      <c r="M548">
        <v>28.169</v>
      </c>
      <c r="N548">
        <v>15.982100000000001</v>
      </c>
      <c r="O548">
        <v>5.784675</v>
      </c>
      <c r="P548">
        <v>5.7131319999999999</v>
      </c>
      <c r="Q548">
        <v>10.178179999999999</v>
      </c>
      <c r="R548">
        <v>14.39812</v>
      </c>
      <c r="S548">
        <v>69.81644</v>
      </c>
      <c r="T548">
        <v>19.13025</v>
      </c>
      <c r="U548">
        <v>6.6082710000000002</v>
      </c>
      <c r="V548">
        <v>29.6206</v>
      </c>
      <c r="W548">
        <v>26.85933</v>
      </c>
      <c r="X548">
        <v>23.688230000000001</v>
      </c>
      <c r="Y548">
        <v>9.7835560000000008</v>
      </c>
      <c r="Z548">
        <v>11.396470000000001</v>
      </c>
      <c r="AA548">
        <v>0.7081499</v>
      </c>
      <c r="AB548">
        <v>29.480550000000001</v>
      </c>
      <c r="AC548">
        <v>0.33368170000000003</v>
      </c>
      <c r="AD548">
        <v>31.025849999999998</v>
      </c>
      <c r="AE548">
        <v>10.99221</v>
      </c>
    </row>
    <row r="549" spans="1:31" x14ac:dyDescent="0.35">
      <c r="A549" s="73">
        <v>35278</v>
      </c>
      <c r="B549">
        <v>17.950340000000001</v>
      </c>
      <c r="C549">
        <v>5.6372390000000001</v>
      </c>
      <c r="D549">
        <v>28.3827</v>
      </c>
      <c r="E549">
        <v>46.769150000000003</v>
      </c>
      <c r="F549">
        <v>13.24098</v>
      </c>
      <c r="G549">
        <v>5.4333809999999998</v>
      </c>
      <c r="H549">
        <v>9.3509949999999993</v>
      </c>
      <c r="I549"/>
      <c r="J549">
        <v>30.657800000000002</v>
      </c>
      <c r="K549">
        <v>30.89207</v>
      </c>
      <c r="L549">
        <v>37.300069999999998</v>
      </c>
      <c r="M549">
        <v>28.4133</v>
      </c>
      <c r="N549">
        <v>16.271660000000001</v>
      </c>
      <c r="O549">
        <v>5.8484850000000002</v>
      </c>
      <c r="P549">
        <v>5.774502</v>
      </c>
      <c r="Q549">
        <v>10.22822</v>
      </c>
      <c r="R549">
        <v>14.78978</v>
      </c>
      <c r="S549">
        <v>69.963679999999997</v>
      </c>
      <c r="T549">
        <v>19.341380000000001</v>
      </c>
      <c r="U549">
        <v>6.7460430000000002</v>
      </c>
      <c r="V549">
        <v>29.611000000000001</v>
      </c>
      <c r="W549">
        <v>26.84695</v>
      </c>
      <c r="X549">
        <v>23.882570000000001</v>
      </c>
      <c r="Y549">
        <v>10.004300000000001</v>
      </c>
      <c r="Z549">
        <v>11.574909999999999</v>
      </c>
      <c r="AA549">
        <v>0.73186649999999998</v>
      </c>
      <c r="AB549">
        <v>29.683129999999998</v>
      </c>
      <c r="AC549">
        <v>0.35790739999999999</v>
      </c>
      <c r="AD549">
        <v>31.08314</v>
      </c>
      <c r="AE549">
        <v>11.106870000000001</v>
      </c>
    </row>
    <row r="550" spans="1:31" x14ac:dyDescent="0.35">
      <c r="A550" s="73">
        <v>35309</v>
      </c>
      <c r="B550">
        <v>17.96715</v>
      </c>
      <c r="C550">
        <v>5.741098</v>
      </c>
      <c r="D550">
        <v>28.395980000000002</v>
      </c>
      <c r="E550">
        <v>47.043109999999999</v>
      </c>
      <c r="F550">
        <v>13.435309999999999</v>
      </c>
      <c r="G550">
        <v>5.5293789999999996</v>
      </c>
      <c r="H550">
        <v>9.5421429999999994</v>
      </c>
      <c r="I550"/>
      <c r="J550">
        <v>30.500859999999999</v>
      </c>
      <c r="K550">
        <v>31.412089999999999</v>
      </c>
      <c r="L550">
        <v>37.396900000000002</v>
      </c>
      <c r="M550">
        <v>28.661210000000001</v>
      </c>
      <c r="N550">
        <v>16.535019999999999</v>
      </c>
      <c r="O550">
        <v>5.9237630000000001</v>
      </c>
      <c r="P550">
        <v>5.8429630000000001</v>
      </c>
      <c r="Q550">
        <v>10.28307</v>
      </c>
      <c r="R550">
        <v>15.04405</v>
      </c>
      <c r="S550">
        <v>70.11909</v>
      </c>
      <c r="T550">
        <v>19.64301</v>
      </c>
      <c r="U550">
        <v>6.8997070000000003</v>
      </c>
      <c r="V550">
        <v>29.538810000000002</v>
      </c>
      <c r="W550">
        <v>27.00853</v>
      </c>
      <c r="X550">
        <v>24.099769999999999</v>
      </c>
      <c r="Y550">
        <v>10.26099</v>
      </c>
      <c r="Z550">
        <v>11.78214</v>
      </c>
      <c r="AA550">
        <v>0.75013770000000002</v>
      </c>
      <c r="AB550">
        <v>29.863569999999999</v>
      </c>
      <c r="AC550">
        <v>0.38776620000000001</v>
      </c>
      <c r="AD550">
        <v>31.161180000000002</v>
      </c>
      <c r="AE550">
        <v>11.167260000000001</v>
      </c>
    </row>
    <row r="551" spans="1:31" x14ac:dyDescent="0.35">
      <c r="A551" s="73">
        <v>35339</v>
      </c>
      <c r="B551">
        <v>18.124040000000001</v>
      </c>
      <c r="C551">
        <v>5.8361980000000004</v>
      </c>
      <c r="D551">
        <v>28.63383</v>
      </c>
      <c r="E551">
        <v>47.304029999999997</v>
      </c>
      <c r="F551">
        <v>13.558070000000001</v>
      </c>
      <c r="G551">
        <v>5.6121280000000002</v>
      </c>
      <c r="H551">
        <v>9.7231749999999995</v>
      </c>
      <c r="I551"/>
      <c r="J551">
        <v>30.436319999999998</v>
      </c>
      <c r="K551">
        <v>31.686579999999999</v>
      </c>
      <c r="L551">
        <v>37.463740000000001</v>
      </c>
      <c r="M551">
        <v>28.871179999999999</v>
      </c>
      <c r="N551">
        <v>16.77694</v>
      </c>
      <c r="O551">
        <v>6.0778270000000001</v>
      </c>
      <c r="P551">
        <v>5.8979059999999999</v>
      </c>
      <c r="Q551">
        <v>10.278890000000001</v>
      </c>
      <c r="R551">
        <v>15.27562</v>
      </c>
      <c r="S551">
        <v>70.389039999999994</v>
      </c>
      <c r="T551">
        <v>19.8932</v>
      </c>
      <c r="U551">
        <v>7.0808710000000001</v>
      </c>
      <c r="V551">
        <v>29.73864</v>
      </c>
      <c r="W551">
        <v>27.667269999999998</v>
      </c>
      <c r="X551">
        <v>24.36073</v>
      </c>
      <c r="Y551">
        <v>10.50379</v>
      </c>
      <c r="Z551">
        <v>12.01356</v>
      </c>
      <c r="AA551">
        <v>0.76280269999999994</v>
      </c>
      <c r="AB551">
        <v>29.992439999999998</v>
      </c>
      <c r="AC551">
        <v>0.4158096</v>
      </c>
      <c r="AD551">
        <v>31.322240000000001</v>
      </c>
      <c r="AE551">
        <v>11.28853</v>
      </c>
    </row>
    <row r="552" spans="1:31" x14ac:dyDescent="0.35">
      <c r="A552" s="73">
        <v>35370</v>
      </c>
      <c r="B552">
        <v>18.40701</v>
      </c>
      <c r="C552">
        <v>5.9565060000000001</v>
      </c>
      <c r="D552">
        <v>28.721609999999998</v>
      </c>
      <c r="E552">
        <v>47.554020000000001</v>
      </c>
      <c r="F552">
        <v>13.70026</v>
      </c>
      <c r="G552">
        <v>5.6922379999999997</v>
      </c>
      <c r="H552">
        <v>9.8431870000000004</v>
      </c>
      <c r="I552"/>
      <c r="J552">
        <v>30.845559999999999</v>
      </c>
      <c r="K552">
        <v>32.003050000000002</v>
      </c>
      <c r="L552">
        <v>37.578670000000002</v>
      </c>
      <c r="M552">
        <v>29.27373</v>
      </c>
      <c r="N552">
        <v>17.052479999999999</v>
      </c>
      <c r="O552">
        <v>6.2793299999999999</v>
      </c>
      <c r="P552">
        <v>5.9623629999999999</v>
      </c>
      <c r="Q552">
        <v>10.316739999999999</v>
      </c>
      <c r="R552">
        <v>15.55086</v>
      </c>
      <c r="S552">
        <v>70.470830000000007</v>
      </c>
      <c r="T552">
        <v>20.06962</v>
      </c>
      <c r="U552">
        <v>7.2047720000000002</v>
      </c>
      <c r="V552">
        <v>29.896439999999998</v>
      </c>
      <c r="W552">
        <v>27.926069999999999</v>
      </c>
      <c r="X552">
        <v>24.62228</v>
      </c>
      <c r="Y552">
        <v>10.79379</v>
      </c>
      <c r="Z552">
        <v>12.23526</v>
      </c>
      <c r="AA552">
        <v>0.77506489999999995</v>
      </c>
      <c r="AB552">
        <v>30.188980000000001</v>
      </c>
      <c r="AC552">
        <v>0.4461176</v>
      </c>
      <c r="AD552">
        <v>31.507370000000002</v>
      </c>
      <c r="AE552">
        <v>11.40053</v>
      </c>
    </row>
    <row r="553" spans="1:31" x14ac:dyDescent="0.35">
      <c r="A553" s="73">
        <v>35400</v>
      </c>
      <c r="B553">
        <v>18.558299999999999</v>
      </c>
      <c r="C553">
        <v>6.1134599999999999</v>
      </c>
      <c r="D553">
        <v>28.847899999999999</v>
      </c>
      <c r="E553">
        <v>47.650019999999998</v>
      </c>
      <c r="F553">
        <v>13.79819</v>
      </c>
      <c r="G553">
        <v>5.7847710000000001</v>
      </c>
      <c r="H553">
        <v>10.18257</v>
      </c>
      <c r="I553"/>
      <c r="J553">
        <v>31.36627</v>
      </c>
      <c r="K553">
        <v>32.139409999999998</v>
      </c>
      <c r="L553">
        <v>38.142499999999998</v>
      </c>
      <c r="M553">
        <v>29.539249999999999</v>
      </c>
      <c r="N553">
        <v>17.27214</v>
      </c>
      <c r="O553">
        <v>6.4573999999999998</v>
      </c>
      <c r="P553">
        <v>6.0500059999999998</v>
      </c>
      <c r="Q553">
        <v>10.45908</v>
      </c>
      <c r="R553">
        <v>15.76498</v>
      </c>
      <c r="S553">
        <v>70.503559999999993</v>
      </c>
      <c r="T553">
        <v>20.382349999999999</v>
      </c>
      <c r="U553">
        <v>7.3265510000000003</v>
      </c>
      <c r="V553">
        <v>29.972580000000001</v>
      </c>
      <c r="W553">
        <v>27.625800000000002</v>
      </c>
      <c r="X553">
        <v>24.901450000000001</v>
      </c>
      <c r="Y553">
        <v>11.104340000000001</v>
      </c>
      <c r="Z553">
        <v>12.518050000000001</v>
      </c>
      <c r="AA553">
        <v>0.78811039999999999</v>
      </c>
      <c r="AB553">
        <v>30.455780000000001</v>
      </c>
      <c r="AC553">
        <v>0.48232740000000002</v>
      </c>
      <c r="AD553">
        <v>31.702470000000002</v>
      </c>
      <c r="AE553">
        <v>11.43084</v>
      </c>
    </row>
    <row r="554" spans="1:31" x14ac:dyDescent="0.35">
      <c r="A554" s="73">
        <v>35431</v>
      </c>
      <c r="B554">
        <v>18.667570000000001</v>
      </c>
      <c r="C554">
        <v>6.2823710000000004</v>
      </c>
      <c r="D554">
        <v>28.903780000000001</v>
      </c>
      <c r="E554">
        <v>47.946779999999997</v>
      </c>
      <c r="F554">
        <v>14.00836</v>
      </c>
      <c r="G554">
        <v>5.8894380000000002</v>
      </c>
      <c r="H554">
        <v>10.51257</v>
      </c>
      <c r="I554"/>
      <c r="J554">
        <v>31.335470000000001</v>
      </c>
      <c r="K554">
        <v>32.441670000000002</v>
      </c>
      <c r="L554">
        <v>38.39734</v>
      </c>
      <c r="M554">
        <v>29.826589999999999</v>
      </c>
      <c r="N554">
        <v>17.443770000000001</v>
      </c>
      <c r="O554">
        <v>6.5985310000000004</v>
      </c>
      <c r="P554">
        <v>6.157489</v>
      </c>
      <c r="Q554">
        <v>10.50854</v>
      </c>
      <c r="R554">
        <v>16.075679999999998</v>
      </c>
      <c r="S554">
        <v>70.642619999999994</v>
      </c>
      <c r="T554">
        <v>20.669080000000001</v>
      </c>
      <c r="U554">
        <v>7.4799470000000001</v>
      </c>
      <c r="V554">
        <v>29.940149999999999</v>
      </c>
      <c r="W554">
        <v>27.73085</v>
      </c>
      <c r="X554">
        <v>25.157129999999999</v>
      </c>
      <c r="Y554">
        <v>11.3849</v>
      </c>
      <c r="Z554">
        <v>12.782819999999999</v>
      </c>
      <c r="AA554">
        <v>0.78733620000000004</v>
      </c>
      <c r="AB554">
        <v>30.090509999999998</v>
      </c>
      <c r="AC554">
        <v>0.51646510000000001</v>
      </c>
      <c r="AD554">
        <v>31.83531</v>
      </c>
      <c r="AE554">
        <v>11.597250000000001</v>
      </c>
    </row>
    <row r="555" spans="1:31" x14ac:dyDescent="0.35">
      <c r="A555" s="73">
        <v>35462</v>
      </c>
      <c r="B555">
        <v>18.799250000000001</v>
      </c>
      <c r="C555">
        <v>6.4103909999999997</v>
      </c>
      <c r="D555">
        <v>29.158429999999999</v>
      </c>
      <c r="E555">
        <v>48.591160000000002</v>
      </c>
      <c r="F555">
        <v>14.286989999999999</v>
      </c>
      <c r="G555">
        <v>5.9912609999999997</v>
      </c>
      <c r="H555">
        <v>10.600630000000001</v>
      </c>
      <c r="I555"/>
      <c r="J555">
        <v>31.166789999999999</v>
      </c>
      <c r="K555">
        <v>32.743859999999998</v>
      </c>
      <c r="L555">
        <v>38.253860000000003</v>
      </c>
      <c r="M555">
        <v>30.313790000000001</v>
      </c>
      <c r="N555">
        <v>17.611180000000001</v>
      </c>
      <c r="O555">
        <v>6.7187809999999999</v>
      </c>
      <c r="P555">
        <v>6.2608360000000003</v>
      </c>
      <c r="Q555">
        <v>10.577529999999999</v>
      </c>
      <c r="R555">
        <v>16.391390000000001</v>
      </c>
      <c r="S555">
        <v>70.691699999999997</v>
      </c>
      <c r="T555">
        <v>20.896470000000001</v>
      </c>
      <c r="U555">
        <v>7.6452879999999999</v>
      </c>
      <c r="V555">
        <v>29.692319999999999</v>
      </c>
      <c r="W555">
        <v>27.850629999999999</v>
      </c>
      <c r="X555">
        <v>25.345269999999999</v>
      </c>
      <c r="Y555">
        <v>11.59928</v>
      </c>
      <c r="Z555">
        <v>12.98265</v>
      </c>
      <c r="AA555">
        <v>0.79757480000000003</v>
      </c>
      <c r="AB555">
        <v>29.954509999999999</v>
      </c>
      <c r="AC555">
        <v>0.54562250000000001</v>
      </c>
      <c r="AD555">
        <v>31.93244</v>
      </c>
      <c r="AE555">
        <v>11.784129999999999</v>
      </c>
    </row>
    <row r="556" spans="1:31" x14ac:dyDescent="0.35">
      <c r="A556" s="73">
        <v>35490</v>
      </c>
      <c r="B556">
        <v>18.90851</v>
      </c>
      <c r="C556">
        <v>6.5010349999999999</v>
      </c>
      <c r="D556">
        <v>29.416340000000002</v>
      </c>
      <c r="E556">
        <v>48.652090000000001</v>
      </c>
      <c r="F556">
        <v>14.492509999999999</v>
      </c>
      <c r="G556">
        <v>6.0801540000000003</v>
      </c>
      <c r="H556">
        <v>10.71264</v>
      </c>
      <c r="I556"/>
      <c r="J556">
        <v>31.204930000000001</v>
      </c>
      <c r="K556">
        <v>32.877389999999998</v>
      </c>
      <c r="L556">
        <v>38.341079999999998</v>
      </c>
      <c r="M556">
        <v>30.546759999999999</v>
      </c>
      <c r="N556">
        <v>17.766470000000002</v>
      </c>
      <c r="O556">
        <v>6.8245240000000003</v>
      </c>
      <c r="P556">
        <v>6.3541819999999998</v>
      </c>
      <c r="Q556">
        <v>10.644740000000001</v>
      </c>
      <c r="R556">
        <v>16.612960000000001</v>
      </c>
      <c r="S556">
        <v>70.912559999999999</v>
      </c>
      <c r="T556">
        <v>21.18862</v>
      </c>
      <c r="U556">
        <v>7.8433020000000004</v>
      </c>
      <c r="V556">
        <v>29.59722</v>
      </c>
      <c r="W556">
        <v>27.8828</v>
      </c>
      <c r="X556">
        <v>25.551939999999998</v>
      </c>
      <c r="Y556">
        <v>11.79251</v>
      </c>
      <c r="Z556">
        <v>13.225680000000001</v>
      </c>
      <c r="AA556">
        <v>0.82306590000000002</v>
      </c>
      <c r="AB556">
        <v>30.344799999999999</v>
      </c>
      <c r="AC556">
        <v>0.57675379999999998</v>
      </c>
      <c r="AD556">
        <v>32.056139999999999</v>
      </c>
      <c r="AE556">
        <v>11.959530000000001</v>
      </c>
    </row>
    <row r="557" spans="1:31" x14ac:dyDescent="0.35">
      <c r="A557" s="73">
        <v>35521</v>
      </c>
      <c r="B557">
        <v>19.031790000000001</v>
      </c>
      <c r="C557">
        <v>6.6011509999999998</v>
      </c>
      <c r="D557">
        <v>29.383510000000001</v>
      </c>
      <c r="E557">
        <v>48.605910000000002</v>
      </c>
      <c r="F557">
        <v>14.739129999999999</v>
      </c>
      <c r="G557">
        <v>6.1760910000000004</v>
      </c>
      <c r="H557">
        <v>10.92685</v>
      </c>
      <c r="I557"/>
      <c r="J557">
        <v>31.31494</v>
      </c>
      <c r="K557">
        <v>32.83972</v>
      </c>
      <c r="L557">
        <v>38.420940000000002</v>
      </c>
      <c r="M557">
        <v>30.650099999999998</v>
      </c>
      <c r="N557">
        <v>17.941859999999998</v>
      </c>
      <c r="O557">
        <v>6.9138440000000001</v>
      </c>
      <c r="P557">
        <v>6.4292199999999999</v>
      </c>
      <c r="Q557">
        <v>10.74691</v>
      </c>
      <c r="R557">
        <v>16.845590000000001</v>
      </c>
      <c r="S557">
        <v>71.337919999999997</v>
      </c>
      <c r="T557">
        <v>21.40802</v>
      </c>
      <c r="U557">
        <v>8.0594649999999994</v>
      </c>
      <c r="V557">
        <v>29.692630000000001</v>
      </c>
      <c r="W557">
        <v>28.16994</v>
      </c>
      <c r="X557">
        <v>25.758679999999998</v>
      </c>
      <c r="Y557">
        <v>11.95815</v>
      </c>
      <c r="Z557">
        <v>13.53003</v>
      </c>
      <c r="AA557">
        <v>0.84161770000000002</v>
      </c>
      <c r="AB557">
        <v>30.320620000000002</v>
      </c>
      <c r="AC557">
        <v>0.60668900000000003</v>
      </c>
      <c r="AD557">
        <v>32.18732</v>
      </c>
      <c r="AE557">
        <v>12.14758</v>
      </c>
    </row>
    <row r="558" spans="1:31" x14ac:dyDescent="0.35">
      <c r="A558" s="73">
        <v>35551</v>
      </c>
      <c r="B558">
        <v>19.18308</v>
      </c>
      <c r="C558">
        <v>6.7010969999999999</v>
      </c>
      <c r="D558">
        <v>29.395659999999999</v>
      </c>
      <c r="E558">
        <v>48.882199999999997</v>
      </c>
      <c r="F558">
        <v>15.015549999999999</v>
      </c>
      <c r="G558">
        <v>6.2711110000000003</v>
      </c>
      <c r="H558">
        <v>11.12405</v>
      </c>
      <c r="I558"/>
      <c r="J558">
        <v>31.879660000000001</v>
      </c>
      <c r="K558">
        <v>32.832700000000003</v>
      </c>
      <c r="L558">
        <v>38.614960000000004</v>
      </c>
      <c r="M558">
        <v>30.798359999999999</v>
      </c>
      <c r="N558">
        <v>18.258949999999999</v>
      </c>
      <c r="O558">
        <v>6.994459</v>
      </c>
      <c r="P558">
        <v>6.4952529999999999</v>
      </c>
      <c r="Q558">
        <v>10.865259999999999</v>
      </c>
      <c r="R558">
        <v>17.104980000000001</v>
      </c>
      <c r="S558">
        <v>71.452439999999996</v>
      </c>
      <c r="T558">
        <v>21.611070000000002</v>
      </c>
      <c r="U558">
        <v>8.2531909999999993</v>
      </c>
      <c r="V558">
        <v>29.81617</v>
      </c>
      <c r="W558">
        <v>28.37377</v>
      </c>
      <c r="X558">
        <v>25.940339999999999</v>
      </c>
      <c r="Y558">
        <v>12.1433</v>
      </c>
      <c r="Z558">
        <v>13.86675</v>
      </c>
      <c r="AA558">
        <v>0.86483100000000002</v>
      </c>
      <c r="AB558">
        <v>30.320709999999998</v>
      </c>
      <c r="AC558">
        <v>0.63428779999999996</v>
      </c>
      <c r="AD558">
        <v>32.288600000000002</v>
      </c>
      <c r="AE558">
        <v>12.33896</v>
      </c>
    </row>
    <row r="559" spans="1:31" x14ac:dyDescent="0.35">
      <c r="A559" s="73">
        <v>35582</v>
      </c>
      <c r="B559">
        <v>19.289539999999999</v>
      </c>
      <c r="C559">
        <v>6.8143729999999998</v>
      </c>
      <c r="D559">
        <v>29.454339999999998</v>
      </c>
      <c r="E559">
        <v>49.003549999999997</v>
      </c>
      <c r="F559">
        <v>15.239409999999999</v>
      </c>
      <c r="G559">
        <v>6.3502159999999996</v>
      </c>
      <c r="H559">
        <v>11.350669999999999</v>
      </c>
      <c r="I559"/>
      <c r="J559">
        <v>32.171550000000003</v>
      </c>
      <c r="K559">
        <v>33.109729999999999</v>
      </c>
      <c r="L559">
        <v>38.911409999999997</v>
      </c>
      <c r="M559">
        <v>31.358709999999999</v>
      </c>
      <c r="N559">
        <v>18.561250000000001</v>
      </c>
      <c r="O559">
        <v>7.1046630000000004</v>
      </c>
      <c r="P559">
        <v>6.5919040000000004</v>
      </c>
      <c r="Q559">
        <v>10.840210000000001</v>
      </c>
      <c r="R559">
        <v>17.420999999999999</v>
      </c>
      <c r="S559">
        <v>71.722380000000001</v>
      </c>
      <c r="T559">
        <v>21.91967</v>
      </c>
      <c r="U559">
        <v>8.4665090000000003</v>
      </c>
      <c r="V559">
        <v>30.058420000000002</v>
      </c>
      <c r="W559">
        <v>28.39077</v>
      </c>
      <c r="X559">
        <v>26.190069999999999</v>
      </c>
      <c r="Y559">
        <v>12.417999999999999</v>
      </c>
      <c r="Z559">
        <v>14.18745</v>
      </c>
      <c r="AA559">
        <v>0.88690880000000005</v>
      </c>
      <c r="AB559">
        <v>30.601150000000001</v>
      </c>
      <c r="AC559">
        <v>0.66787410000000003</v>
      </c>
      <c r="AD559">
        <v>32.428080000000001</v>
      </c>
      <c r="AE559">
        <v>12.46331</v>
      </c>
    </row>
    <row r="560" spans="1:31" x14ac:dyDescent="0.35">
      <c r="A560" s="73">
        <v>35612</v>
      </c>
      <c r="B560">
        <v>19.365189999999998</v>
      </c>
      <c r="C560">
        <v>6.9251050000000003</v>
      </c>
      <c r="D560">
        <v>29.422599999999999</v>
      </c>
      <c r="E560">
        <v>49.007989999999999</v>
      </c>
      <c r="F560">
        <v>15.44487</v>
      </c>
      <c r="G560">
        <v>6.4171880000000003</v>
      </c>
      <c r="H560">
        <v>11.646990000000001</v>
      </c>
      <c r="I560"/>
      <c r="J560">
        <v>32.39011</v>
      </c>
      <c r="K560">
        <v>33.480930000000001</v>
      </c>
      <c r="L560">
        <v>39.032859999999999</v>
      </c>
      <c r="M560">
        <v>32.03398</v>
      </c>
      <c r="N560">
        <v>18.898779999999999</v>
      </c>
      <c r="O560">
        <v>7.2202109999999999</v>
      </c>
      <c r="P560">
        <v>6.6735530000000001</v>
      </c>
      <c r="Q560">
        <v>10.925420000000001</v>
      </c>
      <c r="R560">
        <v>17.698460000000001</v>
      </c>
      <c r="S560">
        <v>71.967780000000005</v>
      </c>
      <c r="T560">
        <v>22.216080000000002</v>
      </c>
      <c r="U560">
        <v>8.6778980000000008</v>
      </c>
      <c r="V560">
        <v>30.358219999999999</v>
      </c>
      <c r="W560">
        <v>28.59347</v>
      </c>
      <c r="X560">
        <v>26.464079999999999</v>
      </c>
      <c r="Y560">
        <v>12.754960000000001</v>
      </c>
      <c r="Z560">
        <v>14.56986</v>
      </c>
      <c r="AA560">
        <v>0.9112382</v>
      </c>
      <c r="AB560">
        <v>30.65915</v>
      </c>
      <c r="AC560">
        <v>0.71290620000000005</v>
      </c>
      <c r="AD560">
        <v>32.576689999999999</v>
      </c>
      <c r="AE560">
        <v>12.565149999999999</v>
      </c>
    </row>
    <row r="561" spans="1:31" x14ac:dyDescent="0.35">
      <c r="A561" s="73">
        <v>35643</v>
      </c>
      <c r="B561">
        <v>19.43243</v>
      </c>
      <c r="C561">
        <v>7.033722</v>
      </c>
      <c r="D561">
        <v>29.65926</v>
      </c>
      <c r="E561">
        <v>48.9846</v>
      </c>
      <c r="F561">
        <v>15.574210000000001</v>
      </c>
      <c r="G561">
        <v>6.4940800000000003</v>
      </c>
      <c r="H561">
        <v>11.84531</v>
      </c>
      <c r="I561"/>
      <c r="J561">
        <v>32.941630000000004</v>
      </c>
      <c r="K561">
        <v>33.546439999999997</v>
      </c>
      <c r="L561">
        <v>38.951569999999997</v>
      </c>
      <c r="M561">
        <v>32.39696</v>
      </c>
      <c r="N561">
        <v>19.215610000000002</v>
      </c>
      <c r="O561">
        <v>7.3800850000000002</v>
      </c>
      <c r="P561">
        <v>6.733028</v>
      </c>
      <c r="Q561">
        <v>11.015650000000001</v>
      </c>
      <c r="R561">
        <v>17.876840000000001</v>
      </c>
      <c r="S561">
        <v>72.204999999999998</v>
      </c>
      <c r="T561">
        <v>22.48274</v>
      </c>
      <c r="U561">
        <v>8.8696990000000007</v>
      </c>
      <c r="V561">
        <v>30.5852</v>
      </c>
      <c r="W561">
        <v>29.040009999999999</v>
      </c>
      <c r="X561">
        <v>26.77392</v>
      </c>
      <c r="Y561">
        <v>13.067349999999999</v>
      </c>
      <c r="Z561">
        <v>14.87917</v>
      </c>
      <c r="AA561">
        <v>0.94248089999999995</v>
      </c>
      <c r="AB561">
        <v>30.73143</v>
      </c>
      <c r="AC561">
        <v>0.76595659999999999</v>
      </c>
      <c r="AD561">
        <v>32.854810000000001</v>
      </c>
      <c r="AE561">
        <v>12.74657</v>
      </c>
    </row>
    <row r="562" spans="1:31" x14ac:dyDescent="0.35">
      <c r="A562" s="73">
        <v>35674</v>
      </c>
      <c r="B562">
        <v>19.466049999999999</v>
      </c>
      <c r="C562">
        <v>7.1502090000000003</v>
      </c>
      <c r="D562">
        <v>29.802140000000001</v>
      </c>
      <c r="E562">
        <v>49.012369999999997</v>
      </c>
      <c r="F562">
        <v>15.8124</v>
      </c>
      <c r="G562">
        <v>6.5873390000000001</v>
      </c>
      <c r="H562">
        <v>12.07912</v>
      </c>
      <c r="I562"/>
      <c r="J562">
        <v>32.959229999999998</v>
      </c>
      <c r="K562">
        <v>33.323410000000003</v>
      </c>
      <c r="L562">
        <v>38.948990000000002</v>
      </c>
      <c r="M562">
        <v>31.636130000000001</v>
      </c>
      <c r="N562">
        <v>19.45392</v>
      </c>
      <c r="O562">
        <v>7.5352610000000002</v>
      </c>
      <c r="P562">
        <v>6.8075070000000002</v>
      </c>
      <c r="Q562">
        <v>11.09088</v>
      </c>
      <c r="R562">
        <v>18.12867</v>
      </c>
      <c r="S562">
        <v>72.344059999999999</v>
      </c>
      <c r="T562">
        <v>22.74024</v>
      </c>
      <c r="U562">
        <v>9.039892</v>
      </c>
      <c r="V562">
        <v>30.936689999999999</v>
      </c>
      <c r="W562">
        <v>29.580660000000002</v>
      </c>
      <c r="X562">
        <v>26.946000000000002</v>
      </c>
      <c r="Y562">
        <v>13.198560000000001</v>
      </c>
      <c r="Z562">
        <v>15.12022</v>
      </c>
      <c r="AA562">
        <v>0.97084000000000004</v>
      </c>
      <c r="AB562">
        <v>30.762339999999998</v>
      </c>
      <c r="AC562">
        <v>0.8213317</v>
      </c>
      <c r="AD562">
        <v>32.985149999999997</v>
      </c>
      <c r="AE562">
        <v>13.006729999999999</v>
      </c>
    </row>
    <row r="563" spans="1:31" x14ac:dyDescent="0.35">
      <c r="A563" s="73">
        <v>35704</v>
      </c>
      <c r="B563">
        <v>19.5501</v>
      </c>
      <c r="C563">
        <v>7.2696389999999997</v>
      </c>
      <c r="D563">
        <v>30.002459999999999</v>
      </c>
      <c r="E563">
        <v>49.151879999999998</v>
      </c>
      <c r="F563">
        <v>16.134260000000001</v>
      </c>
      <c r="G563">
        <v>6.7073530000000003</v>
      </c>
      <c r="H563">
        <v>12.393890000000001</v>
      </c>
      <c r="I563"/>
      <c r="J563">
        <v>32.86242</v>
      </c>
      <c r="K563">
        <v>33.880490000000002</v>
      </c>
      <c r="L563">
        <v>39.06906</v>
      </c>
      <c r="M563">
        <v>31.33512</v>
      </c>
      <c r="N563">
        <v>19.877500000000001</v>
      </c>
      <c r="O563">
        <v>7.7293209999999997</v>
      </c>
      <c r="P563">
        <v>6.9002480000000004</v>
      </c>
      <c r="Q563">
        <v>11.21893</v>
      </c>
      <c r="R563">
        <v>18.385290000000001</v>
      </c>
      <c r="S563">
        <v>72.556740000000005</v>
      </c>
      <c r="T563">
        <v>23.029900000000001</v>
      </c>
      <c r="U563">
        <v>9.1977089999999997</v>
      </c>
      <c r="V563">
        <v>31.14988</v>
      </c>
      <c r="W563">
        <v>29.612729999999999</v>
      </c>
      <c r="X563">
        <v>27.18094</v>
      </c>
      <c r="Y563">
        <v>13.435890000000001</v>
      </c>
      <c r="Z563">
        <v>15.49076</v>
      </c>
      <c r="AA563">
        <v>0.99021110000000001</v>
      </c>
      <c r="AB563">
        <v>30.71762</v>
      </c>
      <c r="AC563">
        <v>0.87977430000000001</v>
      </c>
      <c r="AD563">
        <v>33.144550000000002</v>
      </c>
      <c r="AE563">
        <v>13.304220000000001</v>
      </c>
    </row>
    <row r="564" spans="1:31" x14ac:dyDescent="0.35">
      <c r="A564" s="73">
        <v>35735</v>
      </c>
      <c r="B564">
        <v>19.676169999999999</v>
      </c>
      <c r="C564">
        <v>7.3378269999999999</v>
      </c>
      <c r="D564">
        <v>30.109570000000001</v>
      </c>
      <c r="E564">
        <v>49.131529999999998</v>
      </c>
      <c r="F564">
        <v>16.338170000000002</v>
      </c>
      <c r="G564">
        <v>6.8208510000000002</v>
      </c>
      <c r="H564">
        <v>12.71954</v>
      </c>
      <c r="I564"/>
      <c r="J564">
        <v>33.102980000000002</v>
      </c>
      <c r="K564">
        <v>34.434829999999998</v>
      </c>
      <c r="L564">
        <v>39.30001</v>
      </c>
      <c r="M564">
        <v>32.012590000000003</v>
      </c>
      <c r="N564">
        <v>20.149039999999999</v>
      </c>
      <c r="O564">
        <v>7.7569629999999998</v>
      </c>
      <c r="P564">
        <v>7.0086250000000003</v>
      </c>
      <c r="Q564">
        <v>11.31841</v>
      </c>
      <c r="R564">
        <v>18.620729999999998</v>
      </c>
      <c r="S564">
        <v>72.736699999999999</v>
      </c>
      <c r="T564">
        <v>23.31915</v>
      </c>
      <c r="U564">
        <v>9.3891530000000003</v>
      </c>
      <c r="V564">
        <v>31.171559999999999</v>
      </c>
      <c r="W564">
        <v>29.462949999999999</v>
      </c>
      <c r="X564">
        <v>27.482420000000001</v>
      </c>
      <c r="Y564">
        <v>13.812670000000001</v>
      </c>
      <c r="Z564">
        <v>15.87218</v>
      </c>
      <c r="AA564">
        <v>1.013776</v>
      </c>
      <c r="AB564">
        <v>30.77787</v>
      </c>
      <c r="AC564">
        <v>0.93615389999999998</v>
      </c>
      <c r="AD564">
        <v>33.33135</v>
      </c>
      <c r="AE564">
        <v>13.45251</v>
      </c>
    </row>
    <row r="565" spans="1:31" x14ac:dyDescent="0.35">
      <c r="A565" s="73">
        <v>35765</v>
      </c>
      <c r="B565">
        <v>19.77703</v>
      </c>
      <c r="C565">
        <v>7.3612039999999999</v>
      </c>
      <c r="D565">
        <v>30.463629999999998</v>
      </c>
      <c r="E565">
        <v>49.10416</v>
      </c>
      <c r="F565">
        <v>16.563140000000001</v>
      </c>
      <c r="G565">
        <v>6.8969740000000002</v>
      </c>
      <c r="H565">
        <v>13.071719999999999</v>
      </c>
      <c r="I565"/>
      <c r="J565">
        <v>33.877450000000003</v>
      </c>
      <c r="K565">
        <v>34.494140000000002</v>
      </c>
      <c r="L565">
        <v>39.862909999999999</v>
      </c>
      <c r="M565">
        <v>32.385750000000002</v>
      </c>
      <c r="N565">
        <v>20.482849999999999</v>
      </c>
      <c r="O565">
        <v>7.8517460000000003</v>
      </c>
      <c r="P565">
        <v>7.1151650000000002</v>
      </c>
      <c r="Q565">
        <v>11.433719999999999</v>
      </c>
      <c r="R565">
        <v>18.92972</v>
      </c>
      <c r="S565">
        <v>73.186599999999999</v>
      </c>
      <c r="T565">
        <v>23.457329999999999</v>
      </c>
      <c r="U565">
        <v>9.5910189999999993</v>
      </c>
      <c r="V565">
        <v>31.034089999999999</v>
      </c>
      <c r="W565">
        <v>29.58231</v>
      </c>
      <c r="X565">
        <v>27.7544</v>
      </c>
      <c r="Y565">
        <v>14.091089999999999</v>
      </c>
      <c r="Z565">
        <v>16.147010000000002</v>
      </c>
      <c r="AA565">
        <v>1.0177780000000001</v>
      </c>
      <c r="AB565">
        <v>30.846640000000001</v>
      </c>
      <c r="AC565">
        <v>0.98164549999999995</v>
      </c>
      <c r="AD565">
        <v>33.481619999999999</v>
      </c>
      <c r="AE565">
        <v>13.46523</v>
      </c>
    </row>
    <row r="566" spans="1:31" x14ac:dyDescent="0.35">
      <c r="A566" s="73">
        <v>35796</v>
      </c>
      <c r="B566">
        <v>19.886299999999999</v>
      </c>
      <c r="C566">
        <v>7.387067</v>
      </c>
      <c r="D566">
        <v>30.393070000000002</v>
      </c>
      <c r="E566">
        <v>49.1539</v>
      </c>
      <c r="F566">
        <v>16.571449999999999</v>
      </c>
      <c r="G566">
        <v>6.9208730000000003</v>
      </c>
      <c r="H566">
        <v>13.283530000000001</v>
      </c>
      <c r="I566"/>
      <c r="J566">
        <v>33.855449999999998</v>
      </c>
      <c r="K566">
        <v>34.674430000000001</v>
      </c>
      <c r="L566">
        <v>40.201270000000001</v>
      </c>
      <c r="M566">
        <v>32.798400000000001</v>
      </c>
      <c r="N566">
        <v>20.51332</v>
      </c>
      <c r="O566">
        <v>9.1998999999999995</v>
      </c>
      <c r="P566">
        <v>7.1979790000000001</v>
      </c>
      <c r="Q566">
        <v>11.575430000000001</v>
      </c>
      <c r="R566">
        <v>19.198589999999999</v>
      </c>
      <c r="S566">
        <v>73.60378</v>
      </c>
      <c r="T566">
        <v>23.71819</v>
      </c>
      <c r="U566">
        <v>9.8187230000000003</v>
      </c>
      <c r="V566">
        <v>31.142869999999998</v>
      </c>
      <c r="W566">
        <v>29.946459999999998</v>
      </c>
      <c r="X566">
        <v>28.03068</v>
      </c>
      <c r="Y566">
        <v>14.376189999999999</v>
      </c>
      <c r="Z566">
        <v>16.366710000000001</v>
      </c>
      <c r="AA566">
        <v>1.0052270000000001</v>
      </c>
      <c r="AB566">
        <v>30.87088</v>
      </c>
      <c r="AC566">
        <v>1.0322169999999999</v>
      </c>
      <c r="AD566">
        <v>33.675060000000002</v>
      </c>
      <c r="AE566">
        <v>13.59867</v>
      </c>
    </row>
    <row r="567" spans="1:31" x14ac:dyDescent="0.35">
      <c r="A567" s="73">
        <v>35827</v>
      </c>
      <c r="B567">
        <v>19.981560000000002</v>
      </c>
      <c r="C567">
        <v>7.4511050000000001</v>
      </c>
      <c r="D567">
        <v>30.323119999999999</v>
      </c>
      <c r="E567">
        <v>49.23856</v>
      </c>
      <c r="F567">
        <v>16.513719999999999</v>
      </c>
      <c r="G567">
        <v>6.9444879999999998</v>
      </c>
      <c r="H567">
        <v>13.38242</v>
      </c>
      <c r="I567"/>
      <c r="J567">
        <v>33.085380000000001</v>
      </c>
      <c r="K567">
        <v>34.632649999999998</v>
      </c>
      <c r="L567">
        <v>40.194450000000003</v>
      </c>
      <c r="M567">
        <v>33.084470000000003</v>
      </c>
      <c r="N567">
        <v>20.421420000000001</v>
      </c>
      <c r="O567">
        <v>10.13579</v>
      </c>
      <c r="P567">
        <v>7.3014349999999997</v>
      </c>
      <c r="Q567">
        <v>11.71373</v>
      </c>
      <c r="R567">
        <v>19.41039</v>
      </c>
      <c r="S567">
        <v>73.963700000000003</v>
      </c>
      <c r="T567">
        <v>24.042850000000001</v>
      </c>
      <c r="U567">
        <v>10.04383</v>
      </c>
      <c r="V567">
        <v>31.543109999999999</v>
      </c>
      <c r="W567">
        <v>30.116959999999999</v>
      </c>
      <c r="X567">
        <v>28.283619999999999</v>
      </c>
      <c r="Y567">
        <v>14.575150000000001</v>
      </c>
      <c r="Z567">
        <v>16.593489999999999</v>
      </c>
      <c r="AA567">
        <v>0.99183619999999995</v>
      </c>
      <c r="AB567">
        <v>30.912769999999998</v>
      </c>
      <c r="AC567">
        <v>1.0853299999999999</v>
      </c>
      <c r="AD567">
        <v>33.946539999999999</v>
      </c>
      <c r="AE567">
        <v>13.907539999999999</v>
      </c>
    </row>
    <row r="568" spans="1:31" x14ac:dyDescent="0.35">
      <c r="A568" s="73">
        <v>35855</v>
      </c>
      <c r="B568">
        <v>20.062809999999999</v>
      </c>
      <c r="C568">
        <v>7.6080100000000002</v>
      </c>
      <c r="D568">
        <v>30.26952</v>
      </c>
      <c r="E568">
        <v>49.474930000000001</v>
      </c>
      <c r="F568">
        <v>16.72823</v>
      </c>
      <c r="G568">
        <v>7.0143519999999997</v>
      </c>
      <c r="H568">
        <v>13.579840000000001</v>
      </c>
      <c r="I568"/>
      <c r="J568">
        <v>33.154319999999998</v>
      </c>
      <c r="K568">
        <v>34.570230000000002</v>
      </c>
      <c r="L568">
        <v>40.277369999999998</v>
      </c>
      <c r="M568">
        <v>33.261310000000002</v>
      </c>
      <c r="N568">
        <v>20.9941</v>
      </c>
      <c r="O568">
        <v>10.21984</v>
      </c>
      <c r="P568">
        <v>7.4670920000000001</v>
      </c>
      <c r="Q568">
        <v>11.86561</v>
      </c>
      <c r="R568">
        <v>19.388169999999999</v>
      </c>
      <c r="S568">
        <v>74.061869999999999</v>
      </c>
      <c r="T568">
        <v>24.256029999999999</v>
      </c>
      <c r="U568">
        <v>10.253629999999999</v>
      </c>
      <c r="V568">
        <v>31.654720000000001</v>
      </c>
      <c r="W568">
        <v>30.05574</v>
      </c>
      <c r="X568">
        <v>28.50292</v>
      </c>
      <c r="Y568">
        <v>14.801360000000001</v>
      </c>
      <c r="Z568">
        <v>16.7987</v>
      </c>
      <c r="AA568">
        <v>0.98203600000000002</v>
      </c>
      <c r="AB568">
        <v>30.705680000000001</v>
      </c>
      <c r="AC568">
        <v>1.1492929999999999</v>
      </c>
      <c r="AD568">
        <v>34.157409999999999</v>
      </c>
      <c r="AE568">
        <v>14.029579999999999</v>
      </c>
    </row>
    <row r="569" spans="1:31" x14ac:dyDescent="0.35">
      <c r="A569" s="73">
        <v>35886</v>
      </c>
      <c r="B569">
        <v>20.16086</v>
      </c>
      <c r="C569">
        <v>7.7601329999999997</v>
      </c>
      <c r="D569">
        <v>30.24915</v>
      </c>
      <c r="E569">
        <v>49.56324</v>
      </c>
      <c r="F569">
        <v>16.939820000000001</v>
      </c>
      <c r="G569">
        <v>7.0975289999999998</v>
      </c>
      <c r="H569">
        <v>13.742749999999999</v>
      </c>
      <c r="I569"/>
      <c r="J569">
        <v>33.279000000000003</v>
      </c>
      <c r="K569">
        <v>34.777160000000002</v>
      </c>
      <c r="L569">
        <v>40.492179999999998</v>
      </c>
      <c r="M569">
        <v>33.410629999999998</v>
      </c>
      <c r="N569">
        <v>21.54138</v>
      </c>
      <c r="O569">
        <v>10.506970000000001</v>
      </c>
      <c r="P569">
        <v>7.5958769999999998</v>
      </c>
      <c r="Q569">
        <v>12.02549</v>
      </c>
      <c r="R569">
        <v>19.558330000000002</v>
      </c>
      <c r="S569">
        <v>74.233639999999994</v>
      </c>
      <c r="T569">
        <v>24.56082</v>
      </c>
      <c r="U569">
        <v>10.44661</v>
      </c>
      <c r="V569">
        <v>31.69126</v>
      </c>
      <c r="W569">
        <v>30.117650000000001</v>
      </c>
      <c r="X569">
        <v>28.755320000000001</v>
      </c>
      <c r="Y569">
        <v>15.09066</v>
      </c>
      <c r="Z569">
        <v>17.055569999999999</v>
      </c>
      <c r="AA569">
        <v>0.98957490000000004</v>
      </c>
      <c r="AB569">
        <v>30.617529999999999</v>
      </c>
      <c r="AC569">
        <v>1.2369460000000001</v>
      </c>
      <c r="AD569">
        <v>34.372439999999997</v>
      </c>
      <c r="AE569">
        <v>14.138590000000001</v>
      </c>
    </row>
    <row r="570" spans="1:31" x14ac:dyDescent="0.35">
      <c r="A570" s="73">
        <v>35916</v>
      </c>
      <c r="B570">
        <v>20.275729999999999</v>
      </c>
      <c r="C570">
        <v>7.8743509999999999</v>
      </c>
      <c r="D570">
        <v>30.470089999999999</v>
      </c>
      <c r="E570">
        <v>49.319319999999998</v>
      </c>
      <c r="F570">
        <v>17.090859999999999</v>
      </c>
      <c r="G570">
        <v>7.1838569999999997</v>
      </c>
      <c r="H570">
        <v>13.94126</v>
      </c>
      <c r="I570"/>
      <c r="J570">
        <v>33.591430000000003</v>
      </c>
      <c r="K570">
        <v>35.091920000000002</v>
      </c>
      <c r="L570">
        <v>40.792729999999999</v>
      </c>
      <c r="M570">
        <v>33.692160000000001</v>
      </c>
      <c r="N570">
        <v>21.881879999999999</v>
      </c>
      <c r="O570">
        <v>10.94937</v>
      </c>
      <c r="P570">
        <v>7.6782029999999999</v>
      </c>
      <c r="Q570">
        <v>12.19087</v>
      </c>
      <c r="R570">
        <v>19.92869</v>
      </c>
      <c r="S570">
        <v>74.544489999999996</v>
      </c>
      <c r="T570">
        <v>24.832100000000001</v>
      </c>
      <c r="U570">
        <v>10.67014</v>
      </c>
      <c r="V570">
        <v>31.957159999999998</v>
      </c>
      <c r="W570">
        <v>30.19068</v>
      </c>
      <c r="X570">
        <v>29.046399999999998</v>
      </c>
      <c r="Y570">
        <v>15.434749999999999</v>
      </c>
      <c r="Z570">
        <v>17.443660000000001</v>
      </c>
      <c r="AA570">
        <v>1.0000549999999999</v>
      </c>
      <c r="AB570">
        <v>31.051200000000001</v>
      </c>
      <c r="AC570">
        <v>1.3267409999999999</v>
      </c>
      <c r="AD570">
        <v>34.573349999999998</v>
      </c>
      <c r="AE570">
        <v>14.325340000000001</v>
      </c>
    </row>
    <row r="571" spans="1:31" x14ac:dyDescent="0.35">
      <c r="A571" s="73">
        <v>35947</v>
      </c>
      <c r="B571">
        <v>20.421420000000001</v>
      </c>
      <c r="C571">
        <v>7.9936769999999999</v>
      </c>
      <c r="D571">
        <v>30.71585</v>
      </c>
      <c r="E571">
        <v>49.276820000000001</v>
      </c>
      <c r="F571">
        <v>17.207709999999999</v>
      </c>
      <c r="G571">
        <v>7.2362380000000002</v>
      </c>
      <c r="H571">
        <v>14.146240000000001</v>
      </c>
      <c r="I571"/>
      <c r="J571">
        <v>34.162010000000002</v>
      </c>
      <c r="K571">
        <v>35.101860000000002</v>
      </c>
      <c r="L571">
        <v>41.020060000000001</v>
      </c>
      <c r="M571">
        <v>33.97692</v>
      </c>
      <c r="N571">
        <v>22.185279999999999</v>
      </c>
      <c r="O571">
        <v>12.16559</v>
      </c>
      <c r="P571">
        <v>7.7813970000000001</v>
      </c>
      <c r="Q571">
        <v>12.35153</v>
      </c>
      <c r="R571">
        <v>20.187729999999998</v>
      </c>
      <c r="S571">
        <v>74.601749999999996</v>
      </c>
      <c r="T571">
        <v>24.964829999999999</v>
      </c>
      <c r="U571">
        <v>10.90117</v>
      </c>
      <c r="V571">
        <v>32.040199999999999</v>
      </c>
      <c r="W571">
        <v>30.317440000000001</v>
      </c>
      <c r="X571">
        <v>29.305859999999999</v>
      </c>
      <c r="Y571">
        <v>15.78641</v>
      </c>
      <c r="Z571">
        <v>17.881430000000002</v>
      </c>
      <c r="AA571">
        <v>1.0136849999999999</v>
      </c>
      <c r="AB571">
        <v>31.50948</v>
      </c>
      <c r="AC571">
        <v>1.417856</v>
      </c>
      <c r="AD571">
        <v>34.736899999999999</v>
      </c>
      <c r="AE571">
        <v>14.475379999999999</v>
      </c>
    </row>
    <row r="572" spans="1:31" x14ac:dyDescent="0.35">
      <c r="A572" s="73">
        <v>35977</v>
      </c>
      <c r="B572">
        <v>20.659559999999999</v>
      </c>
      <c r="C572">
        <v>8.1101340000000004</v>
      </c>
      <c r="D572">
        <v>30.71518</v>
      </c>
      <c r="E572">
        <v>49.513820000000003</v>
      </c>
      <c r="F572">
        <v>17.266590000000001</v>
      </c>
      <c r="G572">
        <v>7.3872679999999997</v>
      </c>
      <c r="H572">
        <v>14.222569999999999</v>
      </c>
      <c r="I572"/>
      <c r="J572">
        <v>34.46564</v>
      </c>
      <c r="K572">
        <v>35.294989999999999</v>
      </c>
      <c r="L572">
        <v>41.083939999999998</v>
      </c>
      <c r="M572">
        <v>34.303930000000001</v>
      </c>
      <c r="N572">
        <v>22.520389999999999</v>
      </c>
      <c r="O572">
        <v>12.832689999999999</v>
      </c>
      <c r="P572">
        <v>7.9013559999999998</v>
      </c>
      <c r="Q572">
        <v>12.49437</v>
      </c>
      <c r="R572">
        <v>20.546500000000002</v>
      </c>
      <c r="S572">
        <v>74.969849999999994</v>
      </c>
      <c r="T572">
        <v>25.27797</v>
      </c>
      <c r="U572">
        <v>11.102650000000001</v>
      </c>
      <c r="V572">
        <v>31.966419999999999</v>
      </c>
      <c r="W572">
        <v>30.324560000000002</v>
      </c>
      <c r="X572">
        <v>29.58268</v>
      </c>
      <c r="Y572">
        <v>16.14959</v>
      </c>
      <c r="Z572">
        <v>18.25863</v>
      </c>
      <c r="AA572">
        <v>1.0079549999999999</v>
      </c>
      <c r="AB572">
        <v>32.075830000000003</v>
      </c>
      <c r="AC572">
        <v>1.511153</v>
      </c>
      <c r="AD572">
        <v>34.900449999999999</v>
      </c>
      <c r="AE572">
        <v>14.60594</v>
      </c>
    </row>
    <row r="573" spans="1:31" x14ac:dyDescent="0.35">
      <c r="A573" s="73">
        <v>36008</v>
      </c>
      <c r="B573">
        <v>20.87529</v>
      </c>
      <c r="C573">
        <v>8.196434</v>
      </c>
      <c r="D573">
        <v>30.742529999999999</v>
      </c>
      <c r="E573">
        <v>49.638199999999998</v>
      </c>
      <c r="F573">
        <v>17.357749999999999</v>
      </c>
      <c r="G573">
        <v>7.5616050000000001</v>
      </c>
      <c r="H573">
        <v>14.337070000000001</v>
      </c>
      <c r="I573"/>
      <c r="J573">
        <v>34.858750000000001</v>
      </c>
      <c r="K573">
        <v>35.485050000000001</v>
      </c>
      <c r="L573">
        <v>40.999169999999999</v>
      </c>
      <c r="M573">
        <v>34.564259999999997</v>
      </c>
      <c r="N573">
        <v>22.89357</v>
      </c>
      <c r="O573">
        <v>12.58121</v>
      </c>
      <c r="P573">
        <v>8.0799190000000003</v>
      </c>
      <c r="Q573">
        <v>12.625999999999999</v>
      </c>
      <c r="R573">
        <v>20.847899999999999</v>
      </c>
      <c r="S573">
        <v>75.305229999999995</v>
      </c>
      <c r="T573">
        <v>25.685359999999999</v>
      </c>
      <c r="U573">
        <v>11.2934</v>
      </c>
      <c r="V573">
        <v>32.041040000000002</v>
      </c>
      <c r="W573">
        <v>30.126860000000001</v>
      </c>
      <c r="X573">
        <v>29.839169999999999</v>
      </c>
      <c r="Y573">
        <v>16.409929999999999</v>
      </c>
      <c r="Z573">
        <v>18.670179999999998</v>
      </c>
      <c r="AA573">
        <v>0.99352399999999996</v>
      </c>
      <c r="AB573">
        <v>32.281460000000003</v>
      </c>
      <c r="AC573">
        <v>1.569285</v>
      </c>
      <c r="AD573">
        <v>35.107170000000004</v>
      </c>
      <c r="AE573">
        <v>14.72963</v>
      </c>
    </row>
    <row r="574" spans="1:31" x14ac:dyDescent="0.35">
      <c r="A574" s="73">
        <v>36039</v>
      </c>
      <c r="B574">
        <v>21.01538</v>
      </c>
      <c r="C574">
        <v>8.0914959999999994</v>
      </c>
      <c r="D574">
        <v>30.792829999999999</v>
      </c>
      <c r="E574">
        <v>49.546439999999997</v>
      </c>
      <c r="F574">
        <v>17.443269999999998</v>
      </c>
      <c r="G574">
        <v>7.6407790000000002</v>
      </c>
      <c r="H574">
        <v>14.341390000000001</v>
      </c>
      <c r="I574"/>
      <c r="J574">
        <v>35.125709999999998</v>
      </c>
      <c r="K574">
        <v>35.683889999999998</v>
      </c>
      <c r="L574">
        <v>40.922890000000002</v>
      </c>
      <c r="M574">
        <v>34.717480000000002</v>
      </c>
      <c r="N574">
        <v>23.1309</v>
      </c>
      <c r="O574">
        <v>12.57286</v>
      </c>
      <c r="P574">
        <v>8.2465890000000002</v>
      </c>
      <c r="Q574">
        <v>12.78166</v>
      </c>
      <c r="R574">
        <v>21.15269</v>
      </c>
      <c r="S574">
        <v>75.566990000000004</v>
      </c>
      <c r="T574">
        <v>25.885020000000001</v>
      </c>
      <c r="U574">
        <v>11.46706</v>
      </c>
      <c r="V574">
        <v>32.066569999999999</v>
      </c>
      <c r="W574">
        <v>29.848230000000001</v>
      </c>
      <c r="X574">
        <v>30.17334</v>
      </c>
      <c r="Y574">
        <v>16.822949999999999</v>
      </c>
      <c r="Z574">
        <v>19.013359999999999</v>
      </c>
      <c r="AA574">
        <v>0.99718660000000003</v>
      </c>
      <c r="AB574">
        <v>32.202869999999997</v>
      </c>
      <c r="AC574">
        <v>1.706612</v>
      </c>
      <c r="AD574">
        <v>35.430129999999998</v>
      </c>
      <c r="AE574">
        <v>14.852650000000001</v>
      </c>
    </row>
    <row r="575" spans="1:31" x14ac:dyDescent="0.35">
      <c r="A575" s="73">
        <v>36069</v>
      </c>
      <c r="B575">
        <v>21.121839999999999</v>
      </c>
      <c r="C575">
        <v>7.9573130000000001</v>
      </c>
      <c r="D575">
        <v>31.04608</v>
      </c>
      <c r="E575">
        <v>49.480989999999998</v>
      </c>
      <c r="F575">
        <v>17.511299999999999</v>
      </c>
      <c r="G575">
        <v>7.7608709999999999</v>
      </c>
      <c r="H575">
        <v>14.246079999999999</v>
      </c>
      <c r="I575"/>
      <c r="J575">
        <v>34.948230000000002</v>
      </c>
      <c r="K575">
        <v>36.020510000000002</v>
      </c>
      <c r="L575">
        <v>41.049909999999997</v>
      </c>
      <c r="M575">
        <v>34.882719999999999</v>
      </c>
      <c r="N575">
        <v>23.26981</v>
      </c>
      <c r="O575">
        <v>12.519</v>
      </c>
      <c r="P575">
        <v>8.3764749999999992</v>
      </c>
      <c r="Q575">
        <v>12.973850000000001</v>
      </c>
      <c r="R575">
        <v>21.628409999999999</v>
      </c>
      <c r="S575">
        <v>75.697869999999995</v>
      </c>
      <c r="T575">
        <v>26.08717</v>
      </c>
      <c r="U575">
        <v>11.65709</v>
      </c>
      <c r="V575">
        <v>32.030259999999998</v>
      </c>
      <c r="W575">
        <v>29.872350000000001</v>
      </c>
      <c r="X575">
        <v>30.439640000000001</v>
      </c>
      <c r="Y575">
        <v>17.03773</v>
      </c>
      <c r="Z575">
        <v>19.116219999999998</v>
      </c>
      <c r="AA575">
        <v>1.1064590000000001</v>
      </c>
      <c r="AB575">
        <v>32.419289999999997</v>
      </c>
      <c r="AC575">
        <v>1.77298</v>
      </c>
      <c r="AD575">
        <v>35.763039999999997</v>
      </c>
      <c r="AE575">
        <v>14.87621</v>
      </c>
    </row>
    <row r="576" spans="1:31" x14ac:dyDescent="0.35">
      <c r="A576" s="73">
        <v>36100</v>
      </c>
      <c r="B576">
        <v>21.194680000000002</v>
      </c>
      <c r="C576">
        <v>8.0252180000000006</v>
      </c>
      <c r="D576">
        <v>30.889600000000002</v>
      </c>
      <c r="E576">
        <v>49.758249999999997</v>
      </c>
      <c r="F576">
        <v>17.61495</v>
      </c>
      <c r="G576">
        <v>7.8710760000000004</v>
      </c>
      <c r="H576">
        <v>14.23292</v>
      </c>
      <c r="I576"/>
      <c r="J576">
        <v>34.958489999999998</v>
      </c>
      <c r="K576">
        <v>35.923029999999997</v>
      </c>
      <c r="L576">
        <v>41.342889999999997</v>
      </c>
      <c r="M576">
        <v>34.951210000000003</v>
      </c>
      <c r="N576">
        <v>23.529209999999999</v>
      </c>
      <c r="O576">
        <v>12.542630000000001</v>
      </c>
      <c r="P576">
        <v>8.4772250000000007</v>
      </c>
      <c r="Q576">
        <v>13.17164</v>
      </c>
      <c r="R576">
        <v>21.950900000000001</v>
      </c>
      <c r="S576">
        <v>76.172309999999996</v>
      </c>
      <c r="T576">
        <v>26.337599999999998</v>
      </c>
      <c r="U576">
        <v>11.885450000000001</v>
      </c>
      <c r="V576">
        <v>32.043239999999997</v>
      </c>
      <c r="W576">
        <v>30.234300000000001</v>
      </c>
      <c r="X576">
        <v>30.64303</v>
      </c>
      <c r="Y576">
        <v>17.042629999999999</v>
      </c>
      <c r="Z576">
        <v>19.295770000000001</v>
      </c>
      <c r="AA576">
        <v>1.214591</v>
      </c>
      <c r="AB576">
        <v>32.572400000000002</v>
      </c>
      <c r="AC576">
        <v>1.7569220000000001</v>
      </c>
      <c r="AD576">
        <v>36.084330000000001</v>
      </c>
      <c r="AE576">
        <v>15.02679</v>
      </c>
    </row>
    <row r="577" spans="1:31" x14ac:dyDescent="0.35">
      <c r="A577" s="73">
        <v>36130</v>
      </c>
      <c r="B577">
        <v>21.317959999999999</v>
      </c>
      <c r="C577">
        <v>8.1298320000000004</v>
      </c>
      <c r="D577">
        <v>31.403030000000001</v>
      </c>
      <c r="E577">
        <v>49.664990000000003</v>
      </c>
      <c r="F577">
        <v>17.71566</v>
      </c>
      <c r="G577">
        <v>7.9134180000000001</v>
      </c>
      <c r="H577">
        <v>14.25691</v>
      </c>
      <c r="I577"/>
      <c r="J577">
        <v>35.750570000000003</v>
      </c>
      <c r="K577">
        <v>35.901800000000001</v>
      </c>
      <c r="L577">
        <v>41.830350000000003</v>
      </c>
      <c r="M577">
        <v>35.102820000000001</v>
      </c>
      <c r="N577">
        <v>23.838249999999999</v>
      </c>
      <c r="O577">
        <v>12.934189999999999</v>
      </c>
      <c r="P577">
        <v>8.5523489999999995</v>
      </c>
      <c r="Q577">
        <v>13.364710000000001</v>
      </c>
      <c r="R577">
        <v>22.176659999999998</v>
      </c>
      <c r="S577">
        <v>76.425889999999995</v>
      </c>
      <c r="T577">
        <v>26.443639999999998</v>
      </c>
      <c r="U577">
        <v>12.150169999999999</v>
      </c>
      <c r="V577">
        <v>32.197290000000002</v>
      </c>
      <c r="W577">
        <v>30.177959999999999</v>
      </c>
      <c r="X577">
        <v>30.93262</v>
      </c>
      <c r="Y577">
        <v>17.34282</v>
      </c>
      <c r="Z577">
        <v>19.881319999999999</v>
      </c>
      <c r="AA577">
        <v>1.2568239999999999</v>
      </c>
      <c r="AB577">
        <v>32.179699999999997</v>
      </c>
      <c r="AC577">
        <v>1.8392200000000001</v>
      </c>
      <c r="AD577">
        <v>36.323430000000002</v>
      </c>
      <c r="AE577">
        <v>15.21242</v>
      </c>
    </row>
    <row r="578" spans="1:31" x14ac:dyDescent="0.35">
      <c r="A578" s="73">
        <v>36161</v>
      </c>
      <c r="B578">
        <v>21.49446</v>
      </c>
      <c r="C578">
        <v>8.2260629999999999</v>
      </c>
      <c r="D578">
        <v>30.95815</v>
      </c>
      <c r="E578">
        <v>49.458539999999999</v>
      </c>
      <c r="F578">
        <v>17.86307</v>
      </c>
      <c r="G578">
        <v>7.9312189999999996</v>
      </c>
      <c r="H578">
        <v>14.370649999999999</v>
      </c>
      <c r="I578"/>
      <c r="J578">
        <v>36.24635</v>
      </c>
      <c r="K578">
        <v>36.04954</v>
      </c>
      <c r="L578">
        <v>42.135770000000001</v>
      </c>
      <c r="M578">
        <v>35.121070000000003</v>
      </c>
      <c r="N578">
        <v>24.154</v>
      </c>
      <c r="O578">
        <v>13.39988</v>
      </c>
      <c r="P578">
        <v>8.6678789999999992</v>
      </c>
      <c r="Q578">
        <v>13.558719999999999</v>
      </c>
      <c r="R578">
        <v>22.519020000000001</v>
      </c>
      <c r="S578">
        <v>76.61403</v>
      </c>
      <c r="T578">
        <v>26.801290000000002</v>
      </c>
      <c r="U578">
        <v>12.395810000000001</v>
      </c>
      <c r="V578">
        <v>32.561619999999998</v>
      </c>
      <c r="W578">
        <v>30.220099999999999</v>
      </c>
      <c r="X578">
        <v>31.220749999999999</v>
      </c>
      <c r="Y578">
        <v>17.7241</v>
      </c>
      <c r="Z578">
        <v>20.628530000000001</v>
      </c>
      <c r="AA578">
        <v>1.33908</v>
      </c>
      <c r="AB578">
        <v>34.831029999999998</v>
      </c>
      <c r="AC578">
        <v>1.921589</v>
      </c>
      <c r="AD578">
        <v>36.550910000000002</v>
      </c>
      <c r="AE578">
        <v>15.26563</v>
      </c>
    </row>
    <row r="579" spans="1:31" x14ac:dyDescent="0.35">
      <c r="A579" s="73">
        <v>36192</v>
      </c>
      <c r="B579">
        <v>21.64575</v>
      </c>
      <c r="C579">
        <v>8.3723569999999992</v>
      </c>
      <c r="D579">
        <v>30.97221</v>
      </c>
      <c r="E579">
        <v>49.801780000000001</v>
      </c>
      <c r="F579">
        <v>18.01229</v>
      </c>
      <c r="G579">
        <v>8.0539819999999995</v>
      </c>
      <c r="H579">
        <v>14.563330000000001</v>
      </c>
      <c r="I579"/>
      <c r="J579">
        <v>36.334359999999997</v>
      </c>
      <c r="K579">
        <v>36.004170000000002</v>
      </c>
      <c r="L579">
        <v>42.020859999999999</v>
      </c>
      <c r="M579">
        <v>35.015090000000001</v>
      </c>
      <c r="N579">
        <v>24.536670000000001</v>
      </c>
      <c r="O579">
        <v>13.79843</v>
      </c>
      <c r="P579">
        <v>8.7930659999999996</v>
      </c>
      <c r="Q579">
        <v>13.74295</v>
      </c>
      <c r="R579">
        <v>22.75113</v>
      </c>
      <c r="S579">
        <v>76.793989999999994</v>
      </c>
      <c r="T579">
        <v>27.300930000000001</v>
      </c>
      <c r="U579">
        <v>12.677770000000001</v>
      </c>
      <c r="V579">
        <v>32.813000000000002</v>
      </c>
      <c r="W579">
        <v>30.89733</v>
      </c>
      <c r="X579">
        <v>31.493919999999999</v>
      </c>
      <c r="Y579">
        <v>18.05678</v>
      </c>
      <c r="Z579">
        <v>21.262930000000001</v>
      </c>
      <c r="AA579">
        <v>1.4205970000000001</v>
      </c>
      <c r="AB579">
        <v>37.864249999999998</v>
      </c>
      <c r="AC579">
        <v>2.0241189999999998</v>
      </c>
      <c r="AD579">
        <v>36.739370000000001</v>
      </c>
      <c r="AE579">
        <v>15.079980000000001</v>
      </c>
    </row>
    <row r="580" spans="1:31" x14ac:dyDescent="0.35">
      <c r="A580" s="73">
        <v>36220</v>
      </c>
      <c r="B580">
        <v>21.819459999999999</v>
      </c>
      <c r="C580">
        <v>8.5282940000000007</v>
      </c>
      <c r="D580">
        <v>31.10155</v>
      </c>
      <c r="E580">
        <v>50.000639999999997</v>
      </c>
      <c r="F580">
        <v>18.070360000000001</v>
      </c>
      <c r="G580">
        <v>8.2143119999999996</v>
      </c>
      <c r="H580">
        <v>14.63438</v>
      </c>
      <c r="I580"/>
      <c r="J580">
        <v>36.601320000000001</v>
      </c>
      <c r="K580">
        <v>36.069240000000001</v>
      </c>
      <c r="L580">
        <v>42.002040000000001</v>
      </c>
      <c r="M580">
        <v>35.016060000000003</v>
      </c>
      <c r="N580">
        <v>24.722519999999999</v>
      </c>
      <c r="O580">
        <v>13.98854</v>
      </c>
      <c r="P580">
        <v>8.9496459999999995</v>
      </c>
      <c r="Q580">
        <v>13.91555</v>
      </c>
      <c r="R580">
        <v>23.078869999999998</v>
      </c>
      <c r="S580">
        <v>77.113010000000003</v>
      </c>
      <c r="T580">
        <v>27.50686</v>
      </c>
      <c r="U580">
        <v>12.99342</v>
      </c>
      <c r="V580">
        <v>32.939259999999997</v>
      </c>
      <c r="W580">
        <v>31.050049999999999</v>
      </c>
      <c r="X580">
        <v>31.703489999999999</v>
      </c>
      <c r="Y580">
        <v>18.34517</v>
      </c>
      <c r="Z580">
        <v>21.697569999999999</v>
      </c>
      <c r="AA580">
        <v>1.474064</v>
      </c>
      <c r="AB580">
        <v>37.776000000000003</v>
      </c>
      <c r="AC580">
        <v>2.1628530000000001</v>
      </c>
      <c r="AD580">
        <v>36.795830000000002</v>
      </c>
      <c r="AE580">
        <v>15.07489</v>
      </c>
    </row>
    <row r="581" spans="1:31" x14ac:dyDescent="0.35">
      <c r="A581" s="73">
        <v>36251</v>
      </c>
      <c r="B581">
        <v>22.060400000000001</v>
      </c>
      <c r="C581">
        <v>8.6711569999999991</v>
      </c>
      <c r="D581">
        <v>31.35568</v>
      </c>
      <c r="E581">
        <v>49.977679999999999</v>
      </c>
      <c r="F581">
        <v>18.153890000000001</v>
      </c>
      <c r="G581">
        <v>8.2631209999999999</v>
      </c>
      <c r="H581">
        <v>14.701230000000001</v>
      </c>
      <c r="I581"/>
      <c r="J581">
        <v>36.808140000000002</v>
      </c>
      <c r="K581">
        <v>36.306420000000003</v>
      </c>
      <c r="L581">
        <v>42.230449999999998</v>
      </c>
      <c r="M581">
        <v>35.072499999999998</v>
      </c>
      <c r="N581">
        <v>24.736170000000001</v>
      </c>
      <c r="O581">
        <v>14.12927</v>
      </c>
      <c r="P581">
        <v>9.0562439999999995</v>
      </c>
      <c r="Q581">
        <v>14.085319999999999</v>
      </c>
      <c r="R581">
        <v>23.530889999999999</v>
      </c>
      <c r="S581">
        <v>77.20299</v>
      </c>
      <c r="T581">
        <v>27.666640000000001</v>
      </c>
      <c r="U581">
        <v>13.185689999999999</v>
      </c>
      <c r="V581">
        <v>33.182380000000002</v>
      </c>
      <c r="W581">
        <v>30.694089999999999</v>
      </c>
      <c r="X581">
        <v>31.954059999999998</v>
      </c>
      <c r="Y581">
        <v>18.62771</v>
      </c>
      <c r="Z581">
        <v>21.890989999999999</v>
      </c>
      <c r="AA581">
        <v>1.5165420000000001</v>
      </c>
      <c r="AB581">
        <v>38.030740000000002</v>
      </c>
      <c r="AC581">
        <v>2.3011650000000001</v>
      </c>
      <c r="AD581">
        <v>37.033259999999999</v>
      </c>
      <c r="AE581">
        <v>15.32682</v>
      </c>
    </row>
    <row r="582" spans="1:31" x14ac:dyDescent="0.35">
      <c r="A582" s="73">
        <v>36281</v>
      </c>
      <c r="B582">
        <v>22.30134</v>
      </c>
      <c r="C582">
        <v>8.798527</v>
      </c>
      <c r="D582">
        <v>31.49474</v>
      </c>
      <c r="E582">
        <v>50.00264</v>
      </c>
      <c r="F582">
        <v>18.48404</v>
      </c>
      <c r="G582">
        <v>8.3337350000000008</v>
      </c>
      <c r="H582">
        <v>14.78397</v>
      </c>
      <c r="I582"/>
      <c r="J582">
        <v>37.160179999999997</v>
      </c>
      <c r="K582">
        <v>36.575490000000002</v>
      </c>
      <c r="L582">
        <v>42.559339999999999</v>
      </c>
      <c r="M582">
        <v>35.164319999999996</v>
      </c>
      <c r="N582">
        <v>24.977709999999998</v>
      </c>
      <c r="O582">
        <v>14.311809999999999</v>
      </c>
      <c r="P582">
        <v>9.1220429999999997</v>
      </c>
      <c r="Q582">
        <v>14.26329</v>
      </c>
      <c r="R582">
        <v>23.82329</v>
      </c>
      <c r="S582">
        <v>77.481110000000001</v>
      </c>
      <c r="T582">
        <v>27.886890000000001</v>
      </c>
      <c r="U582">
        <v>13.38374</v>
      </c>
      <c r="V582">
        <v>33.204450000000001</v>
      </c>
      <c r="W582">
        <v>30.272760000000002</v>
      </c>
      <c r="X582">
        <v>32.227789999999999</v>
      </c>
      <c r="Y582">
        <v>18.979769999999998</v>
      </c>
      <c r="Z582">
        <v>22.07282</v>
      </c>
      <c r="AA582">
        <v>1.58744</v>
      </c>
      <c r="AB582">
        <v>39.184809999999999</v>
      </c>
      <c r="AC582">
        <v>2.4575629999999999</v>
      </c>
      <c r="AD582">
        <v>37.237499999999997</v>
      </c>
      <c r="AE582">
        <v>15.41033</v>
      </c>
    </row>
    <row r="583" spans="1:31" x14ac:dyDescent="0.35">
      <c r="A583" s="73">
        <v>36312</v>
      </c>
      <c r="B583">
        <v>22.49746</v>
      </c>
      <c r="C583">
        <v>8.9332150000000006</v>
      </c>
      <c r="D583">
        <v>31.702760000000001</v>
      </c>
      <c r="E583">
        <v>50.03154</v>
      </c>
      <c r="F583">
        <v>18.892810000000001</v>
      </c>
      <c r="G583">
        <v>8.4369829999999997</v>
      </c>
      <c r="H583">
        <v>14.822050000000001</v>
      </c>
      <c r="I583"/>
      <c r="J583">
        <v>37.320059999999998</v>
      </c>
      <c r="K583">
        <v>36.65437</v>
      </c>
      <c r="L583">
        <v>42.841819999999998</v>
      </c>
      <c r="M583">
        <v>35.245060000000002</v>
      </c>
      <c r="N583">
        <v>25.172460000000001</v>
      </c>
      <c r="O583">
        <v>14.2508</v>
      </c>
      <c r="P583">
        <v>9.2213320000000003</v>
      </c>
      <c r="Q583">
        <v>14.45124</v>
      </c>
      <c r="R583">
        <v>24.03595</v>
      </c>
      <c r="S583">
        <v>77.775589999999994</v>
      </c>
      <c r="T583">
        <v>28.008179999999999</v>
      </c>
      <c r="U583">
        <v>13.603249999999999</v>
      </c>
      <c r="V583">
        <v>33.535110000000003</v>
      </c>
      <c r="W583">
        <v>30.284880000000001</v>
      </c>
      <c r="X583">
        <v>32.484180000000002</v>
      </c>
      <c r="Y583">
        <v>19.297750000000001</v>
      </c>
      <c r="Z583">
        <v>22.326830000000001</v>
      </c>
      <c r="AA583">
        <v>1.675916</v>
      </c>
      <c r="AB583">
        <v>39.974290000000003</v>
      </c>
      <c r="AC583">
        <v>2.5980059999999998</v>
      </c>
      <c r="AD583">
        <v>37.419319999999999</v>
      </c>
      <c r="AE583">
        <v>15.614089999999999</v>
      </c>
    </row>
    <row r="584" spans="1:31" x14ac:dyDescent="0.35">
      <c r="A584" s="73">
        <v>36342</v>
      </c>
      <c r="B584">
        <v>22.654350000000001</v>
      </c>
      <c r="C584">
        <v>9.0852590000000006</v>
      </c>
      <c r="D584">
        <v>31.85014</v>
      </c>
      <c r="E584">
        <v>50.113390000000003</v>
      </c>
      <c r="F584">
        <v>19.024909999999998</v>
      </c>
      <c r="G584">
        <v>8.4551829999999999</v>
      </c>
      <c r="H584">
        <v>14.837389999999999</v>
      </c>
      <c r="I584"/>
      <c r="J584">
        <v>37.27899</v>
      </c>
      <c r="K584">
        <v>36.700569999999999</v>
      </c>
      <c r="L584">
        <v>43.001139999999999</v>
      </c>
      <c r="M584">
        <v>35.316859999999998</v>
      </c>
      <c r="N584">
        <v>25.293949999999999</v>
      </c>
      <c r="O584">
        <v>14.20318</v>
      </c>
      <c r="P584">
        <v>9.3531619999999993</v>
      </c>
      <c r="Q584">
        <v>14.64447</v>
      </c>
      <c r="R584">
        <v>24.422270000000001</v>
      </c>
      <c r="S584">
        <v>77.914649999999995</v>
      </c>
      <c r="T584">
        <v>28.175059999999998</v>
      </c>
      <c r="U584">
        <v>13.838369999999999</v>
      </c>
      <c r="V584">
        <v>34.196260000000002</v>
      </c>
      <c r="W584">
        <v>30.855910000000002</v>
      </c>
      <c r="X584">
        <v>32.718530000000001</v>
      </c>
      <c r="Y584">
        <v>19.529250000000001</v>
      </c>
      <c r="Z584">
        <v>22.486350000000002</v>
      </c>
      <c r="AA584">
        <v>1.737838</v>
      </c>
      <c r="AB584">
        <v>40.179200000000002</v>
      </c>
      <c r="AC584">
        <v>2.7015609999999999</v>
      </c>
      <c r="AD584">
        <v>37.645960000000002</v>
      </c>
      <c r="AE584">
        <v>15.797359999999999</v>
      </c>
    </row>
    <row r="585" spans="1:31" x14ac:dyDescent="0.35">
      <c r="A585" s="73">
        <v>36373</v>
      </c>
      <c r="B585">
        <v>22.78884</v>
      </c>
      <c r="C585">
        <v>9.215401</v>
      </c>
      <c r="D585">
        <v>32.028129999999997</v>
      </c>
      <c r="E585">
        <v>50.16301</v>
      </c>
      <c r="F585">
        <v>19.017289999999999</v>
      </c>
      <c r="G585">
        <v>8.5135229999999993</v>
      </c>
      <c r="H585">
        <v>14.89221</v>
      </c>
      <c r="I585"/>
      <c r="J585">
        <v>37.443269999999998</v>
      </c>
      <c r="K585">
        <v>36.988970000000002</v>
      </c>
      <c r="L585">
        <v>42.929630000000003</v>
      </c>
      <c r="M585">
        <v>35.422159999999998</v>
      </c>
      <c r="N585">
        <v>25.608540000000001</v>
      </c>
      <c r="O585">
        <v>14.50525</v>
      </c>
      <c r="P585">
        <v>9.500515</v>
      </c>
      <c r="Q585">
        <v>14.834619999999999</v>
      </c>
      <c r="R585">
        <v>24.870200000000001</v>
      </c>
      <c r="S585">
        <v>78.004630000000006</v>
      </c>
      <c r="T585">
        <v>28.29458</v>
      </c>
      <c r="U585">
        <v>14.118930000000001</v>
      </c>
      <c r="V585">
        <v>34.537460000000003</v>
      </c>
      <c r="W585">
        <v>31.233550000000001</v>
      </c>
      <c r="X585">
        <v>32.949759999999998</v>
      </c>
      <c r="Y585">
        <v>19.849609999999998</v>
      </c>
      <c r="Z585">
        <v>22.671710000000001</v>
      </c>
      <c r="AA585">
        <v>1.7739130000000001</v>
      </c>
      <c r="AB585">
        <v>40.643149999999999</v>
      </c>
      <c r="AC585">
        <v>2.8454739999999998</v>
      </c>
      <c r="AD585">
        <v>37.788760000000003</v>
      </c>
      <c r="AE585">
        <v>15.790710000000001</v>
      </c>
    </row>
    <row r="586" spans="1:31" x14ac:dyDescent="0.35">
      <c r="A586" s="73">
        <v>36404</v>
      </c>
      <c r="B586">
        <v>22.94293</v>
      </c>
      <c r="C586">
        <v>9.3650490000000008</v>
      </c>
      <c r="D586">
        <v>32.005899999999997</v>
      </c>
      <c r="E586">
        <v>50.181179999999998</v>
      </c>
      <c r="F586">
        <v>19.178249999999998</v>
      </c>
      <c r="G586">
        <v>8.7035830000000001</v>
      </c>
      <c r="H586">
        <v>14.981059999999999</v>
      </c>
      <c r="I586"/>
      <c r="J586">
        <v>37.727829999999997</v>
      </c>
      <c r="K586">
        <v>36.859409999999997</v>
      </c>
      <c r="L586">
        <v>42.921280000000003</v>
      </c>
      <c r="M586">
        <v>35.424590000000002</v>
      </c>
      <c r="N586">
        <v>25.907520000000002</v>
      </c>
      <c r="O586">
        <v>14.884130000000001</v>
      </c>
      <c r="P586">
        <v>9.6238969999999995</v>
      </c>
      <c r="Q586">
        <v>15.01057</v>
      </c>
      <c r="R586">
        <v>25.202110000000001</v>
      </c>
      <c r="S586">
        <v>78.020989999999998</v>
      </c>
      <c r="T586">
        <v>28.28809</v>
      </c>
      <c r="U586">
        <v>14.377129999999999</v>
      </c>
      <c r="V586">
        <v>34.535550000000001</v>
      </c>
      <c r="W586">
        <v>31.389150000000001</v>
      </c>
      <c r="X586">
        <v>33.158969999999997</v>
      </c>
      <c r="Y586">
        <v>20.172440000000002</v>
      </c>
      <c r="Z586">
        <v>23.05414</v>
      </c>
      <c r="AA586">
        <v>1.8336399999999999</v>
      </c>
      <c r="AB586">
        <v>40.861800000000002</v>
      </c>
      <c r="AC586">
        <v>3.0075530000000001</v>
      </c>
      <c r="AD586">
        <v>37.921590000000002</v>
      </c>
      <c r="AE586">
        <v>15.98155</v>
      </c>
    </row>
    <row r="587" spans="1:31" x14ac:dyDescent="0.35">
      <c r="A587" s="73">
        <v>36434</v>
      </c>
      <c r="B587">
        <v>23.127839999999999</v>
      </c>
      <c r="C587">
        <v>9.5442710000000002</v>
      </c>
      <c r="D587">
        <v>32.4527</v>
      </c>
      <c r="E587">
        <v>50.070169999999997</v>
      </c>
      <c r="F587">
        <v>19.38785</v>
      </c>
      <c r="G587">
        <v>8.7764740000000003</v>
      </c>
      <c r="H587">
        <v>15.028499999999999</v>
      </c>
      <c r="I587"/>
      <c r="J587">
        <v>37.950789999999998</v>
      </c>
      <c r="K587">
        <v>36.574489999999997</v>
      </c>
      <c r="L587">
        <v>43.099910000000001</v>
      </c>
      <c r="M587">
        <v>35.377920000000003</v>
      </c>
      <c r="N587">
        <v>26.124669999999998</v>
      </c>
      <c r="O587">
        <v>14.84825</v>
      </c>
      <c r="P587">
        <v>9.7526480000000006</v>
      </c>
      <c r="Q587">
        <v>15.176729999999999</v>
      </c>
      <c r="R587">
        <v>25.523859999999999</v>
      </c>
      <c r="S587">
        <v>78.274569999999997</v>
      </c>
      <c r="T587">
        <v>28.31615</v>
      </c>
      <c r="U587">
        <v>14.57652</v>
      </c>
      <c r="V587">
        <v>34.905709999999999</v>
      </c>
      <c r="W587">
        <v>31.416920000000001</v>
      </c>
      <c r="X587">
        <v>33.427239999999998</v>
      </c>
      <c r="Y587">
        <v>20.511880000000001</v>
      </c>
      <c r="Z587">
        <v>23.45243</v>
      </c>
      <c r="AA587">
        <v>1.891346</v>
      </c>
      <c r="AB587">
        <v>41.270760000000003</v>
      </c>
      <c r="AC587">
        <v>3.1809059999999998</v>
      </c>
      <c r="AD587">
        <v>38.11918</v>
      </c>
      <c r="AE587">
        <v>16.260090000000002</v>
      </c>
    </row>
    <row r="588" spans="1:31" x14ac:dyDescent="0.35">
      <c r="A588" s="73">
        <v>36465</v>
      </c>
      <c r="B588">
        <v>23.318349999999999</v>
      </c>
      <c r="C588">
        <v>9.6951450000000001</v>
      </c>
      <c r="D588">
        <v>32.6783</v>
      </c>
      <c r="E588">
        <v>49.912480000000002</v>
      </c>
      <c r="F588">
        <v>19.57263</v>
      </c>
      <c r="G588">
        <v>8.7959449999999997</v>
      </c>
      <c r="H588">
        <v>15.08521</v>
      </c>
      <c r="I588"/>
      <c r="J588">
        <v>38.179609999999997</v>
      </c>
      <c r="K588">
        <v>37.109099999999998</v>
      </c>
      <c r="L588">
        <v>43.400889999999997</v>
      </c>
      <c r="M588">
        <v>35.702199999999998</v>
      </c>
      <c r="N588">
        <v>26.394169999999999</v>
      </c>
      <c r="O588">
        <v>14.70467</v>
      </c>
      <c r="P588">
        <v>9.8551800000000007</v>
      </c>
      <c r="Q588">
        <v>15.340730000000001</v>
      </c>
      <c r="R588">
        <v>25.850190000000001</v>
      </c>
      <c r="S588">
        <v>78.340010000000007</v>
      </c>
      <c r="T588">
        <v>28.466930000000001</v>
      </c>
      <c r="U588">
        <v>14.77014</v>
      </c>
      <c r="V588">
        <v>35.30903</v>
      </c>
      <c r="W588">
        <v>31.332850000000001</v>
      </c>
      <c r="X588">
        <v>33.71564</v>
      </c>
      <c r="Y588">
        <v>21.01709</v>
      </c>
      <c r="Z588">
        <v>23.88944</v>
      </c>
      <c r="AA588">
        <v>1.9650650000000001</v>
      </c>
      <c r="AB588">
        <v>41.620989999999999</v>
      </c>
      <c r="AC588">
        <v>3.3970389999999999</v>
      </c>
      <c r="AD588">
        <v>38.276919999999997</v>
      </c>
      <c r="AE588">
        <v>16.522120000000001</v>
      </c>
    </row>
    <row r="589" spans="1:31" x14ac:dyDescent="0.35">
      <c r="A589" s="73">
        <v>36495</v>
      </c>
      <c r="B589">
        <v>23.410810000000001</v>
      </c>
      <c r="C589">
        <v>9.9690060000000003</v>
      </c>
      <c r="D589">
        <v>32.899970000000003</v>
      </c>
      <c r="E589">
        <v>49.839939999999999</v>
      </c>
      <c r="F589">
        <v>19.779309999999999</v>
      </c>
      <c r="G589">
        <v>8.9525790000000001</v>
      </c>
      <c r="H589">
        <v>15.171200000000001</v>
      </c>
      <c r="I589"/>
      <c r="J589">
        <v>38.747259999999997</v>
      </c>
      <c r="K589">
        <v>37.407449999999997</v>
      </c>
      <c r="L589">
        <v>44.015300000000003</v>
      </c>
      <c r="M589">
        <v>35.989939999999997</v>
      </c>
      <c r="N589">
        <v>26.856999999999999</v>
      </c>
      <c r="O589">
        <v>14.74371</v>
      </c>
      <c r="P589">
        <v>10.041460000000001</v>
      </c>
      <c r="Q589">
        <v>15.501910000000001</v>
      </c>
      <c r="R589">
        <v>26.154530000000001</v>
      </c>
      <c r="S589">
        <v>78.601770000000002</v>
      </c>
      <c r="T589">
        <v>28.61957</v>
      </c>
      <c r="U589">
        <v>14.90413</v>
      </c>
      <c r="V589">
        <v>35.53172</v>
      </c>
      <c r="W589">
        <v>31.46424</v>
      </c>
      <c r="X589">
        <v>34.03519</v>
      </c>
      <c r="Y589">
        <v>21.52402</v>
      </c>
      <c r="Z589">
        <v>24.292169999999999</v>
      </c>
      <c r="AA589">
        <v>2.0707049999999998</v>
      </c>
      <c r="AB589">
        <v>41.174199999999999</v>
      </c>
      <c r="AC589">
        <v>3.633562</v>
      </c>
      <c r="AD589">
        <v>38.505229999999997</v>
      </c>
      <c r="AE589">
        <v>16.78068</v>
      </c>
    </row>
    <row r="590" spans="1:31" x14ac:dyDescent="0.35">
      <c r="A590" s="73">
        <v>36526</v>
      </c>
      <c r="B590">
        <v>23.43882</v>
      </c>
      <c r="C590">
        <v>10.24938</v>
      </c>
      <c r="D590">
        <v>33.023879999999998</v>
      </c>
      <c r="E590">
        <v>49.700519999999997</v>
      </c>
      <c r="F590">
        <v>19.886690000000002</v>
      </c>
      <c r="G590">
        <v>9.0887290000000007</v>
      </c>
      <c r="H590">
        <v>15.33671</v>
      </c>
      <c r="I590"/>
      <c r="J590">
        <v>39.014229999999998</v>
      </c>
      <c r="K590">
        <v>37.167940000000002</v>
      </c>
      <c r="L590">
        <v>44.477969999999999</v>
      </c>
      <c r="M590">
        <v>35.93112</v>
      </c>
      <c r="N590">
        <v>27.257729999999999</v>
      </c>
      <c r="O590">
        <v>14.80523</v>
      </c>
      <c r="P590">
        <v>10.1776</v>
      </c>
      <c r="Q590">
        <v>15.6591</v>
      </c>
      <c r="R590">
        <v>26.582909999999998</v>
      </c>
      <c r="S590">
        <v>78.626310000000004</v>
      </c>
      <c r="T590">
        <v>28.621960000000001</v>
      </c>
      <c r="U590">
        <v>15.122490000000001</v>
      </c>
      <c r="V590">
        <v>35.722709999999999</v>
      </c>
      <c r="W590">
        <v>31.50834</v>
      </c>
      <c r="X590">
        <v>34.304180000000002</v>
      </c>
      <c r="Y590">
        <v>21.912939999999999</v>
      </c>
      <c r="Z590">
        <v>24.32207</v>
      </c>
      <c r="AA590">
        <v>2.1424379999999998</v>
      </c>
      <c r="AB590">
        <v>41.583219999999997</v>
      </c>
      <c r="AC590">
        <v>3.858876</v>
      </c>
      <c r="AD590">
        <v>38.739350000000002</v>
      </c>
      <c r="AE590">
        <v>16.80903</v>
      </c>
    </row>
    <row r="591" spans="1:31" x14ac:dyDescent="0.35">
      <c r="A591" s="73">
        <v>36557</v>
      </c>
      <c r="B591">
        <v>23.51727</v>
      </c>
      <c r="C591">
        <v>10.41877</v>
      </c>
      <c r="D591">
        <v>33.326239999999999</v>
      </c>
      <c r="E591">
        <v>49.445410000000003</v>
      </c>
      <c r="F591">
        <v>19.984629999999999</v>
      </c>
      <c r="G591">
        <v>9.1734439999999999</v>
      </c>
      <c r="H591">
        <v>15.20115</v>
      </c>
      <c r="I591"/>
      <c r="J591">
        <v>39.067030000000003</v>
      </c>
      <c r="K591">
        <v>37.222790000000003</v>
      </c>
      <c r="L591">
        <v>44.617199999999997</v>
      </c>
      <c r="M591">
        <v>36.166240000000002</v>
      </c>
      <c r="N591">
        <v>27.6419</v>
      </c>
      <c r="O591">
        <v>14.987769999999999</v>
      </c>
      <c r="P591">
        <v>10.25099</v>
      </c>
      <c r="Q591">
        <v>15.813230000000001</v>
      </c>
      <c r="R591">
        <v>27.020769999999999</v>
      </c>
      <c r="S591">
        <v>78.77355</v>
      </c>
      <c r="T591">
        <v>28.732040000000001</v>
      </c>
      <c r="U591">
        <v>15.44941</v>
      </c>
      <c r="V591">
        <v>35.901069999999997</v>
      </c>
      <c r="W591">
        <v>31.500610000000002</v>
      </c>
      <c r="X591">
        <v>34.50817</v>
      </c>
      <c r="Y591">
        <v>22.207270000000001</v>
      </c>
      <c r="Z591">
        <v>24.3294</v>
      </c>
      <c r="AA591">
        <v>2.2286199999999998</v>
      </c>
      <c r="AB591">
        <v>42.876869999999997</v>
      </c>
      <c r="AC591">
        <v>4.045871</v>
      </c>
      <c r="AD591">
        <v>38.848939999999999</v>
      </c>
      <c r="AE591">
        <v>16.797049999999999</v>
      </c>
    </row>
    <row r="592" spans="1:31" x14ac:dyDescent="0.35">
      <c r="A592" s="73">
        <v>36586</v>
      </c>
      <c r="B592">
        <v>23.629339999999999</v>
      </c>
      <c r="C592">
        <v>10.575200000000001</v>
      </c>
      <c r="D592">
        <v>33.650579999999998</v>
      </c>
      <c r="E592">
        <v>49.20711</v>
      </c>
      <c r="F592">
        <v>20.131340000000002</v>
      </c>
      <c r="G592">
        <v>9.2568090000000005</v>
      </c>
      <c r="H592">
        <v>15.01374</v>
      </c>
      <c r="I592"/>
      <c r="J592">
        <v>39.332520000000002</v>
      </c>
      <c r="K592">
        <v>37.551720000000003</v>
      </c>
      <c r="L592">
        <v>44.832189999999997</v>
      </c>
      <c r="M592">
        <v>36.828130000000002</v>
      </c>
      <c r="N592">
        <v>28.247789999999998</v>
      </c>
      <c r="O592">
        <v>15.150740000000001</v>
      </c>
      <c r="P592">
        <v>10.35824</v>
      </c>
      <c r="Q592">
        <v>15.96292</v>
      </c>
      <c r="R592">
        <v>27.469059999999999</v>
      </c>
      <c r="S592">
        <v>78.838989999999995</v>
      </c>
      <c r="T592">
        <v>28.930800000000001</v>
      </c>
      <c r="U592">
        <v>15.66273</v>
      </c>
      <c r="V592">
        <v>36.332149999999999</v>
      </c>
      <c r="W592">
        <v>31.460380000000001</v>
      </c>
      <c r="X592">
        <v>34.784390000000002</v>
      </c>
      <c r="Y592">
        <v>22.596399999999999</v>
      </c>
      <c r="Z592">
        <v>24.661169999999998</v>
      </c>
      <c r="AA592">
        <v>2.3501609999999999</v>
      </c>
      <c r="AB592">
        <v>43.528350000000003</v>
      </c>
      <c r="AC592">
        <v>4.1829890000000001</v>
      </c>
      <c r="AD592">
        <v>39.104640000000003</v>
      </c>
      <c r="AE592">
        <v>16.772110000000001</v>
      </c>
    </row>
    <row r="593" spans="1:31" x14ac:dyDescent="0.35">
      <c r="A593" s="73">
        <v>36617</v>
      </c>
      <c r="B593">
        <v>23.78903</v>
      </c>
      <c r="C593">
        <v>10.71917</v>
      </c>
      <c r="D593">
        <v>33.810780000000001</v>
      </c>
      <c r="E593">
        <v>49.063639999999999</v>
      </c>
      <c r="F593">
        <v>20.287269999999999</v>
      </c>
      <c r="G593">
        <v>9.3474989999999991</v>
      </c>
      <c r="H593">
        <v>15.073399999999999</v>
      </c>
      <c r="I593"/>
      <c r="J593">
        <v>39.341320000000003</v>
      </c>
      <c r="K593">
        <v>37.102069999999998</v>
      </c>
      <c r="L593">
        <v>45.246250000000003</v>
      </c>
      <c r="M593">
        <v>37.29166</v>
      </c>
      <c r="N593">
        <v>28.836749999999999</v>
      </c>
      <c r="O593">
        <v>15.325670000000001</v>
      </c>
      <c r="P593">
        <v>10.45477</v>
      </c>
      <c r="Q593">
        <v>16.107060000000001</v>
      </c>
      <c r="R593">
        <v>27.841830000000002</v>
      </c>
      <c r="S593">
        <v>79.02713</v>
      </c>
      <c r="T593">
        <v>29.172180000000001</v>
      </c>
      <c r="U593">
        <v>15.904920000000001</v>
      </c>
      <c r="V593">
        <v>36.788960000000003</v>
      </c>
      <c r="W593">
        <v>31.44389</v>
      </c>
      <c r="X593">
        <v>35.13899</v>
      </c>
      <c r="Y593">
        <v>22.904679999999999</v>
      </c>
      <c r="Z593">
        <v>25.1083</v>
      </c>
      <c r="AA593">
        <v>2.447946</v>
      </c>
      <c r="AB593">
        <v>43.809040000000003</v>
      </c>
      <c r="AC593">
        <v>4.3119230000000002</v>
      </c>
      <c r="AD593">
        <v>39.568730000000002</v>
      </c>
      <c r="AE593">
        <v>16.787189999999999</v>
      </c>
    </row>
    <row r="594" spans="1:31" x14ac:dyDescent="0.35">
      <c r="A594" s="73">
        <v>36647</v>
      </c>
      <c r="B594">
        <v>23.97955</v>
      </c>
      <c r="C594">
        <v>10.899850000000001</v>
      </c>
      <c r="D594">
        <v>33.691009999999999</v>
      </c>
      <c r="E594">
        <v>49.091520000000003</v>
      </c>
      <c r="F594">
        <v>20.486550000000001</v>
      </c>
      <c r="G594">
        <v>9.4372489999999996</v>
      </c>
      <c r="H594">
        <v>15.116720000000001</v>
      </c>
      <c r="I594"/>
      <c r="J594">
        <v>39.545209999999997</v>
      </c>
      <c r="K594">
        <v>37.200049999999997</v>
      </c>
      <c r="L594">
        <v>45.487319999999997</v>
      </c>
      <c r="M594">
        <v>37.751289999999997</v>
      </c>
      <c r="N594">
        <v>29.261279999999999</v>
      </c>
      <c r="O594">
        <v>15.53429</v>
      </c>
      <c r="P594">
        <v>10.57086</v>
      </c>
      <c r="Q594">
        <v>16.243469999999999</v>
      </c>
      <c r="R594">
        <v>28.135339999999999</v>
      </c>
      <c r="S594">
        <v>79.043499999999995</v>
      </c>
      <c r="T594">
        <v>29.34984</v>
      </c>
      <c r="U594">
        <v>16.153649999999999</v>
      </c>
      <c r="V594">
        <v>37.140520000000002</v>
      </c>
      <c r="W594">
        <v>31.663799999999998</v>
      </c>
      <c r="X594">
        <v>35.243920000000003</v>
      </c>
      <c r="Y594">
        <v>23.243259999999999</v>
      </c>
      <c r="Z594">
        <v>25.472300000000001</v>
      </c>
      <c r="AA594">
        <v>2.5194510000000001</v>
      </c>
      <c r="AB594">
        <v>43.857050000000001</v>
      </c>
      <c r="AC594">
        <v>4.4729229999999998</v>
      </c>
      <c r="AD594">
        <v>39.467449999999999</v>
      </c>
      <c r="AE594">
        <v>16.862390000000001</v>
      </c>
    </row>
    <row r="595" spans="1:31" x14ac:dyDescent="0.35">
      <c r="A595" s="73">
        <v>36678</v>
      </c>
      <c r="B595">
        <v>24.139240000000001</v>
      </c>
      <c r="C595">
        <v>11.23231</v>
      </c>
      <c r="D595">
        <v>33.746009999999998</v>
      </c>
      <c r="E595">
        <v>48.935929999999999</v>
      </c>
      <c r="F595">
        <v>20.716159999999999</v>
      </c>
      <c r="G595">
        <v>9.5324950000000008</v>
      </c>
      <c r="H595">
        <v>15.140370000000001</v>
      </c>
      <c r="I595"/>
      <c r="J595">
        <v>39.471870000000003</v>
      </c>
      <c r="K595">
        <v>37.895150000000001</v>
      </c>
      <c r="L595">
        <v>45.38879</v>
      </c>
      <c r="M595">
        <v>38.317300000000003</v>
      </c>
      <c r="N595">
        <v>29.557880000000001</v>
      </c>
      <c r="O595">
        <v>15.677490000000001</v>
      </c>
      <c r="P595">
        <v>10.70087</v>
      </c>
      <c r="Q595">
        <v>16.376740000000002</v>
      </c>
      <c r="R595">
        <v>28.472200000000001</v>
      </c>
      <c r="S595">
        <v>79.125290000000007</v>
      </c>
      <c r="T595">
        <v>29.470040000000001</v>
      </c>
      <c r="U595">
        <v>16.37621</v>
      </c>
      <c r="V595">
        <v>37.460639999999998</v>
      </c>
      <c r="W595">
        <v>31.58727</v>
      </c>
      <c r="X595">
        <v>35.471820000000001</v>
      </c>
      <c r="Y595">
        <v>23.63533</v>
      </c>
      <c r="Z595">
        <v>26.302620000000001</v>
      </c>
      <c r="AA595">
        <v>2.6040040000000002</v>
      </c>
      <c r="AB595">
        <v>43.661560000000001</v>
      </c>
      <c r="AC595">
        <v>4.6236800000000002</v>
      </c>
      <c r="AD595">
        <v>39.616050000000001</v>
      </c>
      <c r="AE595">
        <v>16.927910000000001</v>
      </c>
    </row>
    <row r="596" spans="1:31" x14ac:dyDescent="0.35">
      <c r="A596" s="73">
        <v>36708</v>
      </c>
      <c r="B596">
        <v>24.29053</v>
      </c>
      <c r="C596">
        <v>11.48851</v>
      </c>
      <c r="D596">
        <v>34.24042</v>
      </c>
      <c r="E596">
        <v>48.791980000000002</v>
      </c>
      <c r="F596">
        <v>20.937480000000001</v>
      </c>
      <c r="G596">
        <v>9.5903569999999991</v>
      </c>
      <c r="H596">
        <v>15.24132</v>
      </c>
      <c r="I596"/>
      <c r="J596">
        <v>39.354520000000001</v>
      </c>
      <c r="K596">
        <v>36.346730000000001</v>
      </c>
      <c r="L596">
        <v>45.305630000000001</v>
      </c>
      <c r="M596">
        <v>38.475380000000001</v>
      </c>
      <c r="N596">
        <v>29.842040000000001</v>
      </c>
      <c r="O596">
        <v>15.74661</v>
      </c>
      <c r="P596">
        <v>10.82681</v>
      </c>
      <c r="Q596">
        <v>16.5167</v>
      </c>
      <c r="R596">
        <v>28.799240000000001</v>
      </c>
      <c r="S596">
        <v>79.141649999999998</v>
      </c>
      <c r="T596">
        <v>29.648510000000002</v>
      </c>
      <c r="U596">
        <v>16.639849999999999</v>
      </c>
      <c r="V596">
        <v>37.820439999999998</v>
      </c>
      <c r="W596">
        <v>31.617429999999999</v>
      </c>
      <c r="X596">
        <v>35.668500000000002</v>
      </c>
      <c r="Y596">
        <v>23.838000000000001</v>
      </c>
      <c r="Z596">
        <v>26.607520000000001</v>
      </c>
      <c r="AA596">
        <v>2.7143579999999998</v>
      </c>
      <c r="AB596">
        <v>43.498649999999998</v>
      </c>
      <c r="AC596">
        <v>4.796945</v>
      </c>
      <c r="AD596">
        <v>39.762169999999998</v>
      </c>
      <c r="AE596">
        <v>16.90157</v>
      </c>
    </row>
    <row r="597" spans="1:31" x14ac:dyDescent="0.35">
      <c r="A597" s="73">
        <v>36739</v>
      </c>
      <c r="B597">
        <v>24.467040000000001</v>
      </c>
      <c r="C597">
        <v>11.556620000000001</v>
      </c>
      <c r="D597">
        <v>34.71808</v>
      </c>
      <c r="E597">
        <v>49.008229999999998</v>
      </c>
      <c r="F597">
        <v>21.157430000000002</v>
      </c>
      <c r="G597">
        <v>9.6580239999999993</v>
      </c>
      <c r="H597">
        <v>15.296290000000001</v>
      </c>
      <c r="I597"/>
      <c r="J597">
        <v>39.820970000000003</v>
      </c>
      <c r="K597">
        <v>35.484940000000002</v>
      </c>
      <c r="L597">
        <v>45.272500000000001</v>
      </c>
      <c r="M597">
        <v>38.637839999999997</v>
      </c>
      <c r="N597">
        <v>30.478249999999999</v>
      </c>
      <c r="O597">
        <v>15.82709</v>
      </c>
      <c r="P597">
        <v>10.91949</v>
      </c>
      <c r="Q597">
        <v>16.660679999999999</v>
      </c>
      <c r="R597">
        <v>29.116599999999998</v>
      </c>
      <c r="S597">
        <v>79.280720000000002</v>
      </c>
      <c r="T597">
        <v>29.86609</v>
      </c>
      <c r="U597">
        <v>16.836590000000001</v>
      </c>
      <c r="V597">
        <v>38.167450000000002</v>
      </c>
      <c r="W597">
        <v>31.882560000000002</v>
      </c>
      <c r="X597">
        <v>35.881360000000001</v>
      </c>
      <c r="Y597">
        <v>23.9664</v>
      </c>
      <c r="Z597">
        <v>26.252379999999999</v>
      </c>
      <c r="AA597">
        <v>2.8524579999999999</v>
      </c>
      <c r="AB597">
        <v>43.471600000000002</v>
      </c>
      <c r="AC597">
        <v>4.900766</v>
      </c>
      <c r="AD597">
        <v>39.995460000000001</v>
      </c>
      <c r="AE597">
        <v>16.964780000000001</v>
      </c>
    </row>
    <row r="598" spans="1:31" x14ac:dyDescent="0.35">
      <c r="A598" s="73">
        <v>36770</v>
      </c>
      <c r="B598">
        <v>24.604320000000001</v>
      </c>
      <c r="C598">
        <v>11.64507</v>
      </c>
      <c r="D598">
        <v>34.87865</v>
      </c>
      <c r="E598">
        <v>49.012920000000001</v>
      </c>
      <c r="F598">
        <v>21.326270000000001</v>
      </c>
      <c r="G598">
        <v>9.8367179999999994</v>
      </c>
      <c r="H598">
        <v>15.347250000000001</v>
      </c>
      <c r="I598"/>
      <c r="J598">
        <v>40.159799999999997</v>
      </c>
      <c r="K598">
        <v>35.840479999999999</v>
      </c>
      <c r="L598">
        <v>45.237169999999999</v>
      </c>
      <c r="M598">
        <v>38.774259999999998</v>
      </c>
      <c r="N598">
        <v>31.281610000000001</v>
      </c>
      <c r="O598">
        <v>15.87884</v>
      </c>
      <c r="P598">
        <v>11.044420000000001</v>
      </c>
      <c r="Q598">
        <v>16.810420000000001</v>
      </c>
      <c r="R598">
        <v>29.370609999999999</v>
      </c>
      <c r="S598">
        <v>79.460669999999993</v>
      </c>
      <c r="T598">
        <v>30.0334</v>
      </c>
      <c r="U598">
        <v>17.04598</v>
      </c>
      <c r="V598">
        <v>38.813079999999999</v>
      </c>
      <c r="W598">
        <v>32.12715</v>
      </c>
      <c r="X598">
        <v>36.117870000000003</v>
      </c>
      <c r="Y598">
        <v>24.134989999999998</v>
      </c>
      <c r="Z598">
        <v>26.474039999999999</v>
      </c>
      <c r="AA598">
        <v>2.9852400000000001</v>
      </c>
      <c r="AB598">
        <v>43.463979999999999</v>
      </c>
      <c r="AC598">
        <v>4.9536090000000002</v>
      </c>
      <c r="AD598">
        <v>40.291849999999997</v>
      </c>
      <c r="AE598">
        <v>17.295120000000001</v>
      </c>
    </row>
    <row r="599" spans="1:31" x14ac:dyDescent="0.35">
      <c r="A599" s="73">
        <v>36800</v>
      </c>
      <c r="B599">
        <v>24.716390000000001</v>
      </c>
      <c r="C599">
        <v>11.77426</v>
      </c>
      <c r="D599">
        <v>34.91581</v>
      </c>
      <c r="E599">
        <v>48.921410000000002</v>
      </c>
      <c r="F599">
        <v>21.463370000000001</v>
      </c>
      <c r="G599">
        <v>9.9141340000000007</v>
      </c>
      <c r="H599">
        <v>15.54095</v>
      </c>
      <c r="I599"/>
      <c r="J599">
        <v>40.228740000000002</v>
      </c>
      <c r="K599">
        <v>35.572040000000001</v>
      </c>
      <c r="L599">
        <v>45.267040000000001</v>
      </c>
      <c r="M599">
        <v>38.991</v>
      </c>
      <c r="N599">
        <v>31.755939999999999</v>
      </c>
      <c r="O599">
        <v>16.162579999999998</v>
      </c>
      <c r="P599">
        <v>11.210750000000001</v>
      </c>
      <c r="Q599">
        <v>16.98198</v>
      </c>
      <c r="R599">
        <v>29.665659999999999</v>
      </c>
      <c r="S599">
        <v>79.624279999999999</v>
      </c>
      <c r="T599">
        <v>30.17164</v>
      </c>
      <c r="U599">
        <v>17.30095</v>
      </c>
      <c r="V599">
        <v>38.984430000000003</v>
      </c>
      <c r="W599">
        <v>32.244599999999998</v>
      </c>
      <c r="X599">
        <v>36.294719999999998</v>
      </c>
      <c r="Y599">
        <v>24.329719999999998</v>
      </c>
      <c r="Z599">
        <v>26.900849999999998</v>
      </c>
      <c r="AA599">
        <v>3.1104440000000002</v>
      </c>
      <c r="AB599">
        <v>43.271050000000002</v>
      </c>
      <c r="AC599">
        <v>5.0508420000000003</v>
      </c>
      <c r="AD599">
        <v>40.424680000000002</v>
      </c>
      <c r="AE599">
        <v>17.512630000000001</v>
      </c>
    </row>
    <row r="600" spans="1:31" x14ac:dyDescent="0.35">
      <c r="A600" s="73">
        <v>36831</v>
      </c>
      <c r="B600">
        <v>24.623930000000001</v>
      </c>
      <c r="C600">
        <v>11.93291</v>
      </c>
      <c r="D600">
        <v>35.00835</v>
      </c>
      <c r="E600">
        <v>49.034579999999998</v>
      </c>
      <c r="F600">
        <v>21.68741</v>
      </c>
      <c r="G600">
        <v>9.9375359999999997</v>
      </c>
      <c r="H600">
        <v>15.731490000000001</v>
      </c>
      <c r="I600"/>
      <c r="J600">
        <v>40.549979999999998</v>
      </c>
      <c r="K600">
        <v>35.52816</v>
      </c>
      <c r="L600">
        <v>45.444049999999997</v>
      </c>
      <c r="M600">
        <v>39.435499999999998</v>
      </c>
      <c r="N600">
        <v>32.087150000000001</v>
      </c>
      <c r="O600">
        <v>16.524719999999999</v>
      </c>
      <c r="P600">
        <v>11.44868</v>
      </c>
      <c r="Q600">
        <v>17.172070000000001</v>
      </c>
      <c r="R600">
        <v>30.169070000000001</v>
      </c>
      <c r="S600">
        <v>79.656999999999996</v>
      </c>
      <c r="T600">
        <v>30.35191</v>
      </c>
      <c r="U600">
        <v>17.454229999999999</v>
      </c>
      <c r="V600">
        <v>39.067059999999998</v>
      </c>
      <c r="W600">
        <v>32.162750000000003</v>
      </c>
      <c r="X600">
        <v>36.457230000000003</v>
      </c>
      <c r="Y600">
        <v>24.61741</v>
      </c>
      <c r="Z600">
        <v>27.379239999999999</v>
      </c>
      <c r="AA600">
        <v>3.2274929999999999</v>
      </c>
      <c r="AB600">
        <v>43.38767</v>
      </c>
      <c r="AC600">
        <v>5.1580820000000003</v>
      </c>
      <c r="AD600">
        <v>40.516829999999999</v>
      </c>
      <c r="AE600">
        <v>17.61206</v>
      </c>
    </row>
    <row r="601" spans="1:31" x14ac:dyDescent="0.35">
      <c r="A601" s="73">
        <v>36861</v>
      </c>
      <c r="B601">
        <v>24.514669999999999</v>
      </c>
      <c r="C601">
        <v>12.03767</v>
      </c>
      <c r="D601">
        <v>35.538789999999999</v>
      </c>
      <c r="E601">
        <v>49.165190000000003</v>
      </c>
      <c r="F601">
        <v>22.014469999999999</v>
      </c>
      <c r="G601">
        <v>10.06958</v>
      </c>
      <c r="H601">
        <v>15.79496</v>
      </c>
      <c r="I601"/>
      <c r="J601">
        <v>41.1235</v>
      </c>
      <c r="K601">
        <v>35.46302</v>
      </c>
      <c r="L601">
        <v>45.942189999999997</v>
      </c>
      <c r="M601">
        <v>39.83661</v>
      </c>
      <c r="N601">
        <v>32.169640000000001</v>
      </c>
      <c r="O601">
        <v>16.792290000000001</v>
      </c>
      <c r="P601">
        <v>11.70729</v>
      </c>
      <c r="Q601">
        <v>17.35549</v>
      </c>
      <c r="R601">
        <v>30.678090000000001</v>
      </c>
      <c r="S601">
        <v>79.616100000000003</v>
      </c>
      <c r="T601">
        <v>30.517230000000001</v>
      </c>
      <c r="U601">
        <v>18.819430000000001</v>
      </c>
      <c r="V601">
        <v>39.404910000000001</v>
      </c>
      <c r="W601">
        <v>32.234110000000001</v>
      </c>
      <c r="X601">
        <v>36.892150000000001</v>
      </c>
      <c r="Y601">
        <v>24.86356</v>
      </c>
      <c r="Z601">
        <v>27.506699999999999</v>
      </c>
      <c r="AA601">
        <v>3.3184879999999999</v>
      </c>
      <c r="AB601">
        <v>43.337240000000001</v>
      </c>
      <c r="AC601">
        <v>5.2686859999999998</v>
      </c>
      <c r="AD601">
        <v>40.88794</v>
      </c>
      <c r="AE601">
        <v>17.876149999999999</v>
      </c>
    </row>
    <row r="602" spans="1:31" x14ac:dyDescent="0.35">
      <c r="A602" s="73">
        <v>36892</v>
      </c>
      <c r="B602">
        <v>24.702380000000002</v>
      </c>
      <c r="C602">
        <v>12.14762</v>
      </c>
      <c r="D602">
        <v>35.597619999999999</v>
      </c>
      <c r="E602">
        <v>49.429780000000001</v>
      </c>
      <c r="F602">
        <v>22.31392</v>
      </c>
      <c r="G602">
        <v>10.251010000000001</v>
      </c>
      <c r="H602">
        <v>15.82286</v>
      </c>
      <c r="I602"/>
      <c r="J602">
        <v>41.72195</v>
      </c>
      <c r="K602">
        <v>35.882350000000002</v>
      </c>
      <c r="L602">
        <v>46.858960000000003</v>
      </c>
      <c r="M602">
        <v>40.33972</v>
      </c>
      <c r="N602">
        <v>32.301499999999997</v>
      </c>
      <c r="O602">
        <v>16.950869999999998</v>
      </c>
      <c r="P602">
        <v>11.84291</v>
      </c>
      <c r="Q602">
        <v>17.527280000000001</v>
      </c>
      <c r="R602">
        <v>31.097169999999998</v>
      </c>
      <c r="S602">
        <v>79.755160000000004</v>
      </c>
      <c r="T602">
        <v>30.727409999999999</v>
      </c>
      <c r="U602">
        <v>20.089120000000001</v>
      </c>
      <c r="V602">
        <v>39.65475</v>
      </c>
      <c r="W602">
        <v>32.422730000000001</v>
      </c>
      <c r="X602">
        <v>37.351489999999998</v>
      </c>
      <c r="Y602">
        <v>25.15314</v>
      </c>
      <c r="Z602">
        <v>27.603280000000002</v>
      </c>
      <c r="AA602">
        <v>3.3974259999999998</v>
      </c>
      <c r="AB602">
        <v>43.141419999999997</v>
      </c>
      <c r="AC602">
        <v>5.389837</v>
      </c>
      <c r="AD602">
        <v>41.308860000000003</v>
      </c>
      <c r="AE602">
        <v>18.21088</v>
      </c>
    </row>
    <row r="603" spans="1:31" x14ac:dyDescent="0.35">
      <c r="A603" s="73">
        <v>36923</v>
      </c>
      <c r="B603">
        <v>24.990950000000002</v>
      </c>
      <c r="C603">
        <v>12.28403</v>
      </c>
      <c r="D603">
        <v>35.569290000000002</v>
      </c>
      <c r="E603">
        <v>49.718890000000002</v>
      </c>
      <c r="F603">
        <v>22.434429999999999</v>
      </c>
      <c r="G603">
        <v>10.345319999999999</v>
      </c>
      <c r="H603">
        <v>15.956340000000001</v>
      </c>
      <c r="I603">
        <v>12.034520000000001</v>
      </c>
      <c r="J603">
        <v>42.098930000000003</v>
      </c>
      <c r="K603">
        <v>36.693339999999999</v>
      </c>
      <c r="L603">
        <v>47.506010000000003</v>
      </c>
      <c r="M603">
        <v>40.513309999999997</v>
      </c>
      <c r="N603">
        <v>32.784889999999997</v>
      </c>
      <c r="O603">
        <v>17.17239</v>
      </c>
      <c r="P603">
        <v>11.93126</v>
      </c>
      <c r="Q603">
        <v>17.70635</v>
      </c>
      <c r="R603">
        <v>31.840499999999999</v>
      </c>
      <c r="S603">
        <v>79.9024</v>
      </c>
      <c r="T603">
        <v>31.00329</v>
      </c>
      <c r="U603">
        <v>20.205739999999999</v>
      </c>
      <c r="V603">
        <v>40.14575</v>
      </c>
      <c r="W603">
        <v>32.575420000000001</v>
      </c>
      <c r="X603">
        <v>37.684950000000001</v>
      </c>
      <c r="Y603">
        <v>25.673940000000002</v>
      </c>
      <c r="Z603">
        <v>27.946829999999999</v>
      </c>
      <c r="AA603">
        <v>3.4730059999999998</v>
      </c>
      <c r="AB603">
        <v>42.776820000000001</v>
      </c>
      <c r="AC603">
        <v>5.8584209999999999</v>
      </c>
      <c r="AD603">
        <v>41.627659999999999</v>
      </c>
      <c r="AE603">
        <v>18.427430000000001</v>
      </c>
    </row>
    <row r="604" spans="1:31" x14ac:dyDescent="0.35">
      <c r="A604" s="73">
        <v>36951</v>
      </c>
      <c r="B604">
        <v>25.279530000000001</v>
      </c>
      <c r="C604">
        <v>12.39118</v>
      </c>
      <c r="D604">
        <v>35.739109999999997</v>
      </c>
      <c r="E604">
        <v>49.739080000000001</v>
      </c>
      <c r="F604">
        <v>22.514559999999999</v>
      </c>
      <c r="G604">
        <v>10.40606</v>
      </c>
      <c r="H604">
        <v>16.033860000000001</v>
      </c>
      <c r="I604">
        <v>12.415369999999999</v>
      </c>
      <c r="J604">
        <v>42.223610000000001</v>
      </c>
      <c r="K604">
        <v>37.145829999999997</v>
      </c>
      <c r="L604">
        <v>47.806429999999999</v>
      </c>
      <c r="M604">
        <v>40.862360000000002</v>
      </c>
      <c r="N604">
        <v>33.273420000000002</v>
      </c>
      <c r="O604">
        <v>17.58521</v>
      </c>
      <c r="P604">
        <v>12.06677</v>
      </c>
      <c r="Q604">
        <v>17.903189999999999</v>
      </c>
      <c r="R604">
        <v>32.403230000000001</v>
      </c>
      <c r="S604">
        <v>79.967830000000006</v>
      </c>
      <c r="T604">
        <v>31.19406</v>
      </c>
      <c r="U604">
        <v>20.45307</v>
      </c>
      <c r="V604">
        <v>40.449210000000001</v>
      </c>
      <c r="W604">
        <v>32.936869999999999</v>
      </c>
      <c r="X604">
        <v>38.172730000000001</v>
      </c>
      <c r="Y604">
        <v>26.471579999999999</v>
      </c>
      <c r="Z604">
        <v>28.320049999999998</v>
      </c>
      <c r="AA604">
        <v>3.5853969999999999</v>
      </c>
      <c r="AB604">
        <v>42.640830000000001</v>
      </c>
      <c r="AC604">
        <v>6.6416089999999999</v>
      </c>
      <c r="AD604">
        <v>42.108350000000002</v>
      </c>
      <c r="AE604">
        <v>18.68355</v>
      </c>
    </row>
    <row r="605" spans="1:31" x14ac:dyDescent="0.35">
      <c r="A605" s="73">
        <v>36982</v>
      </c>
      <c r="B605">
        <v>25.54008</v>
      </c>
      <c r="C605">
        <v>12.516550000000001</v>
      </c>
      <c r="D605">
        <v>35.604239999999997</v>
      </c>
      <c r="E605">
        <v>49.93486</v>
      </c>
      <c r="F605">
        <v>22.729690000000002</v>
      </c>
      <c r="G605">
        <v>10.539759999999999</v>
      </c>
      <c r="H605">
        <v>16.035720000000001</v>
      </c>
      <c r="I605">
        <v>12.47053</v>
      </c>
      <c r="J605">
        <v>42.64311</v>
      </c>
      <c r="K605">
        <v>37.225320000000004</v>
      </c>
      <c r="L605">
        <v>48.221629999999998</v>
      </c>
      <c r="M605">
        <v>41.393070000000002</v>
      </c>
      <c r="N605">
        <v>33.701320000000003</v>
      </c>
      <c r="O605">
        <v>18.05528</v>
      </c>
      <c r="P605">
        <v>12.22381</v>
      </c>
      <c r="Q605">
        <v>18.10699</v>
      </c>
      <c r="R605">
        <v>32.527149999999999</v>
      </c>
      <c r="S605">
        <v>80.106899999999996</v>
      </c>
      <c r="T605">
        <v>31.353200000000001</v>
      </c>
      <c r="U605">
        <v>20.719719999999999</v>
      </c>
      <c r="V605">
        <v>40.52355</v>
      </c>
      <c r="W605">
        <v>33.280639999999998</v>
      </c>
      <c r="X605">
        <v>38.63897</v>
      </c>
      <c r="Y605">
        <v>27.156870000000001</v>
      </c>
      <c r="Z605">
        <v>28.68064</v>
      </c>
      <c r="AA605">
        <v>3.6917279999999999</v>
      </c>
      <c r="AB605">
        <v>43.094430000000003</v>
      </c>
      <c r="AC605">
        <v>7.212993</v>
      </c>
      <c r="AD605">
        <v>42.638849999999998</v>
      </c>
      <c r="AE605">
        <v>18.896660000000001</v>
      </c>
    </row>
    <row r="606" spans="1:31" x14ac:dyDescent="0.35">
      <c r="A606" s="73">
        <v>37012</v>
      </c>
      <c r="B606">
        <v>25.820250000000001</v>
      </c>
      <c r="C606">
        <v>12.693759999999999</v>
      </c>
      <c r="D606">
        <v>35.793909999999997</v>
      </c>
      <c r="E606">
        <v>50.349730000000001</v>
      </c>
      <c r="F606">
        <v>22.940729999999999</v>
      </c>
      <c r="G606">
        <v>10.60825</v>
      </c>
      <c r="H606">
        <v>16.118680000000001</v>
      </c>
      <c r="I606">
        <v>12.50014</v>
      </c>
      <c r="J606">
        <v>43.699210000000001</v>
      </c>
      <c r="K606">
        <v>37.170400000000001</v>
      </c>
      <c r="L606">
        <v>48.616370000000003</v>
      </c>
      <c r="M606">
        <v>41.459359999999997</v>
      </c>
      <c r="N606">
        <v>34.192630000000001</v>
      </c>
      <c r="O606">
        <v>18.21256</v>
      </c>
      <c r="P606">
        <v>12.41516</v>
      </c>
      <c r="Q606">
        <v>18.313210000000002</v>
      </c>
      <c r="R606">
        <v>32.822009999999999</v>
      </c>
      <c r="S606">
        <v>80.262309999999999</v>
      </c>
      <c r="T606">
        <v>31.636700000000001</v>
      </c>
      <c r="U606">
        <v>21.002970000000001</v>
      </c>
      <c r="V606">
        <v>40.86562</v>
      </c>
      <c r="W606">
        <v>33.484430000000003</v>
      </c>
      <c r="X606">
        <v>38.817369999999997</v>
      </c>
      <c r="Y606">
        <v>27.549379999999999</v>
      </c>
      <c r="Z606">
        <v>28.87013</v>
      </c>
      <c r="AA606">
        <v>3.7853210000000002</v>
      </c>
      <c r="AB606">
        <v>43.397370000000002</v>
      </c>
      <c r="AC606">
        <v>7.5561150000000001</v>
      </c>
      <c r="AD606">
        <v>42.614780000000003</v>
      </c>
      <c r="AE606">
        <v>19.064710000000002</v>
      </c>
    </row>
    <row r="607" spans="1:31" x14ac:dyDescent="0.35">
      <c r="A607" s="73">
        <v>37043</v>
      </c>
      <c r="B607">
        <v>26.114429999999999</v>
      </c>
      <c r="C607">
        <v>12.900869999999999</v>
      </c>
      <c r="D607">
        <v>35.779850000000003</v>
      </c>
      <c r="E607">
        <v>50.564810000000001</v>
      </c>
      <c r="F607">
        <v>23.146070000000002</v>
      </c>
      <c r="G607">
        <v>10.89423</v>
      </c>
      <c r="H607">
        <v>16.26784</v>
      </c>
      <c r="I607">
        <v>12.60956</v>
      </c>
      <c r="J607">
        <v>44.395949999999999</v>
      </c>
      <c r="K607">
        <v>37.575049999999997</v>
      </c>
      <c r="L607">
        <v>48.996200000000002</v>
      </c>
      <c r="M607">
        <v>41.566519999999997</v>
      </c>
      <c r="N607">
        <v>34.523049999999998</v>
      </c>
      <c r="O607">
        <v>18.19463</v>
      </c>
      <c r="P607">
        <v>12.59801</v>
      </c>
      <c r="Q607">
        <v>18.527249999999999</v>
      </c>
      <c r="R607">
        <v>33.189239999999998</v>
      </c>
      <c r="S607">
        <v>80.417730000000006</v>
      </c>
      <c r="T607">
        <v>32.0428</v>
      </c>
      <c r="U607">
        <v>21.233090000000001</v>
      </c>
      <c r="V607">
        <v>41.180370000000003</v>
      </c>
      <c r="W607">
        <v>33.706789999999998</v>
      </c>
      <c r="X607">
        <v>39.152700000000003</v>
      </c>
      <c r="Y607">
        <v>27.98227</v>
      </c>
      <c r="Z607">
        <v>29.0166</v>
      </c>
      <c r="AA607">
        <v>3.885535</v>
      </c>
      <c r="AB607">
        <v>44.473619999999997</v>
      </c>
      <c r="AC607">
        <v>7.9155139999999999</v>
      </c>
      <c r="AD607">
        <v>42.95102</v>
      </c>
      <c r="AE607">
        <v>19.31936</v>
      </c>
    </row>
    <row r="608" spans="1:31" x14ac:dyDescent="0.35">
      <c r="A608" s="73">
        <v>37073</v>
      </c>
      <c r="B608">
        <v>26.204080000000001</v>
      </c>
      <c r="C608">
        <v>13.10984</v>
      </c>
      <c r="D608">
        <v>35.860080000000004</v>
      </c>
      <c r="E608">
        <v>50.525700000000001</v>
      </c>
      <c r="F608">
        <v>23.453199999999999</v>
      </c>
      <c r="G608">
        <v>11.256030000000001</v>
      </c>
      <c r="H608">
        <v>16.377189999999999</v>
      </c>
      <c r="I608">
        <v>12.689410000000001</v>
      </c>
      <c r="J608">
        <v>44.632109999999997</v>
      </c>
      <c r="K608">
        <v>37.828220000000002</v>
      </c>
      <c r="L608">
        <v>49.164389999999997</v>
      </c>
      <c r="M608">
        <v>41.960450000000002</v>
      </c>
      <c r="N608">
        <v>34.712229999999998</v>
      </c>
      <c r="O608">
        <v>18.006740000000001</v>
      </c>
      <c r="P608">
        <v>12.73767</v>
      </c>
      <c r="Q608">
        <v>18.749140000000001</v>
      </c>
      <c r="R608">
        <v>33.434530000000002</v>
      </c>
      <c r="S608">
        <v>80.540440000000004</v>
      </c>
      <c r="T608">
        <v>32.432160000000003</v>
      </c>
      <c r="U608">
        <v>21.44032</v>
      </c>
      <c r="V608">
        <v>41.283090000000001</v>
      </c>
      <c r="W608">
        <v>33.916809999999998</v>
      </c>
      <c r="X608">
        <v>39.428829999999998</v>
      </c>
      <c r="Y608">
        <v>28.37124</v>
      </c>
      <c r="Z608">
        <v>29.33099</v>
      </c>
      <c r="AA608">
        <v>3.9728500000000002</v>
      </c>
      <c r="AB608">
        <v>44.766489999999997</v>
      </c>
      <c r="AC608">
        <v>8.1939910000000005</v>
      </c>
      <c r="AD608">
        <v>43.199249999999999</v>
      </c>
      <c r="AE608">
        <v>19.639980000000001</v>
      </c>
    </row>
    <row r="609" spans="1:31" x14ac:dyDescent="0.35">
      <c r="A609" s="73">
        <v>37104</v>
      </c>
      <c r="B609">
        <v>26.366579999999999</v>
      </c>
      <c r="C609">
        <v>13.282220000000001</v>
      </c>
      <c r="D609">
        <v>36.053829999999998</v>
      </c>
      <c r="E609">
        <v>50.473089999999999</v>
      </c>
      <c r="F609">
        <v>23.76042</v>
      </c>
      <c r="G609">
        <v>11.372590000000001</v>
      </c>
      <c r="H609">
        <v>16.505400000000002</v>
      </c>
      <c r="I609">
        <v>12.82344</v>
      </c>
      <c r="J609">
        <v>45.127890000000001</v>
      </c>
      <c r="K609">
        <v>38.181910000000002</v>
      </c>
      <c r="L609">
        <v>49.14432</v>
      </c>
      <c r="M609">
        <v>42.458469999999998</v>
      </c>
      <c r="N609">
        <v>35.271769999999997</v>
      </c>
      <c r="O609">
        <v>17.819489999999998</v>
      </c>
      <c r="P609">
        <v>12.86392</v>
      </c>
      <c r="Q609">
        <v>18.986350000000002</v>
      </c>
      <c r="R609">
        <v>33.697659999999999</v>
      </c>
      <c r="S609">
        <v>80.638599999999997</v>
      </c>
      <c r="T609">
        <v>32.76596</v>
      </c>
      <c r="U609">
        <v>21.783829999999998</v>
      </c>
      <c r="V609">
        <v>41.587049999999998</v>
      </c>
      <c r="W609">
        <v>34.07694</v>
      </c>
      <c r="X609">
        <v>39.786610000000003</v>
      </c>
      <c r="Y609">
        <v>28.94134</v>
      </c>
      <c r="Z609">
        <v>29.75009</v>
      </c>
      <c r="AA609">
        <v>4.0850840000000002</v>
      </c>
      <c r="AB609">
        <v>44.34686</v>
      </c>
      <c r="AC609">
        <v>8.6512709999999995</v>
      </c>
      <c r="AD609">
        <v>43.479860000000002</v>
      </c>
      <c r="AE609">
        <v>20.069030000000001</v>
      </c>
    </row>
    <row r="610" spans="1:31" x14ac:dyDescent="0.35">
      <c r="A610" s="73">
        <v>37135</v>
      </c>
      <c r="B610">
        <v>26.764410000000002</v>
      </c>
      <c r="C610">
        <v>13.3756</v>
      </c>
      <c r="D610">
        <v>36.640929999999997</v>
      </c>
      <c r="E610">
        <v>50.586030000000001</v>
      </c>
      <c r="F610">
        <v>23.98676</v>
      </c>
      <c r="G610">
        <v>11.463279999999999</v>
      </c>
      <c r="H610">
        <v>16.645589999999999</v>
      </c>
      <c r="I610">
        <v>13.32555</v>
      </c>
      <c r="J610">
        <v>45.183630000000001</v>
      </c>
      <c r="K610">
        <v>38.843139999999998</v>
      </c>
      <c r="L610">
        <v>49.39537</v>
      </c>
      <c r="M610">
        <v>42.759480000000003</v>
      </c>
      <c r="N610">
        <v>35.869340000000001</v>
      </c>
      <c r="O610">
        <v>18.049430000000001</v>
      </c>
      <c r="P610">
        <v>12.97775</v>
      </c>
      <c r="Q610">
        <v>19.23208</v>
      </c>
      <c r="R610">
        <v>34.187019999999997</v>
      </c>
      <c r="S610">
        <v>80.810379999999995</v>
      </c>
      <c r="T610">
        <v>33.31082</v>
      </c>
      <c r="U610">
        <v>22.155349999999999</v>
      </c>
      <c r="V610">
        <v>41.94164</v>
      </c>
      <c r="W610">
        <v>34.465350000000001</v>
      </c>
      <c r="X610">
        <v>40.500450000000001</v>
      </c>
      <c r="Y610">
        <v>29.653289999999998</v>
      </c>
      <c r="Z610">
        <v>30.04326</v>
      </c>
      <c r="AA610">
        <v>4.2182050000000002</v>
      </c>
      <c r="AB610">
        <v>45.018079999999998</v>
      </c>
      <c r="AC610">
        <v>9.2999729999999996</v>
      </c>
      <c r="AD610">
        <v>44.403060000000004</v>
      </c>
      <c r="AE610">
        <v>20.20994</v>
      </c>
    </row>
    <row r="611" spans="1:31" x14ac:dyDescent="0.35">
      <c r="A611" s="73">
        <v>37165</v>
      </c>
      <c r="B611">
        <v>27.156649999999999</v>
      </c>
      <c r="C611">
        <v>13.422829999999999</v>
      </c>
      <c r="D611">
        <v>36.66957</v>
      </c>
      <c r="E611">
        <v>51.00224</v>
      </c>
      <c r="F611">
        <v>24.25337</v>
      </c>
      <c r="G611">
        <v>11.562279999999999</v>
      </c>
      <c r="H611">
        <v>16.895320000000002</v>
      </c>
      <c r="I611">
        <v>13.839370000000001</v>
      </c>
      <c r="J611">
        <v>45.07508</v>
      </c>
      <c r="K611">
        <v>39.073</v>
      </c>
      <c r="L611">
        <v>49.762439999999998</v>
      </c>
      <c r="M611">
        <v>43.106279999999998</v>
      </c>
      <c r="N611">
        <v>36.388910000000003</v>
      </c>
      <c r="O611">
        <v>18.439450000000001</v>
      </c>
      <c r="P611">
        <v>13.08113</v>
      </c>
      <c r="Q611">
        <v>19.45749</v>
      </c>
      <c r="R611">
        <v>34.579000000000001</v>
      </c>
      <c r="S611">
        <v>80.892169999999993</v>
      </c>
      <c r="T611">
        <v>33.685960000000001</v>
      </c>
      <c r="U611">
        <v>22.426600000000001</v>
      </c>
      <c r="V611">
        <v>42.146470000000001</v>
      </c>
      <c r="W611">
        <v>34.829349999999998</v>
      </c>
      <c r="X611">
        <v>40.681420000000003</v>
      </c>
      <c r="Y611">
        <v>30.158159999999999</v>
      </c>
      <c r="Z611">
        <v>30.261140000000001</v>
      </c>
      <c r="AA611">
        <v>4.347397</v>
      </c>
      <c r="AB611">
        <v>45.613079999999997</v>
      </c>
      <c r="AC611">
        <v>9.7092279999999995</v>
      </c>
      <c r="AD611">
        <v>44.309240000000003</v>
      </c>
      <c r="AE611">
        <v>20.20008</v>
      </c>
    </row>
    <row r="612" spans="1:31" x14ac:dyDescent="0.35">
      <c r="A612" s="73">
        <v>37196</v>
      </c>
      <c r="B612">
        <v>27.520869999999999</v>
      </c>
      <c r="C612">
        <v>13.440379999999999</v>
      </c>
      <c r="D612">
        <v>36.852670000000003</v>
      </c>
      <c r="E612">
        <v>51.562649999999998</v>
      </c>
      <c r="F612">
        <v>24.464089999999999</v>
      </c>
      <c r="G612">
        <v>11.69509</v>
      </c>
      <c r="H612">
        <v>17.083220000000001</v>
      </c>
      <c r="I612">
        <v>14.121930000000001</v>
      </c>
      <c r="J612">
        <v>45.548870000000001</v>
      </c>
      <c r="K612">
        <v>39.375520000000002</v>
      </c>
      <c r="L612">
        <v>50.14284</v>
      </c>
      <c r="M612">
        <v>43.531129999999997</v>
      </c>
      <c r="N612">
        <v>36.706029999999998</v>
      </c>
      <c r="O612">
        <v>18.807829999999999</v>
      </c>
      <c r="P612">
        <v>13.23063</v>
      </c>
      <c r="Q612">
        <v>19.659669999999998</v>
      </c>
      <c r="R612">
        <v>34.74297</v>
      </c>
      <c r="S612">
        <v>81.031229999999994</v>
      </c>
      <c r="T612">
        <v>33.7134</v>
      </c>
      <c r="U612">
        <v>22.76315</v>
      </c>
      <c r="V612">
        <v>42.343319999999999</v>
      </c>
      <c r="W612">
        <v>34.623730000000002</v>
      </c>
      <c r="X612">
        <v>40.977649999999997</v>
      </c>
      <c r="Y612">
        <v>30.396350000000002</v>
      </c>
      <c r="Z612">
        <v>30.09591</v>
      </c>
      <c r="AA612">
        <v>4.489439</v>
      </c>
      <c r="AB612">
        <v>45.848759999999999</v>
      </c>
      <c r="AC612">
        <v>9.810295</v>
      </c>
      <c r="AD612">
        <v>44.672049999999999</v>
      </c>
      <c r="AE612">
        <v>20.48094</v>
      </c>
    </row>
    <row r="613" spans="1:31" x14ac:dyDescent="0.35">
      <c r="A613" s="73">
        <v>37226</v>
      </c>
      <c r="B613">
        <v>27.806640000000002</v>
      </c>
      <c r="C613">
        <v>13.51516</v>
      </c>
      <c r="D613">
        <v>37.068550000000002</v>
      </c>
      <c r="E613">
        <v>51.864989999999999</v>
      </c>
      <c r="F613">
        <v>24.502890000000001</v>
      </c>
      <c r="G613">
        <v>11.861140000000001</v>
      </c>
      <c r="H613">
        <v>17.138680000000001</v>
      </c>
      <c r="I613">
        <v>14.405900000000001</v>
      </c>
      <c r="J613">
        <v>46.362949999999998</v>
      </c>
      <c r="K613">
        <v>38.897820000000003</v>
      </c>
      <c r="L613">
        <v>50.883209999999998</v>
      </c>
      <c r="M613">
        <v>43.704369999999997</v>
      </c>
      <c r="N613">
        <v>37.140140000000002</v>
      </c>
      <c r="O613">
        <v>19.00094</v>
      </c>
      <c r="P613">
        <v>13.40002</v>
      </c>
      <c r="Q613">
        <v>19.863</v>
      </c>
      <c r="R613">
        <v>34.857010000000002</v>
      </c>
      <c r="S613">
        <v>81.194839999999999</v>
      </c>
      <c r="T613">
        <v>33.877690000000001</v>
      </c>
      <c r="U613">
        <v>22.756219999999999</v>
      </c>
      <c r="V613">
        <v>42.65719</v>
      </c>
      <c r="W613">
        <v>34.445419999999999</v>
      </c>
      <c r="X613">
        <v>41.215919999999997</v>
      </c>
      <c r="Y613">
        <v>30.437760000000001</v>
      </c>
      <c r="Z613">
        <v>29.963100000000001</v>
      </c>
      <c r="AA613">
        <v>4.5822500000000002</v>
      </c>
      <c r="AB613">
        <v>44.452950000000001</v>
      </c>
      <c r="AC613">
        <v>9.8401270000000007</v>
      </c>
      <c r="AD613">
        <v>45.11206</v>
      </c>
      <c r="AE613">
        <v>20.870740000000001</v>
      </c>
    </row>
    <row r="614" spans="1:31" x14ac:dyDescent="0.35">
      <c r="A614" s="73">
        <v>37257</v>
      </c>
      <c r="B614">
        <v>28.072800000000001</v>
      </c>
      <c r="C614">
        <v>13.62537</v>
      </c>
      <c r="D614">
        <v>37.344140000000003</v>
      </c>
      <c r="E614">
        <v>51.658880000000003</v>
      </c>
      <c r="F614">
        <v>24.636520000000001</v>
      </c>
      <c r="G614">
        <v>11.983980000000001</v>
      </c>
      <c r="H614">
        <v>17.14349</v>
      </c>
      <c r="I614">
        <v>14.611140000000001</v>
      </c>
      <c r="J614">
        <v>43.050829999999998</v>
      </c>
      <c r="K614">
        <v>37.96696</v>
      </c>
      <c r="L614">
        <v>51.29074</v>
      </c>
      <c r="M614">
        <v>43.44303</v>
      </c>
      <c r="N614">
        <v>37.612369999999999</v>
      </c>
      <c r="O614">
        <v>19.164210000000001</v>
      </c>
      <c r="P614">
        <v>13.51709</v>
      </c>
      <c r="Q614">
        <v>20.072220000000002</v>
      </c>
      <c r="R614">
        <v>34.706919999999997</v>
      </c>
      <c r="S614">
        <v>81.407520000000005</v>
      </c>
      <c r="T614">
        <v>34.344630000000002</v>
      </c>
      <c r="U614">
        <v>22.579899999999999</v>
      </c>
      <c r="V614">
        <v>43.277320000000003</v>
      </c>
      <c r="W614">
        <v>34.597000000000001</v>
      </c>
      <c r="X614">
        <v>41.232729999999997</v>
      </c>
      <c r="Y614">
        <v>30.08794</v>
      </c>
      <c r="Z614">
        <v>30.110769999999999</v>
      </c>
      <c r="AA614">
        <v>4.6261330000000003</v>
      </c>
      <c r="AB614">
        <v>43.032519999999998</v>
      </c>
      <c r="AC614">
        <v>9.6461260000000006</v>
      </c>
      <c r="AD614">
        <v>45.280589999999997</v>
      </c>
      <c r="AE614">
        <v>21.565280000000001</v>
      </c>
    </row>
    <row r="615" spans="1:31" x14ac:dyDescent="0.35">
      <c r="A615" s="73">
        <v>37288</v>
      </c>
      <c r="B615">
        <v>28.291329999999999</v>
      </c>
      <c r="C615">
        <v>13.654960000000001</v>
      </c>
      <c r="D615">
        <v>37.542589999999997</v>
      </c>
      <c r="E615">
        <v>51.469639999999998</v>
      </c>
      <c r="F615">
        <v>24.840769999999999</v>
      </c>
      <c r="G615">
        <v>12.122529999999999</v>
      </c>
      <c r="H615">
        <v>17.14573</v>
      </c>
      <c r="I615">
        <v>14.82305</v>
      </c>
      <c r="J615">
        <v>39.344549999999998</v>
      </c>
      <c r="K615">
        <v>37.727879999999999</v>
      </c>
      <c r="L615">
        <v>51.217610000000001</v>
      </c>
      <c r="M615">
        <v>43.283920000000002</v>
      </c>
      <c r="N615">
        <v>37.229979999999998</v>
      </c>
      <c r="O615">
        <v>19.251380000000001</v>
      </c>
      <c r="P615">
        <v>13.629300000000001</v>
      </c>
      <c r="Q615">
        <v>20.279509999999998</v>
      </c>
      <c r="R615">
        <v>34.486289999999997</v>
      </c>
      <c r="S615">
        <v>81.513850000000005</v>
      </c>
      <c r="T615">
        <v>34.888300000000001</v>
      </c>
      <c r="U615">
        <v>22.69387</v>
      </c>
      <c r="V615">
        <v>43.642589999999998</v>
      </c>
      <c r="W615">
        <v>34.798659999999998</v>
      </c>
      <c r="X615">
        <v>41.370420000000003</v>
      </c>
      <c r="Y615">
        <v>29.96491</v>
      </c>
      <c r="Z615">
        <v>30.14452</v>
      </c>
      <c r="AA615">
        <v>4.6852739999999997</v>
      </c>
      <c r="AB615">
        <v>42.958069999999999</v>
      </c>
      <c r="AC615">
        <v>9.7438990000000008</v>
      </c>
      <c r="AD615">
        <v>45.52384</v>
      </c>
      <c r="AE615">
        <v>22.21115</v>
      </c>
    </row>
    <row r="616" spans="1:31" x14ac:dyDescent="0.35">
      <c r="A616" s="73">
        <v>37316</v>
      </c>
      <c r="B616">
        <v>28.543479999999999</v>
      </c>
      <c r="C616">
        <v>13.823309999999999</v>
      </c>
      <c r="D616">
        <v>37.665990000000001</v>
      </c>
      <c r="E616">
        <v>51.686999999999998</v>
      </c>
      <c r="F616">
        <v>24.939530000000001</v>
      </c>
      <c r="G616">
        <v>12.29036</v>
      </c>
      <c r="H616">
        <v>17.25215</v>
      </c>
      <c r="I616">
        <v>15.02411</v>
      </c>
      <c r="J616">
        <v>39.228020000000001</v>
      </c>
      <c r="K616">
        <v>37.692549999999997</v>
      </c>
      <c r="L616">
        <v>51.397210000000001</v>
      </c>
      <c r="M616">
        <v>43.545859999999998</v>
      </c>
      <c r="N616">
        <v>36.796010000000003</v>
      </c>
      <c r="O616">
        <v>19.264050000000001</v>
      </c>
      <c r="P616">
        <v>13.76843</v>
      </c>
      <c r="Q616">
        <v>20.49522</v>
      </c>
      <c r="R616">
        <v>34.588039999999999</v>
      </c>
      <c r="S616">
        <v>81.677459999999996</v>
      </c>
      <c r="T616">
        <v>35.436169999999997</v>
      </c>
      <c r="U616">
        <v>22.89443</v>
      </c>
      <c r="V616">
        <v>43.668849999999999</v>
      </c>
      <c r="W616">
        <v>35.491309999999999</v>
      </c>
      <c r="X616">
        <v>41.550870000000003</v>
      </c>
      <c r="Y616">
        <v>30.188369999999999</v>
      </c>
      <c r="Z616">
        <v>29.91855</v>
      </c>
      <c r="AA616">
        <v>4.741384</v>
      </c>
      <c r="AB616">
        <v>43.351469999999999</v>
      </c>
      <c r="AC616">
        <v>10.067460000000001</v>
      </c>
      <c r="AD616">
        <v>45.621810000000004</v>
      </c>
      <c r="AE616">
        <v>22.470500000000001</v>
      </c>
    </row>
    <row r="617" spans="1:31" x14ac:dyDescent="0.35">
      <c r="A617" s="73">
        <v>37347</v>
      </c>
      <c r="B617">
        <v>28.372579999999999</v>
      </c>
      <c r="C617">
        <v>14.0436</v>
      </c>
      <c r="D617">
        <v>37.772170000000003</v>
      </c>
      <c r="E617">
        <v>51.819119999999998</v>
      </c>
      <c r="F617">
        <v>24.966439999999999</v>
      </c>
      <c r="G617">
        <v>12.41944</v>
      </c>
      <c r="H617">
        <v>17.418589999999998</v>
      </c>
      <c r="I617">
        <v>15.150880000000001</v>
      </c>
      <c r="J617">
        <v>39.351100000000002</v>
      </c>
      <c r="K617">
        <v>37.928510000000003</v>
      </c>
      <c r="L617">
        <v>51.752699999999997</v>
      </c>
      <c r="M617">
        <v>43.666519999999998</v>
      </c>
      <c r="N617">
        <v>37.145299999999999</v>
      </c>
      <c r="O617">
        <v>19.224240000000002</v>
      </c>
      <c r="P617">
        <v>13.94097</v>
      </c>
      <c r="Q617">
        <v>20.720199999999998</v>
      </c>
      <c r="R617">
        <v>34.932690000000001</v>
      </c>
      <c r="S617">
        <v>81.791979999999995</v>
      </c>
      <c r="T617">
        <v>35.935479999999998</v>
      </c>
      <c r="U617">
        <v>23.062180000000001</v>
      </c>
      <c r="V617">
        <v>43.810769999999998</v>
      </c>
      <c r="W617">
        <v>35.937179999999998</v>
      </c>
      <c r="X617">
        <v>41.642589999999998</v>
      </c>
      <c r="Y617">
        <v>30.321339999999999</v>
      </c>
      <c r="Z617">
        <v>29.65802</v>
      </c>
      <c r="AA617">
        <v>4.8237740000000002</v>
      </c>
      <c r="AB617">
        <v>44.172750000000001</v>
      </c>
      <c r="AC617">
        <v>10.179500000000001</v>
      </c>
      <c r="AD617">
        <v>45.623469999999998</v>
      </c>
      <c r="AE617">
        <v>22.73349</v>
      </c>
    </row>
    <row r="618" spans="1:31" x14ac:dyDescent="0.35">
      <c r="A618" s="73">
        <v>37377</v>
      </c>
      <c r="B618">
        <v>28.100809999999999</v>
      </c>
      <c r="C618">
        <v>14.108549999999999</v>
      </c>
      <c r="D618">
        <v>37.773829999999997</v>
      </c>
      <c r="E618">
        <v>51.8063</v>
      </c>
      <c r="F618">
        <v>24.999839999999999</v>
      </c>
      <c r="G618">
        <v>12.56541</v>
      </c>
      <c r="H618">
        <v>17.58146</v>
      </c>
      <c r="I618">
        <v>15.339219999999999</v>
      </c>
      <c r="J618">
        <v>39.91948</v>
      </c>
      <c r="K618">
        <v>38.17521</v>
      </c>
      <c r="L618">
        <v>52.135820000000002</v>
      </c>
      <c r="M618">
        <v>43.865160000000003</v>
      </c>
      <c r="N618">
        <v>37.550330000000002</v>
      </c>
      <c r="O618">
        <v>19.1845</v>
      </c>
      <c r="P618">
        <v>14.35914</v>
      </c>
      <c r="Q618">
        <v>20.946560000000002</v>
      </c>
      <c r="R618">
        <v>35.269759999999998</v>
      </c>
      <c r="S618">
        <v>81.906499999999994</v>
      </c>
      <c r="T618">
        <v>36.257379999999998</v>
      </c>
      <c r="U618">
        <v>23.167339999999999</v>
      </c>
      <c r="V618">
        <v>43.894970000000001</v>
      </c>
      <c r="W618">
        <v>35.858440000000002</v>
      </c>
      <c r="X618">
        <v>41.848370000000003</v>
      </c>
      <c r="Y618">
        <v>30.646540000000002</v>
      </c>
      <c r="Z618">
        <v>29.83765</v>
      </c>
      <c r="AA618">
        <v>4.9597930000000003</v>
      </c>
      <c r="AB618">
        <v>44.460160000000002</v>
      </c>
      <c r="AC618">
        <v>10.56251</v>
      </c>
      <c r="AD618">
        <v>45.840150000000001</v>
      </c>
      <c r="AE618">
        <v>23.250720000000001</v>
      </c>
    </row>
    <row r="619" spans="1:31" x14ac:dyDescent="0.35">
      <c r="A619" s="73">
        <v>37408</v>
      </c>
      <c r="B619">
        <v>27.98875</v>
      </c>
      <c r="C619">
        <v>14.129530000000001</v>
      </c>
      <c r="D619">
        <v>37.884300000000003</v>
      </c>
      <c r="E619">
        <v>52.065710000000003</v>
      </c>
      <c r="F619">
        <v>25.11459</v>
      </c>
      <c r="G619">
        <v>12.73287</v>
      </c>
      <c r="H619">
        <v>17.627500000000001</v>
      </c>
      <c r="I619">
        <v>15.394740000000001</v>
      </c>
      <c r="J619">
        <v>39.554459999999999</v>
      </c>
      <c r="K619">
        <v>38.425750000000001</v>
      </c>
      <c r="L619">
        <v>52.432960000000001</v>
      </c>
      <c r="M619">
        <v>43.993160000000003</v>
      </c>
      <c r="N619">
        <v>37.651600000000002</v>
      </c>
      <c r="O619">
        <v>19.245519999999999</v>
      </c>
      <c r="P619">
        <v>14.70696</v>
      </c>
      <c r="Q619">
        <v>21.183890000000002</v>
      </c>
      <c r="R619">
        <v>35.429000000000002</v>
      </c>
      <c r="S619">
        <v>81.971940000000004</v>
      </c>
      <c r="T619">
        <v>36.459580000000003</v>
      </c>
      <c r="U619">
        <v>23.288270000000001</v>
      </c>
      <c r="V619">
        <v>44.43647</v>
      </c>
      <c r="W619">
        <v>36.35333</v>
      </c>
      <c r="X619">
        <v>42.059460000000001</v>
      </c>
      <c r="Y619">
        <v>31.000430000000001</v>
      </c>
      <c r="Z619">
        <v>30.001460000000002</v>
      </c>
      <c r="AA619">
        <v>5.1168880000000003</v>
      </c>
      <c r="AB619">
        <v>44.824010000000001</v>
      </c>
      <c r="AC619">
        <v>11.055949999999999</v>
      </c>
      <c r="AD619">
        <v>46.047710000000002</v>
      </c>
      <c r="AE619">
        <v>23.46189</v>
      </c>
    </row>
    <row r="620" spans="1:31" x14ac:dyDescent="0.35">
      <c r="A620" s="73">
        <v>37438</v>
      </c>
      <c r="B620">
        <v>28.084</v>
      </c>
      <c r="C620">
        <v>14.151669999999999</v>
      </c>
      <c r="D620">
        <v>38.339469999999999</v>
      </c>
      <c r="E620">
        <v>52.6111</v>
      </c>
      <c r="F620">
        <v>25.25047</v>
      </c>
      <c r="G620">
        <v>12.8969</v>
      </c>
      <c r="H620">
        <v>17.72627</v>
      </c>
      <c r="I620">
        <v>15.51408</v>
      </c>
      <c r="J620">
        <v>39.250579999999999</v>
      </c>
      <c r="K620">
        <v>38.910290000000003</v>
      </c>
      <c r="L620">
        <v>52.49494</v>
      </c>
      <c r="M620">
        <v>43.966140000000003</v>
      </c>
      <c r="N620">
        <v>37.859520000000003</v>
      </c>
      <c r="O620">
        <v>19.480930000000001</v>
      </c>
      <c r="P620">
        <v>14.81467</v>
      </c>
      <c r="Q620">
        <v>21.423850000000002</v>
      </c>
      <c r="R620">
        <v>35.248860000000001</v>
      </c>
      <c r="S620">
        <v>82.086460000000002</v>
      </c>
      <c r="T620">
        <v>36.671410000000002</v>
      </c>
      <c r="U620">
        <v>23.44107</v>
      </c>
      <c r="V620">
        <v>44.866790000000002</v>
      </c>
      <c r="W620">
        <v>36.748710000000003</v>
      </c>
      <c r="X620">
        <v>42.367460000000001</v>
      </c>
      <c r="Y620">
        <v>31.37105</v>
      </c>
      <c r="Z620">
        <v>30.067329999999998</v>
      </c>
      <c r="AA620">
        <v>5.2298020000000003</v>
      </c>
      <c r="AB620">
        <v>45.345970000000001</v>
      </c>
      <c r="AC620">
        <v>11.63259</v>
      </c>
      <c r="AD620">
        <v>46.401380000000003</v>
      </c>
      <c r="AE620">
        <v>23.425439999999998</v>
      </c>
    </row>
    <row r="621" spans="1:31" x14ac:dyDescent="0.35">
      <c r="A621" s="73">
        <v>37469</v>
      </c>
      <c r="B621">
        <v>28.557490000000001</v>
      </c>
      <c r="C621">
        <v>14.24639</v>
      </c>
      <c r="D621">
        <v>38.61056</v>
      </c>
      <c r="E621">
        <v>52.876170000000002</v>
      </c>
      <c r="F621">
        <v>25.370909999999999</v>
      </c>
      <c r="G621">
        <v>13.08132</v>
      </c>
      <c r="H621">
        <v>17.878440000000001</v>
      </c>
      <c r="I621">
        <v>15.91788</v>
      </c>
      <c r="J621">
        <v>39.982930000000003</v>
      </c>
      <c r="K621">
        <v>39.316420000000001</v>
      </c>
      <c r="L621">
        <v>52.528219999999997</v>
      </c>
      <c r="M621">
        <v>44.241979999999998</v>
      </c>
      <c r="N621">
        <v>38.40128</v>
      </c>
      <c r="O621">
        <v>19.750810000000001</v>
      </c>
      <c r="P621">
        <v>14.97889</v>
      </c>
      <c r="Q621">
        <v>21.645969999999998</v>
      </c>
      <c r="R621">
        <v>35.263579999999997</v>
      </c>
      <c r="S621">
        <v>82.192800000000005</v>
      </c>
      <c r="T621">
        <v>37.01773</v>
      </c>
      <c r="U621">
        <v>23.533110000000001</v>
      </c>
      <c r="V621">
        <v>44.800660000000001</v>
      </c>
      <c r="W621">
        <v>36.969540000000002</v>
      </c>
      <c r="X621">
        <v>42.668729999999996</v>
      </c>
      <c r="Y621">
        <v>31.684830000000002</v>
      </c>
      <c r="Z621">
        <v>30.103860000000001</v>
      </c>
      <c r="AA621">
        <v>5.33934</v>
      </c>
      <c r="AB621">
        <v>46.312010000000001</v>
      </c>
      <c r="AC621">
        <v>11.879339999999999</v>
      </c>
      <c r="AD621">
        <v>46.754219999999997</v>
      </c>
      <c r="AE621">
        <v>23.71424</v>
      </c>
    </row>
    <row r="622" spans="1:31" x14ac:dyDescent="0.35">
      <c r="A622" s="73">
        <v>37500</v>
      </c>
      <c r="B622">
        <v>28.829249999999998</v>
      </c>
      <c r="C622">
        <v>14.42759</v>
      </c>
      <c r="D622">
        <v>38.900930000000002</v>
      </c>
      <c r="E622">
        <v>53.00994</v>
      </c>
      <c r="F622">
        <v>25.520340000000001</v>
      </c>
      <c r="G622">
        <v>13.29609</v>
      </c>
      <c r="H622">
        <v>18.052879999999998</v>
      </c>
      <c r="I622">
        <v>16.32835</v>
      </c>
      <c r="J622">
        <v>40.288910000000001</v>
      </c>
      <c r="K622">
        <v>39.811489999999999</v>
      </c>
      <c r="L622">
        <v>52.810789999999997</v>
      </c>
      <c r="M622">
        <v>44.668860000000002</v>
      </c>
      <c r="N622">
        <v>38.70776</v>
      </c>
      <c r="O622">
        <v>19.89742</v>
      </c>
      <c r="P622">
        <v>15.128119999999999</v>
      </c>
      <c r="Q622">
        <v>21.859089999999998</v>
      </c>
      <c r="R622">
        <v>35.640920000000001</v>
      </c>
      <c r="S622">
        <v>82.274600000000007</v>
      </c>
      <c r="T622">
        <v>37.438180000000003</v>
      </c>
      <c r="U622">
        <v>23.527550000000002</v>
      </c>
      <c r="V622">
        <v>44.663269999999997</v>
      </c>
      <c r="W622">
        <v>37.208019999999998</v>
      </c>
      <c r="X622">
        <v>42.852730000000001</v>
      </c>
      <c r="Y622">
        <v>31.832070000000002</v>
      </c>
      <c r="Z622">
        <v>29.970099999999999</v>
      </c>
      <c r="AA622">
        <v>5.4944069999999998</v>
      </c>
      <c r="AB622">
        <v>46.528080000000003</v>
      </c>
      <c r="AC622">
        <v>11.87021</v>
      </c>
      <c r="AD622">
        <v>46.956789999999998</v>
      </c>
      <c r="AE622">
        <v>23.863510000000002</v>
      </c>
    </row>
    <row r="623" spans="1:31" x14ac:dyDescent="0.35">
      <c r="A623" s="73">
        <v>37530</v>
      </c>
      <c r="B623">
        <v>29.002949999999998</v>
      </c>
      <c r="C623">
        <v>14.61328</v>
      </c>
      <c r="D623">
        <v>38.917990000000003</v>
      </c>
      <c r="E623">
        <v>53.174790000000002</v>
      </c>
      <c r="F623">
        <v>25.64198</v>
      </c>
      <c r="G623">
        <v>13.50192</v>
      </c>
      <c r="H623">
        <v>18.20356</v>
      </c>
      <c r="I623">
        <v>16.697780000000002</v>
      </c>
      <c r="J623">
        <v>40.712600000000002</v>
      </c>
      <c r="K623">
        <v>40.350909999999999</v>
      </c>
      <c r="L623">
        <v>53.127839999999999</v>
      </c>
      <c r="M623">
        <v>45.039700000000003</v>
      </c>
      <c r="N623">
        <v>39.11647</v>
      </c>
      <c r="O623">
        <v>19.903880000000001</v>
      </c>
      <c r="P623">
        <v>15.26559</v>
      </c>
      <c r="Q623">
        <v>22.08961</v>
      </c>
      <c r="R623">
        <v>35.90813</v>
      </c>
      <c r="S623">
        <v>82.380939999999995</v>
      </c>
      <c r="T623">
        <v>37.930619999999998</v>
      </c>
      <c r="U623">
        <v>23.571529999999999</v>
      </c>
      <c r="V623">
        <v>45.103679999999997</v>
      </c>
      <c r="W623">
        <v>37.317709999999998</v>
      </c>
      <c r="X623">
        <v>43.115029999999997</v>
      </c>
      <c r="Y623">
        <v>32.04504</v>
      </c>
      <c r="Z623">
        <v>29.83474</v>
      </c>
      <c r="AA623">
        <v>5.6336979999999999</v>
      </c>
      <c r="AB623">
        <v>46.154620000000001</v>
      </c>
      <c r="AC623">
        <v>12.014480000000001</v>
      </c>
      <c r="AD623">
        <v>47.325400000000002</v>
      </c>
      <c r="AE623">
        <v>24.15258</v>
      </c>
    </row>
    <row r="624" spans="1:31" x14ac:dyDescent="0.35">
      <c r="A624" s="73">
        <v>37561</v>
      </c>
      <c r="B624">
        <v>29.288720000000001</v>
      </c>
      <c r="C624">
        <v>14.769970000000001</v>
      </c>
      <c r="D624">
        <v>39.11195</v>
      </c>
      <c r="E624">
        <v>53.352609999999999</v>
      </c>
      <c r="F624">
        <v>25.90485</v>
      </c>
      <c r="G624">
        <v>13.676629999999999</v>
      </c>
      <c r="H624">
        <v>18.30555</v>
      </c>
      <c r="I624">
        <v>17.012889999999999</v>
      </c>
      <c r="J624">
        <v>41.344709999999999</v>
      </c>
      <c r="K624">
        <v>41.041870000000003</v>
      </c>
      <c r="L624">
        <v>53.560940000000002</v>
      </c>
      <c r="M624">
        <v>45.333060000000003</v>
      </c>
      <c r="N624">
        <v>39.961880000000001</v>
      </c>
      <c r="O624">
        <v>19.909400000000002</v>
      </c>
      <c r="P624">
        <v>15.42774</v>
      </c>
      <c r="Q624">
        <v>22.36234</v>
      </c>
      <c r="R624">
        <v>36.042059999999999</v>
      </c>
      <c r="S624">
        <v>82.446380000000005</v>
      </c>
      <c r="T624">
        <v>38.34205</v>
      </c>
      <c r="U624">
        <v>24.175409999999999</v>
      </c>
      <c r="V624">
        <v>45.594970000000004</v>
      </c>
      <c r="W624">
        <v>37.810369999999999</v>
      </c>
      <c r="X624">
        <v>43.457340000000002</v>
      </c>
      <c r="Y624">
        <v>32.236849999999997</v>
      </c>
      <c r="Z624">
        <v>29.798819999999999</v>
      </c>
      <c r="AA624">
        <v>5.7765120000000003</v>
      </c>
      <c r="AB624">
        <v>46.087290000000003</v>
      </c>
      <c r="AC624">
        <v>12.05636</v>
      </c>
      <c r="AD624">
        <v>47.742170000000002</v>
      </c>
      <c r="AE624">
        <v>24.613489999999999</v>
      </c>
    </row>
    <row r="625" spans="1:31" x14ac:dyDescent="0.35">
      <c r="A625" s="73">
        <v>37591</v>
      </c>
      <c r="B625">
        <v>29.63053</v>
      </c>
      <c r="C625">
        <v>14.896459999999999</v>
      </c>
      <c r="D625">
        <v>39.11542</v>
      </c>
      <c r="E625">
        <v>53.824950000000001</v>
      </c>
      <c r="F625">
        <v>26.095109999999998</v>
      </c>
      <c r="G625">
        <v>13.87623</v>
      </c>
      <c r="H625">
        <v>18.481290000000001</v>
      </c>
      <c r="I625">
        <v>17.256810000000002</v>
      </c>
      <c r="J625">
        <v>41.412059999999997</v>
      </c>
      <c r="K625">
        <v>42.057490000000001</v>
      </c>
      <c r="L625">
        <v>54.333829999999999</v>
      </c>
      <c r="M625">
        <v>45.4465</v>
      </c>
      <c r="N625">
        <v>40.74615</v>
      </c>
      <c r="O625">
        <v>19.939699999999998</v>
      </c>
      <c r="P625">
        <v>15.57108</v>
      </c>
      <c r="Q625">
        <v>22.680009999999999</v>
      </c>
      <c r="R625">
        <v>36.366169999999997</v>
      </c>
      <c r="S625">
        <v>82.348219999999998</v>
      </c>
      <c r="T625">
        <v>38.588290000000001</v>
      </c>
      <c r="U625">
        <v>24.508500000000002</v>
      </c>
      <c r="V625">
        <v>45.821950000000001</v>
      </c>
      <c r="W625">
        <v>38.437510000000003</v>
      </c>
      <c r="X625">
        <v>43.65307</v>
      </c>
      <c r="Y625">
        <v>32.458300000000001</v>
      </c>
      <c r="Z625">
        <v>29.821999999999999</v>
      </c>
      <c r="AA625">
        <v>5.9401029999999997</v>
      </c>
      <c r="AB625">
        <v>46.080269999999999</v>
      </c>
      <c r="AC625">
        <v>12.245939999999999</v>
      </c>
      <c r="AD625">
        <v>47.919829999999997</v>
      </c>
      <c r="AE625">
        <v>24.82865</v>
      </c>
    </row>
    <row r="626" spans="1:31" x14ac:dyDescent="0.35">
      <c r="A626" s="73">
        <v>37622</v>
      </c>
      <c r="B626">
        <v>29.949919999999999</v>
      </c>
      <c r="C626">
        <v>15.0383</v>
      </c>
      <c r="D626">
        <v>39.235140000000001</v>
      </c>
      <c r="E626">
        <v>54.229810000000001</v>
      </c>
      <c r="F626">
        <v>26.229099999999999</v>
      </c>
      <c r="G626">
        <v>14.17564</v>
      </c>
      <c r="H626">
        <v>18.670729999999999</v>
      </c>
      <c r="I626">
        <v>17.635449999999999</v>
      </c>
      <c r="J626">
        <v>41.439309999999999</v>
      </c>
      <c r="K626">
        <v>43.419409999999999</v>
      </c>
      <c r="L626">
        <v>54.76493</v>
      </c>
      <c r="M626">
        <v>45.368879999999997</v>
      </c>
      <c r="N626">
        <v>41.511839999999999</v>
      </c>
      <c r="O626">
        <v>19.985589999999998</v>
      </c>
      <c r="P626">
        <v>15.693350000000001</v>
      </c>
      <c r="Q626">
        <v>22.999590000000001</v>
      </c>
      <c r="R626">
        <v>36.811399999999999</v>
      </c>
      <c r="S626">
        <v>82.397300000000001</v>
      </c>
      <c r="T626">
        <v>38.89969</v>
      </c>
      <c r="U626">
        <v>24.500710000000002</v>
      </c>
      <c r="V626">
        <v>46.238030000000002</v>
      </c>
      <c r="W626">
        <v>38.676250000000003</v>
      </c>
      <c r="X626">
        <v>43.889069999999997</v>
      </c>
      <c r="Y626">
        <v>32.750709999999998</v>
      </c>
      <c r="Z626">
        <v>29.905729999999998</v>
      </c>
      <c r="AA626">
        <v>6.1181799999999997</v>
      </c>
      <c r="AB626">
        <v>46.362879999999997</v>
      </c>
      <c r="AC626">
        <v>12.612590000000001</v>
      </c>
      <c r="AD626">
        <v>48.190480000000001</v>
      </c>
      <c r="AE626">
        <v>25.11056</v>
      </c>
    </row>
    <row r="627" spans="1:31" x14ac:dyDescent="0.35">
      <c r="A627" s="73">
        <v>37653</v>
      </c>
      <c r="B627">
        <v>30.20487</v>
      </c>
      <c r="C627">
        <v>15.225379999999999</v>
      </c>
      <c r="D627">
        <v>38.964930000000003</v>
      </c>
      <c r="E627">
        <v>54.667549999999999</v>
      </c>
      <c r="F627">
        <v>26.606200000000001</v>
      </c>
      <c r="G627">
        <v>14.39742</v>
      </c>
      <c r="H627">
        <v>18.8934</v>
      </c>
      <c r="I627">
        <v>18.009209999999999</v>
      </c>
      <c r="J627">
        <v>41.540309999999998</v>
      </c>
      <c r="K627">
        <v>44.777999999999999</v>
      </c>
      <c r="L627">
        <v>54.942320000000002</v>
      </c>
      <c r="M627">
        <v>45.657299999999999</v>
      </c>
      <c r="N627">
        <v>41.993740000000003</v>
      </c>
      <c r="O627">
        <v>20.184149999999999</v>
      </c>
      <c r="P627">
        <v>15.805059999999999</v>
      </c>
      <c r="Q627">
        <v>23.30667</v>
      </c>
      <c r="R627">
        <v>37.209229999999998</v>
      </c>
      <c r="S627">
        <v>82.454560000000001</v>
      </c>
      <c r="T627">
        <v>39.176220000000001</v>
      </c>
      <c r="U627">
        <v>24.64912</v>
      </c>
      <c r="V627">
        <v>46.299190000000003</v>
      </c>
      <c r="W627">
        <v>38.857039999999998</v>
      </c>
      <c r="X627">
        <v>44.135959999999997</v>
      </c>
      <c r="Y627">
        <v>33.052799999999998</v>
      </c>
      <c r="Z627">
        <v>30.040690000000001</v>
      </c>
      <c r="AA627">
        <v>6.2728460000000004</v>
      </c>
      <c r="AB627">
        <v>46.682409999999997</v>
      </c>
      <c r="AC627">
        <v>12.844849999999999</v>
      </c>
      <c r="AD627">
        <v>48.490189999999998</v>
      </c>
      <c r="AE627">
        <v>25.394220000000001</v>
      </c>
    </row>
    <row r="628" spans="1:31" x14ac:dyDescent="0.35">
      <c r="A628" s="73">
        <v>37681</v>
      </c>
      <c r="B628">
        <v>30.490639999999999</v>
      </c>
      <c r="C628">
        <v>15.404339999999999</v>
      </c>
      <c r="D628">
        <v>39.512949999999996</v>
      </c>
      <c r="E628">
        <v>55.483730000000001</v>
      </c>
      <c r="F628">
        <v>26.939599999999999</v>
      </c>
      <c r="G628">
        <v>14.540900000000001</v>
      </c>
      <c r="H628">
        <v>19.111750000000001</v>
      </c>
      <c r="I628">
        <v>18.276509999999998</v>
      </c>
      <c r="J628">
        <v>41.474780000000003</v>
      </c>
      <c r="K628">
        <v>44.753070000000001</v>
      </c>
      <c r="L628">
        <v>55.337260000000001</v>
      </c>
      <c r="M628">
        <v>45.880679999999998</v>
      </c>
      <c r="N628">
        <v>42.068829999999998</v>
      </c>
      <c r="O628">
        <v>20.352370000000001</v>
      </c>
      <c r="P628">
        <v>15.845470000000001</v>
      </c>
      <c r="Q628">
        <v>23.652010000000001</v>
      </c>
      <c r="R628">
        <v>37.314120000000003</v>
      </c>
      <c r="S628">
        <v>82.454560000000001</v>
      </c>
      <c r="T628">
        <v>39.305680000000002</v>
      </c>
      <c r="U628">
        <v>24.518149999999999</v>
      </c>
      <c r="V628">
        <v>46.150460000000002</v>
      </c>
      <c r="W628">
        <v>38.943869999999997</v>
      </c>
      <c r="X628">
        <v>44.292110000000001</v>
      </c>
      <c r="Y628">
        <v>33.217689999999997</v>
      </c>
      <c r="Z628">
        <v>30.093050000000002</v>
      </c>
      <c r="AA628">
        <v>6.4538609999999998</v>
      </c>
      <c r="AB628">
        <v>47.055959999999999</v>
      </c>
      <c r="AC628">
        <v>12.9497</v>
      </c>
      <c r="AD628">
        <v>48.662039999999998</v>
      </c>
      <c r="AE628">
        <v>25.574729999999999</v>
      </c>
    </row>
    <row r="629" spans="1:31" x14ac:dyDescent="0.35">
      <c r="A629" s="73">
        <v>37712</v>
      </c>
      <c r="B629">
        <v>30.84085</v>
      </c>
      <c r="C629">
        <v>15.570399999999999</v>
      </c>
      <c r="D629">
        <v>39.855530000000002</v>
      </c>
      <c r="E629">
        <v>56.346850000000003</v>
      </c>
      <c r="F629">
        <v>27.082180000000001</v>
      </c>
      <c r="G629">
        <v>14.75948</v>
      </c>
      <c r="H629">
        <v>19.21283</v>
      </c>
      <c r="I629">
        <v>18.595379999999999</v>
      </c>
      <c r="J629">
        <v>41.776519999999998</v>
      </c>
      <c r="K629">
        <v>44.908790000000003</v>
      </c>
      <c r="L629">
        <v>55.96</v>
      </c>
      <c r="M629">
        <v>45.970309999999998</v>
      </c>
      <c r="N629">
        <v>42.319600000000001</v>
      </c>
      <c r="O629">
        <v>20.435130000000001</v>
      </c>
      <c r="P629">
        <v>15.96908</v>
      </c>
      <c r="Q629">
        <v>24.042259999999999</v>
      </c>
      <c r="R629">
        <v>37.17942</v>
      </c>
      <c r="S629">
        <v>82.495459999999994</v>
      </c>
      <c r="T629">
        <v>39.348039999999997</v>
      </c>
      <c r="U629">
        <v>24.47899</v>
      </c>
      <c r="V629">
        <v>46.170189999999998</v>
      </c>
      <c r="W629">
        <v>38.859340000000003</v>
      </c>
      <c r="X629">
        <v>44.472430000000003</v>
      </c>
      <c r="Y629">
        <v>33.269869999999997</v>
      </c>
      <c r="Z629">
        <v>30.094950000000001</v>
      </c>
      <c r="AA629">
        <v>6.6795559999999998</v>
      </c>
      <c r="AB629">
        <v>47.022269999999999</v>
      </c>
      <c r="AC629">
        <v>12.869630000000001</v>
      </c>
      <c r="AD629">
        <v>48.972540000000002</v>
      </c>
      <c r="AE629">
        <v>26.020589999999999</v>
      </c>
    </row>
    <row r="630" spans="1:31" x14ac:dyDescent="0.35">
      <c r="A630" s="73">
        <v>37742</v>
      </c>
      <c r="B630">
        <v>31.28632</v>
      </c>
      <c r="C630">
        <v>15.76187</v>
      </c>
      <c r="D630">
        <v>40.312420000000003</v>
      </c>
      <c r="E630">
        <v>56.702579999999998</v>
      </c>
      <c r="F630">
        <v>27.113499999999998</v>
      </c>
      <c r="G630">
        <v>15.02575</v>
      </c>
      <c r="H630">
        <v>19.428380000000001</v>
      </c>
      <c r="I630">
        <v>18.932099999999998</v>
      </c>
      <c r="J630">
        <v>42.110840000000003</v>
      </c>
      <c r="K630">
        <v>46.08746</v>
      </c>
      <c r="L630">
        <v>56.579979999999999</v>
      </c>
      <c r="M630">
        <v>46.059130000000003</v>
      </c>
      <c r="N630">
        <v>42.869790000000002</v>
      </c>
      <c r="O630">
        <v>20.570219999999999</v>
      </c>
      <c r="P630">
        <v>16.210339999999999</v>
      </c>
      <c r="Q630">
        <v>24.43196</v>
      </c>
      <c r="R630">
        <v>37.245370000000001</v>
      </c>
      <c r="S630">
        <v>82.667240000000007</v>
      </c>
      <c r="T630">
        <v>39.414900000000003</v>
      </c>
      <c r="U630">
        <v>24.645779999999998</v>
      </c>
      <c r="V630">
        <v>46.393529999999998</v>
      </c>
      <c r="W630">
        <v>38.895180000000003</v>
      </c>
      <c r="X630">
        <v>44.78396</v>
      </c>
      <c r="Y630">
        <v>33.340159999999997</v>
      </c>
      <c r="Z630">
        <v>30.1843</v>
      </c>
      <c r="AA630">
        <v>6.8583189999999998</v>
      </c>
      <c r="AB630">
        <v>46.997450000000001</v>
      </c>
      <c r="AC630">
        <v>12.73953</v>
      </c>
      <c r="AD630">
        <v>49.474820000000001</v>
      </c>
      <c r="AE630">
        <v>26.530059999999999</v>
      </c>
    </row>
    <row r="631" spans="1:31" x14ac:dyDescent="0.35">
      <c r="A631" s="73">
        <v>37773</v>
      </c>
      <c r="B631">
        <v>31.602910000000001</v>
      </c>
      <c r="C631">
        <v>15.995810000000001</v>
      </c>
      <c r="D631">
        <v>40.688960000000002</v>
      </c>
      <c r="E631">
        <v>56.778979999999997</v>
      </c>
      <c r="F631">
        <v>27.024149999999999</v>
      </c>
      <c r="G631">
        <v>15.32131</v>
      </c>
      <c r="H631">
        <v>19.80639</v>
      </c>
      <c r="I631">
        <v>19.335380000000001</v>
      </c>
      <c r="J631">
        <v>41.890839999999997</v>
      </c>
      <c r="K631">
        <v>46.469990000000003</v>
      </c>
      <c r="L631">
        <v>56.783799999999999</v>
      </c>
      <c r="M631">
        <v>46.305309999999999</v>
      </c>
      <c r="N631">
        <v>43.554099999999998</v>
      </c>
      <c r="O631">
        <v>20.629799999999999</v>
      </c>
      <c r="P631">
        <v>16.42286</v>
      </c>
      <c r="Q631">
        <v>24.793869999999998</v>
      </c>
      <c r="R631">
        <v>37.313560000000003</v>
      </c>
      <c r="S631">
        <v>82.806299999999993</v>
      </c>
      <c r="T631">
        <v>39.510240000000003</v>
      </c>
      <c r="U631">
        <v>24.555820000000001</v>
      </c>
      <c r="V631">
        <v>46.468699999999998</v>
      </c>
      <c r="W631">
        <v>39.192230000000002</v>
      </c>
      <c r="X631">
        <v>44.99418</v>
      </c>
      <c r="Y631">
        <v>33.466799999999999</v>
      </c>
      <c r="Z631">
        <v>30.39019</v>
      </c>
      <c r="AA631">
        <v>7.0440240000000003</v>
      </c>
      <c r="AB631">
        <v>46.92306</v>
      </c>
      <c r="AC631">
        <v>12.741</v>
      </c>
      <c r="AD631">
        <v>49.779510000000002</v>
      </c>
      <c r="AE631">
        <v>26.811499999999999</v>
      </c>
    </row>
    <row r="632" spans="1:31" x14ac:dyDescent="0.35">
      <c r="A632" s="73">
        <v>37803</v>
      </c>
      <c r="B632">
        <v>31.443210000000001</v>
      </c>
      <c r="C632">
        <v>16.302219999999998</v>
      </c>
      <c r="D632">
        <v>41.064790000000002</v>
      </c>
      <c r="E632">
        <v>56.984020000000001</v>
      </c>
      <c r="F632">
        <v>26.880240000000001</v>
      </c>
      <c r="G632">
        <v>15.57001</v>
      </c>
      <c r="H632">
        <v>20.028490000000001</v>
      </c>
      <c r="I632">
        <v>19.695910000000001</v>
      </c>
      <c r="J632">
        <v>42.33925</v>
      </c>
      <c r="K632">
        <v>46.594029999999997</v>
      </c>
      <c r="L632">
        <v>56.817729999999997</v>
      </c>
      <c r="M632">
        <v>46.848739999999999</v>
      </c>
      <c r="N632">
        <v>44.100830000000002</v>
      </c>
      <c r="O632">
        <v>20.709299999999999</v>
      </c>
      <c r="P632">
        <v>16.601479999999999</v>
      </c>
      <c r="Q632">
        <v>25.149570000000001</v>
      </c>
      <c r="R632">
        <v>37.49944</v>
      </c>
      <c r="S632">
        <v>82.90446</v>
      </c>
      <c r="T632">
        <v>39.703150000000001</v>
      </c>
      <c r="U632">
        <v>24.717449999999999</v>
      </c>
      <c r="V632">
        <v>46.586959999999998</v>
      </c>
      <c r="W632">
        <v>39.586440000000003</v>
      </c>
      <c r="X632">
        <v>45.28098</v>
      </c>
      <c r="Y632">
        <v>33.746229999999997</v>
      </c>
      <c r="Z632">
        <v>30.54515</v>
      </c>
      <c r="AA632">
        <v>7.284465</v>
      </c>
      <c r="AB632">
        <v>46.696559999999998</v>
      </c>
      <c r="AC632">
        <v>12.88372</v>
      </c>
      <c r="AD632">
        <v>50.16722</v>
      </c>
      <c r="AE632">
        <v>27.043279999999999</v>
      </c>
    </row>
    <row r="633" spans="1:31" x14ac:dyDescent="0.35">
      <c r="A633" s="73">
        <v>37834</v>
      </c>
      <c r="B633">
        <v>31.622520000000002</v>
      </c>
      <c r="C633">
        <v>16.65354</v>
      </c>
      <c r="D633">
        <v>40.899360000000001</v>
      </c>
      <c r="E633">
        <v>57.309199999999997</v>
      </c>
      <c r="F633">
        <v>26.907710000000002</v>
      </c>
      <c r="G633">
        <v>15.84684</v>
      </c>
      <c r="H633">
        <v>20.174410000000002</v>
      </c>
      <c r="I633">
        <v>19.839279999999999</v>
      </c>
      <c r="J633">
        <v>43.222749999999998</v>
      </c>
      <c r="K633">
        <v>46.80818</v>
      </c>
      <c r="L633">
        <v>56.849730000000001</v>
      </c>
      <c r="M633">
        <v>47.127450000000003</v>
      </c>
      <c r="N633">
        <v>44.119959999999999</v>
      </c>
      <c r="O633">
        <v>20.88194</v>
      </c>
      <c r="P633">
        <v>16.738800000000001</v>
      </c>
      <c r="Q633">
        <v>25.53171</v>
      </c>
      <c r="R633">
        <v>37.83708</v>
      </c>
      <c r="S633">
        <v>83.133499999999998</v>
      </c>
      <c r="T633">
        <v>39.945630000000001</v>
      </c>
      <c r="U633">
        <v>25.177980000000002</v>
      </c>
      <c r="V633">
        <v>46.992080000000001</v>
      </c>
      <c r="W633">
        <v>39.7575</v>
      </c>
      <c r="X633">
        <v>45.615630000000003</v>
      </c>
      <c r="Y633">
        <v>33.937069999999999</v>
      </c>
      <c r="Z633">
        <v>30.653880000000001</v>
      </c>
      <c r="AA633">
        <v>7.5226800000000003</v>
      </c>
      <c r="AB633">
        <v>46.546379999999999</v>
      </c>
      <c r="AC633">
        <v>12.96383</v>
      </c>
      <c r="AD633">
        <v>50.649569999999997</v>
      </c>
      <c r="AE633">
        <v>27.042269999999998</v>
      </c>
    </row>
    <row r="634" spans="1:31" x14ac:dyDescent="0.35">
      <c r="A634" s="73">
        <v>37865</v>
      </c>
      <c r="B634">
        <v>32.180050000000001</v>
      </c>
      <c r="C634">
        <v>16.968669999999999</v>
      </c>
      <c r="D634">
        <v>41.073160000000001</v>
      </c>
      <c r="E634">
        <v>57.880929999999999</v>
      </c>
      <c r="F634">
        <v>27.04711</v>
      </c>
      <c r="G634">
        <v>16.0943</v>
      </c>
      <c r="H634">
        <v>20.294630000000002</v>
      </c>
      <c r="I634">
        <v>20.009419999999999</v>
      </c>
      <c r="J634">
        <v>43.410620000000002</v>
      </c>
      <c r="K634">
        <v>46.556190000000001</v>
      </c>
      <c r="L634">
        <v>56.800820000000002</v>
      </c>
      <c r="M634">
        <v>47.428139999999999</v>
      </c>
      <c r="N634">
        <v>44.426160000000003</v>
      </c>
      <c r="O634">
        <v>21.018630000000002</v>
      </c>
      <c r="P634">
        <v>16.87585</v>
      </c>
      <c r="Q634">
        <v>25.94106</v>
      </c>
      <c r="R634">
        <v>38.176810000000003</v>
      </c>
      <c r="S634">
        <v>83.010800000000003</v>
      </c>
      <c r="T634">
        <v>40.119500000000002</v>
      </c>
      <c r="U634">
        <v>25.417059999999999</v>
      </c>
      <c r="V634">
        <v>46.92962</v>
      </c>
      <c r="W634">
        <v>40.300289999999997</v>
      </c>
      <c r="X634">
        <v>45.633000000000003</v>
      </c>
      <c r="Y634">
        <v>34.155540000000002</v>
      </c>
      <c r="Z634">
        <v>30.86336</v>
      </c>
      <c r="AA634">
        <v>7.7261059999999997</v>
      </c>
      <c r="AB634">
        <v>46.794060000000002</v>
      </c>
      <c r="AC634">
        <v>13.107010000000001</v>
      </c>
      <c r="AD634">
        <v>50.417110000000001</v>
      </c>
      <c r="AE634">
        <v>27.120059999999999</v>
      </c>
    </row>
    <row r="635" spans="1:31" x14ac:dyDescent="0.35">
      <c r="A635" s="73">
        <v>37895</v>
      </c>
      <c r="B635">
        <v>32.505049999999997</v>
      </c>
      <c r="C635">
        <v>17.245049999999999</v>
      </c>
      <c r="D635">
        <v>41.272750000000002</v>
      </c>
      <c r="E635">
        <v>58.319020000000002</v>
      </c>
      <c r="F635">
        <v>27.037939999999999</v>
      </c>
      <c r="G635">
        <v>16.304739999999999</v>
      </c>
      <c r="H635">
        <v>20.280670000000001</v>
      </c>
      <c r="I635">
        <v>20.174469999999999</v>
      </c>
      <c r="J635">
        <v>43.433030000000002</v>
      </c>
      <c r="K635">
        <v>47.45485</v>
      </c>
      <c r="L635">
        <v>56.996540000000003</v>
      </c>
      <c r="M635">
        <v>47.789319999999996</v>
      </c>
      <c r="N635">
        <v>45.194890000000001</v>
      </c>
      <c r="O635">
        <v>21.15718</v>
      </c>
      <c r="P635">
        <v>17.103020000000001</v>
      </c>
      <c r="Q635">
        <v>26.358840000000001</v>
      </c>
      <c r="R635">
        <v>38.438749999999999</v>
      </c>
      <c r="S635">
        <v>83.051699999999997</v>
      </c>
      <c r="T635">
        <v>40.29374</v>
      </c>
      <c r="U635">
        <v>25.489159999999998</v>
      </c>
      <c r="V635">
        <v>46.937049999999999</v>
      </c>
      <c r="W635">
        <v>41.164400000000001</v>
      </c>
      <c r="X635">
        <v>45.754510000000003</v>
      </c>
      <c r="Y635">
        <v>34.592440000000003</v>
      </c>
      <c r="Z635">
        <v>31.173850000000002</v>
      </c>
      <c r="AA635">
        <v>7.973096</v>
      </c>
      <c r="AB635">
        <v>47.162840000000003</v>
      </c>
      <c r="AC635">
        <v>13.568989999999999</v>
      </c>
      <c r="AD635">
        <v>50.340730000000001</v>
      </c>
      <c r="AE635">
        <v>27.491610000000001</v>
      </c>
    </row>
    <row r="636" spans="1:31" x14ac:dyDescent="0.35">
      <c r="A636" s="73">
        <v>37926</v>
      </c>
      <c r="B636">
        <v>32.768410000000003</v>
      </c>
      <c r="C636">
        <v>17.593540000000001</v>
      </c>
      <c r="D636">
        <v>41.683369999999996</v>
      </c>
      <c r="E636">
        <v>58.238289999999999</v>
      </c>
      <c r="F636">
        <v>26.899930000000001</v>
      </c>
      <c r="G636">
        <v>16.505220000000001</v>
      </c>
      <c r="H636">
        <v>20.382169999999999</v>
      </c>
      <c r="I636">
        <v>20.487719999999999</v>
      </c>
      <c r="J636">
        <v>43.706029999999998</v>
      </c>
      <c r="K636">
        <v>48.997320000000002</v>
      </c>
      <c r="L636">
        <v>57.47627</v>
      </c>
      <c r="M636">
        <v>48.204090000000001</v>
      </c>
      <c r="N636">
        <v>45.819049999999997</v>
      </c>
      <c r="O636">
        <v>21.428360000000001</v>
      </c>
      <c r="P636">
        <v>17.326260000000001</v>
      </c>
      <c r="Q636">
        <v>26.747330000000002</v>
      </c>
      <c r="R636">
        <v>38.577970000000001</v>
      </c>
      <c r="S636">
        <v>83.084419999999994</v>
      </c>
      <c r="T636">
        <v>40.444240000000001</v>
      </c>
      <c r="U636">
        <v>25.355779999999999</v>
      </c>
      <c r="V636">
        <v>47.17633</v>
      </c>
      <c r="W636">
        <v>41.876660000000001</v>
      </c>
      <c r="X636">
        <v>45.921349999999997</v>
      </c>
      <c r="Y636">
        <v>35.06026</v>
      </c>
      <c r="Z636">
        <v>31.47654</v>
      </c>
      <c r="AA636">
        <v>8.1388549999999995</v>
      </c>
      <c r="AB636">
        <v>47.455750000000002</v>
      </c>
      <c r="AC636">
        <v>14.050240000000001</v>
      </c>
      <c r="AD636">
        <v>50.386389999999999</v>
      </c>
      <c r="AE636">
        <v>27.816839999999999</v>
      </c>
    </row>
    <row r="637" spans="1:31" x14ac:dyDescent="0.35">
      <c r="A637" s="73">
        <v>37956</v>
      </c>
      <c r="B637">
        <v>33.098999999999997</v>
      </c>
      <c r="C637">
        <v>18.004840000000002</v>
      </c>
      <c r="D637">
        <v>41.79007</v>
      </c>
      <c r="E637">
        <v>58.100299999999997</v>
      </c>
      <c r="F637">
        <v>26.930540000000001</v>
      </c>
      <c r="G637">
        <v>16.66751</v>
      </c>
      <c r="H637">
        <v>20.724540000000001</v>
      </c>
      <c r="I637">
        <v>21.253830000000001</v>
      </c>
      <c r="J637">
        <v>44.10286</v>
      </c>
      <c r="K637">
        <v>48.284759999999999</v>
      </c>
      <c r="L637">
        <v>58.003959999999999</v>
      </c>
      <c r="M637">
        <v>48.839579999999998</v>
      </c>
      <c r="N637">
        <v>46.082030000000003</v>
      </c>
      <c r="O637">
        <v>21.55904</v>
      </c>
      <c r="P637">
        <v>17.517849999999999</v>
      </c>
      <c r="Q637">
        <v>27.098710000000001</v>
      </c>
      <c r="R637">
        <v>38.639099999999999</v>
      </c>
      <c r="S637">
        <v>83.125320000000002</v>
      </c>
      <c r="T637">
        <v>40.479700000000001</v>
      </c>
      <c r="U637">
        <v>25.73104</v>
      </c>
      <c r="V637">
        <v>47.130679999999998</v>
      </c>
      <c r="W637">
        <v>42.423009999999998</v>
      </c>
      <c r="X637">
        <v>46.066119999999998</v>
      </c>
      <c r="Y637">
        <v>35.363849999999999</v>
      </c>
      <c r="Z637">
        <v>31.606490000000001</v>
      </c>
      <c r="AA637">
        <v>8.2526299999999999</v>
      </c>
      <c r="AB637">
        <v>47.751869999999997</v>
      </c>
      <c r="AC637">
        <v>14.273440000000001</v>
      </c>
      <c r="AD637">
        <v>50.371450000000003</v>
      </c>
      <c r="AE637">
        <v>28.048870000000001</v>
      </c>
    </row>
    <row r="638" spans="1:31" x14ac:dyDescent="0.35">
      <c r="A638" s="73">
        <v>37987</v>
      </c>
      <c r="B638">
        <v>33.328740000000003</v>
      </c>
      <c r="C638">
        <v>18.34694</v>
      </c>
      <c r="D638">
        <v>42.548589999999997</v>
      </c>
      <c r="E638">
        <v>58.352530000000002</v>
      </c>
      <c r="F638">
        <v>27.06888</v>
      </c>
      <c r="G638">
        <v>16.870989999999999</v>
      </c>
      <c r="H638">
        <v>21.054210000000001</v>
      </c>
      <c r="I638">
        <v>21.81728</v>
      </c>
      <c r="J638">
        <v>44.23612</v>
      </c>
      <c r="K638">
        <v>49.140070000000001</v>
      </c>
      <c r="L638">
        <v>58.252389999999998</v>
      </c>
      <c r="M638">
        <v>49.916220000000003</v>
      </c>
      <c r="N638">
        <v>46.698410000000003</v>
      </c>
      <c r="O638">
        <v>21.515419999999999</v>
      </c>
      <c r="P638">
        <v>17.76559</v>
      </c>
      <c r="Q638">
        <v>27.46705</v>
      </c>
      <c r="R638">
        <v>38.833889999999997</v>
      </c>
      <c r="S638">
        <v>83.231660000000005</v>
      </c>
      <c r="T638">
        <v>40.579039999999999</v>
      </c>
      <c r="U638">
        <v>26.224029999999999</v>
      </c>
      <c r="V638">
        <v>47.23695</v>
      </c>
      <c r="W638">
        <v>42.886600000000001</v>
      </c>
      <c r="X638">
        <v>46.34254</v>
      </c>
      <c r="Y638">
        <v>35.863700000000001</v>
      </c>
      <c r="Z638">
        <v>31.620699999999999</v>
      </c>
      <c r="AA638">
        <v>8.4635759999999998</v>
      </c>
      <c r="AB638">
        <v>47.786169999999998</v>
      </c>
      <c r="AC638">
        <v>14.53837</v>
      </c>
      <c r="AD638">
        <v>50.439529999999998</v>
      </c>
      <c r="AE638">
        <v>28.667400000000001</v>
      </c>
    </row>
    <row r="639" spans="1:31" x14ac:dyDescent="0.35">
      <c r="A639" s="73">
        <v>38018</v>
      </c>
      <c r="B639">
        <v>33.597700000000003</v>
      </c>
      <c r="C639">
        <v>18.58755</v>
      </c>
      <c r="D639">
        <v>42.75826</v>
      </c>
      <c r="E639">
        <v>58.670650000000002</v>
      </c>
      <c r="F639">
        <v>27.167470000000002</v>
      </c>
      <c r="G639">
        <v>17.11082</v>
      </c>
      <c r="H639">
        <v>21.28098</v>
      </c>
      <c r="I639">
        <v>21.790040000000001</v>
      </c>
      <c r="J639">
        <v>44.222810000000003</v>
      </c>
      <c r="K639">
        <v>51.41348</v>
      </c>
      <c r="L639">
        <v>58.33032</v>
      </c>
      <c r="M639">
        <v>50.390160000000002</v>
      </c>
      <c r="N639">
        <v>47.233739999999997</v>
      </c>
      <c r="O639">
        <v>21.48142</v>
      </c>
      <c r="P639">
        <v>18.036390000000001</v>
      </c>
      <c r="Q639">
        <v>27.84657</v>
      </c>
      <c r="R639">
        <v>39.000399999999999</v>
      </c>
      <c r="S639">
        <v>83.378900000000002</v>
      </c>
      <c r="T639">
        <v>40.958820000000003</v>
      </c>
      <c r="U639">
        <v>26.275659999999998</v>
      </c>
      <c r="V639">
        <v>47.417850000000001</v>
      </c>
      <c r="W639">
        <v>43.294310000000003</v>
      </c>
      <c r="X639">
        <v>46.64114</v>
      </c>
      <c r="Y639">
        <v>36.264560000000003</v>
      </c>
      <c r="Z639">
        <v>31.670770000000001</v>
      </c>
      <c r="AA639">
        <v>8.7478239999999996</v>
      </c>
      <c r="AB639">
        <v>47.809429999999999</v>
      </c>
      <c r="AC639">
        <v>14.88588</v>
      </c>
      <c r="AD639">
        <v>50.761650000000003</v>
      </c>
      <c r="AE639">
        <v>29.810390000000002</v>
      </c>
    </row>
    <row r="640" spans="1:31" x14ac:dyDescent="0.35">
      <c r="A640" s="73">
        <v>38047</v>
      </c>
      <c r="B640">
        <v>34.026359999999997</v>
      </c>
      <c r="C640">
        <v>18.82639</v>
      </c>
      <c r="D640">
        <v>43.121519999999997</v>
      </c>
      <c r="E640">
        <v>58.654589999999999</v>
      </c>
      <c r="F640">
        <v>27.50583</v>
      </c>
      <c r="G640">
        <v>17.347090000000001</v>
      </c>
      <c r="H640">
        <v>21.537970000000001</v>
      </c>
      <c r="I640">
        <v>21.793379999999999</v>
      </c>
      <c r="J640">
        <v>44.326549999999997</v>
      </c>
      <c r="K640">
        <v>51.951770000000003</v>
      </c>
      <c r="L640">
        <v>58.582549999999998</v>
      </c>
      <c r="M640">
        <v>50.400219999999997</v>
      </c>
      <c r="N640">
        <v>47.102460000000001</v>
      </c>
      <c r="O640">
        <v>21.507200000000001</v>
      </c>
      <c r="P640">
        <v>18.312919999999998</v>
      </c>
      <c r="Q640">
        <v>28.199619999999999</v>
      </c>
      <c r="R640">
        <v>39.120579999999997</v>
      </c>
      <c r="S640">
        <v>83.452520000000007</v>
      </c>
      <c r="T640">
        <v>41.2898</v>
      </c>
      <c r="U640">
        <v>26.367450000000002</v>
      </c>
      <c r="V640">
        <v>47.744950000000003</v>
      </c>
      <c r="W640">
        <v>43.566040000000001</v>
      </c>
      <c r="X640">
        <v>46.878529999999998</v>
      </c>
      <c r="Y640">
        <v>36.404769999999999</v>
      </c>
      <c r="Z640">
        <v>31.831320000000002</v>
      </c>
      <c r="AA640">
        <v>9.0545679999999997</v>
      </c>
      <c r="AB640">
        <v>47.710360000000001</v>
      </c>
      <c r="AC640">
        <v>15.101749999999999</v>
      </c>
      <c r="AD640">
        <v>51.058860000000003</v>
      </c>
      <c r="AE640">
        <v>29.952300000000001</v>
      </c>
    </row>
    <row r="641" spans="1:31" x14ac:dyDescent="0.35">
      <c r="A641" s="73">
        <v>38078</v>
      </c>
      <c r="B641">
        <v>34.365360000000003</v>
      </c>
      <c r="C641">
        <v>19.106390000000001</v>
      </c>
      <c r="D641">
        <v>43.496110000000002</v>
      </c>
      <c r="E641">
        <v>58.573729999999998</v>
      </c>
      <c r="F641">
        <v>27.788360000000001</v>
      </c>
      <c r="G641">
        <v>17.57677</v>
      </c>
      <c r="H641">
        <v>21.700340000000001</v>
      </c>
      <c r="I641">
        <v>22.228149999999999</v>
      </c>
      <c r="J641">
        <v>44.811599999999999</v>
      </c>
      <c r="K641">
        <v>52.45382</v>
      </c>
      <c r="L641">
        <v>58.970619999999997</v>
      </c>
      <c r="M641">
        <v>50.839799999999997</v>
      </c>
      <c r="N641">
        <v>47.328740000000003</v>
      </c>
      <c r="O641">
        <v>21.589549999999999</v>
      </c>
      <c r="P641">
        <v>18.571750000000002</v>
      </c>
      <c r="Q641">
        <v>28.575659999999999</v>
      </c>
      <c r="R641">
        <v>39.489780000000003</v>
      </c>
      <c r="S641">
        <v>83.477059999999994</v>
      </c>
      <c r="T641">
        <v>41.519979999999997</v>
      </c>
      <c r="U641">
        <v>26.44096</v>
      </c>
      <c r="V641">
        <v>48.220309999999998</v>
      </c>
      <c r="W641">
        <v>43.703310000000002</v>
      </c>
      <c r="X641">
        <v>47.184170000000002</v>
      </c>
      <c r="Y641">
        <v>36.811010000000003</v>
      </c>
      <c r="Z641">
        <v>32.359560000000002</v>
      </c>
      <c r="AA641">
        <v>9.3093819999999994</v>
      </c>
      <c r="AB641">
        <v>47.599499999999999</v>
      </c>
      <c r="AC641">
        <v>15.48062</v>
      </c>
      <c r="AD641">
        <v>51.400080000000003</v>
      </c>
      <c r="AE641">
        <v>29.70589</v>
      </c>
    </row>
    <row r="642" spans="1:31" x14ac:dyDescent="0.35">
      <c r="A642" s="73">
        <v>38108</v>
      </c>
      <c r="B642">
        <v>34.527859999999997</v>
      </c>
      <c r="C642">
        <v>19.615110000000001</v>
      </c>
      <c r="D642">
        <v>44.046709999999997</v>
      </c>
      <c r="E642">
        <v>58.725659999999998</v>
      </c>
      <c r="F642">
        <v>27.871390000000002</v>
      </c>
      <c r="G642">
        <v>17.770900000000001</v>
      </c>
      <c r="H642">
        <v>21.713529999999999</v>
      </c>
      <c r="I642">
        <v>23.43065</v>
      </c>
      <c r="J642">
        <v>45.358040000000003</v>
      </c>
      <c r="K642">
        <v>52.959739999999996</v>
      </c>
      <c r="L642">
        <v>59.337809999999998</v>
      </c>
      <c r="M642">
        <v>50.994010000000003</v>
      </c>
      <c r="N642">
        <v>47.792720000000003</v>
      </c>
      <c r="O642">
        <v>21.84179</v>
      </c>
      <c r="P642">
        <v>18.756769999999999</v>
      </c>
      <c r="Q642">
        <v>28.975639999999999</v>
      </c>
      <c r="R642">
        <v>39.840629999999997</v>
      </c>
      <c r="S642">
        <v>83.697919999999996</v>
      </c>
      <c r="T642">
        <v>41.813760000000002</v>
      </c>
      <c r="U642">
        <v>26.413679999999999</v>
      </c>
      <c r="V642">
        <v>48.581099999999999</v>
      </c>
      <c r="W642">
        <v>44.295639999999999</v>
      </c>
      <c r="X642">
        <v>47.626420000000003</v>
      </c>
      <c r="Y642">
        <v>37.218519999999998</v>
      </c>
      <c r="Z642">
        <v>32.515689999999999</v>
      </c>
      <c r="AA642">
        <v>9.6012529999999998</v>
      </c>
      <c r="AB642">
        <v>47.636029999999998</v>
      </c>
      <c r="AC642">
        <v>16.114049999999999</v>
      </c>
      <c r="AD642">
        <v>52.038519999999998</v>
      </c>
      <c r="AE642">
        <v>29.707270000000001</v>
      </c>
    </row>
    <row r="643" spans="1:31" x14ac:dyDescent="0.35">
      <c r="A643" s="73">
        <v>38139</v>
      </c>
      <c r="B643">
        <v>34.67915</v>
      </c>
      <c r="C643">
        <v>20.100390000000001</v>
      </c>
      <c r="D643">
        <v>43.921039999999998</v>
      </c>
      <c r="E643">
        <v>58.766620000000003</v>
      </c>
      <c r="F643">
        <v>28.096969999999999</v>
      </c>
      <c r="G643">
        <v>17.908809999999999</v>
      </c>
      <c r="H643">
        <v>22.169920000000001</v>
      </c>
      <c r="I643">
        <v>24.30405</v>
      </c>
      <c r="J643">
        <v>45.507919999999999</v>
      </c>
      <c r="K643">
        <v>52.731020000000001</v>
      </c>
      <c r="L643">
        <v>59.5944</v>
      </c>
      <c r="M643">
        <v>51.332149999999999</v>
      </c>
      <c r="N643">
        <v>48.265419999999999</v>
      </c>
      <c r="O643">
        <v>22.272790000000001</v>
      </c>
      <c r="P643">
        <v>18.88158</v>
      </c>
      <c r="Q643">
        <v>29.34883</v>
      </c>
      <c r="R643">
        <v>40.150970000000001</v>
      </c>
      <c r="S643">
        <v>83.68974</v>
      </c>
      <c r="T643">
        <v>42.038550000000001</v>
      </c>
      <c r="U643">
        <v>26.67652</v>
      </c>
      <c r="V643">
        <v>48.820480000000003</v>
      </c>
      <c r="W643">
        <v>44.482970000000002</v>
      </c>
      <c r="X643">
        <v>47.740699999999997</v>
      </c>
      <c r="Y643">
        <v>37.425519999999999</v>
      </c>
      <c r="Z643">
        <v>32.528680000000001</v>
      </c>
      <c r="AA643">
        <v>9.7950920000000004</v>
      </c>
      <c r="AB643">
        <v>47.32349</v>
      </c>
      <c r="AC643">
        <v>16.344740000000002</v>
      </c>
      <c r="AD643">
        <v>52.058439999999997</v>
      </c>
      <c r="AE643">
        <v>29.881499999999999</v>
      </c>
    </row>
    <row r="644" spans="1:31" x14ac:dyDescent="0.35">
      <c r="A644" s="73">
        <v>38169</v>
      </c>
      <c r="B644">
        <v>35.009749999999997</v>
      </c>
      <c r="C644">
        <v>20.305910000000001</v>
      </c>
      <c r="D644">
        <v>44.18815</v>
      </c>
      <c r="E644">
        <v>58.595050000000001</v>
      </c>
      <c r="F644">
        <v>28.385919999999999</v>
      </c>
      <c r="G644">
        <v>18.043610000000001</v>
      </c>
      <c r="H644">
        <v>22.604900000000001</v>
      </c>
      <c r="I644">
        <v>24.54325</v>
      </c>
      <c r="J644">
        <v>45.775840000000002</v>
      </c>
      <c r="K644">
        <v>52.730139999999999</v>
      </c>
      <c r="L644">
        <v>59.870240000000003</v>
      </c>
      <c r="M644">
        <v>51.749519999999997</v>
      </c>
      <c r="N644">
        <v>48.93327</v>
      </c>
      <c r="O644">
        <v>22.486440000000002</v>
      </c>
      <c r="P644">
        <v>18.997699999999998</v>
      </c>
      <c r="Q644">
        <v>29.707619999999999</v>
      </c>
      <c r="R644">
        <v>40.499870000000001</v>
      </c>
      <c r="S644">
        <v>83.853340000000003</v>
      </c>
      <c r="T644">
        <v>42.208190000000002</v>
      </c>
      <c r="U644">
        <v>26.86992</v>
      </c>
      <c r="V644">
        <v>48.971510000000002</v>
      </c>
      <c r="W644">
        <v>44.155670000000001</v>
      </c>
      <c r="X644">
        <v>47.911059999999999</v>
      </c>
      <c r="Y644">
        <v>37.587539999999997</v>
      </c>
      <c r="Z644">
        <v>32.833860000000001</v>
      </c>
      <c r="AA644">
        <v>9.9218670000000007</v>
      </c>
      <c r="AB644">
        <v>47.423589999999997</v>
      </c>
      <c r="AC644">
        <v>16.2727</v>
      </c>
      <c r="AD644">
        <v>52.173009999999998</v>
      </c>
      <c r="AE644">
        <v>29.974350000000001</v>
      </c>
    </row>
    <row r="645" spans="1:31" x14ac:dyDescent="0.35">
      <c r="A645" s="73">
        <v>38200</v>
      </c>
      <c r="B645">
        <v>35.301119999999997</v>
      </c>
      <c r="C645">
        <v>20.5185</v>
      </c>
      <c r="D645">
        <v>44.56568</v>
      </c>
      <c r="E645">
        <v>58.669330000000002</v>
      </c>
      <c r="F645">
        <v>28.68393</v>
      </c>
      <c r="G645">
        <v>18.174759999999999</v>
      </c>
      <c r="H645">
        <v>22.717739999999999</v>
      </c>
      <c r="I645">
        <v>25.02805</v>
      </c>
      <c r="J645">
        <v>46.178130000000003</v>
      </c>
      <c r="K645">
        <v>53.28978</v>
      </c>
      <c r="L645">
        <v>59.923780000000001</v>
      </c>
      <c r="M645">
        <v>52.081879999999998</v>
      </c>
      <c r="N645">
        <v>49.579700000000003</v>
      </c>
      <c r="O645">
        <v>22.610040000000001</v>
      </c>
      <c r="P645">
        <v>19.143139999999999</v>
      </c>
      <c r="Q645">
        <v>30.0749</v>
      </c>
      <c r="R645">
        <v>40.850279999999998</v>
      </c>
      <c r="S645">
        <v>84.057850000000002</v>
      </c>
      <c r="T645">
        <v>42.472949999999997</v>
      </c>
      <c r="U645">
        <v>26.851900000000001</v>
      </c>
      <c r="V645">
        <v>49.021520000000002</v>
      </c>
      <c r="W645">
        <v>44.103479999999998</v>
      </c>
      <c r="X645">
        <v>48.147359999999999</v>
      </c>
      <c r="Y645">
        <v>37.905630000000002</v>
      </c>
      <c r="Z645">
        <v>33.029600000000002</v>
      </c>
      <c r="AA645">
        <v>10.10758</v>
      </c>
      <c r="AB645">
        <v>47.907960000000003</v>
      </c>
      <c r="AC645">
        <v>16.545580000000001</v>
      </c>
      <c r="AD645">
        <v>52.391359999999999</v>
      </c>
      <c r="AE645">
        <v>29.900089999999999</v>
      </c>
    </row>
    <row r="646" spans="1:31" x14ac:dyDescent="0.35">
      <c r="A646" s="73">
        <v>38231</v>
      </c>
      <c r="B646">
        <v>35.401980000000002</v>
      </c>
      <c r="C646">
        <v>20.72842</v>
      </c>
      <c r="D646">
        <v>44.779490000000003</v>
      </c>
      <c r="E646">
        <v>58.75826</v>
      </c>
      <c r="F646">
        <v>29.036750000000001</v>
      </c>
      <c r="G646">
        <v>18.348859999999998</v>
      </c>
      <c r="H646">
        <v>23.05406</v>
      </c>
      <c r="I646">
        <v>25.38822</v>
      </c>
      <c r="J646">
        <v>46.402729999999998</v>
      </c>
      <c r="K646">
        <v>53.2958</v>
      </c>
      <c r="L646">
        <v>59.99165</v>
      </c>
      <c r="M646">
        <v>52.352359999999997</v>
      </c>
      <c r="N646">
        <v>50.015340000000002</v>
      </c>
      <c r="O646">
        <v>22.740469999999998</v>
      </c>
      <c r="P646">
        <v>19.275849999999998</v>
      </c>
      <c r="Q646">
        <v>30.43938</v>
      </c>
      <c r="R646">
        <v>41.087789999999998</v>
      </c>
      <c r="S646">
        <v>83.926959999999994</v>
      </c>
      <c r="T646">
        <v>42.70232</v>
      </c>
      <c r="U646">
        <v>26.922080000000001</v>
      </c>
      <c r="V646">
        <v>49.167520000000003</v>
      </c>
      <c r="W646">
        <v>43.889919999999996</v>
      </c>
      <c r="X646">
        <v>48.379440000000002</v>
      </c>
      <c r="Y646">
        <v>38.211039999999997</v>
      </c>
      <c r="Z646">
        <v>33.24492</v>
      </c>
      <c r="AA646">
        <v>10.249470000000001</v>
      </c>
      <c r="AB646">
        <v>48.426540000000003</v>
      </c>
      <c r="AC646">
        <v>16.880500000000001</v>
      </c>
      <c r="AD646">
        <v>52.67944</v>
      </c>
      <c r="AE646">
        <v>30.521129999999999</v>
      </c>
    </row>
    <row r="647" spans="1:31" x14ac:dyDescent="0.35">
      <c r="A647" s="73">
        <v>38261</v>
      </c>
      <c r="B647">
        <v>35.539259999999999</v>
      </c>
      <c r="C647">
        <v>20.94284</v>
      </c>
      <c r="D647">
        <v>45.227060000000002</v>
      </c>
      <c r="E647">
        <v>58.693080000000002</v>
      </c>
      <c r="F647">
        <v>29.4129</v>
      </c>
      <c r="G647">
        <v>18.57358</v>
      </c>
      <c r="H647">
        <v>23.353670000000001</v>
      </c>
      <c r="I647">
        <v>25.750879999999999</v>
      </c>
      <c r="J647">
        <v>46.631360000000001</v>
      </c>
      <c r="K647">
        <v>53.302039999999998</v>
      </c>
      <c r="L647">
        <v>60.41854</v>
      </c>
      <c r="M647">
        <v>52.558999999999997</v>
      </c>
      <c r="N647">
        <v>50.354649999999999</v>
      </c>
      <c r="O647">
        <v>22.79824</v>
      </c>
      <c r="P647">
        <v>19.43704</v>
      </c>
      <c r="Q647">
        <v>30.811530000000001</v>
      </c>
      <c r="R647">
        <v>41.416240000000002</v>
      </c>
      <c r="S647">
        <v>83.94332</v>
      </c>
      <c r="T647">
        <v>42.846299999999999</v>
      </c>
      <c r="U647">
        <v>27.218330000000002</v>
      </c>
      <c r="V647">
        <v>49.405279999999998</v>
      </c>
      <c r="W647">
        <v>43.978999999999999</v>
      </c>
      <c r="X647">
        <v>48.632350000000002</v>
      </c>
      <c r="Y647">
        <v>38.518700000000003</v>
      </c>
      <c r="Z647">
        <v>34.124189999999999</v>
      </c>
      <c r="AA647">
        <v>10.394959999999999</v>
      </c>
      <c r="AB647">
        <v>48.999229999999997</v>
      </c>
      <c r="AC647">
        <v>17.073840000000001</v>
      </c>
      <c r="AD647">
        <v>52.911900000000003</v>
      </c>
      <c r="AE647">
        <v>31.258150000000001</v>
      </c>
    </row>
    <row r="648" spans="1:31" x14ac:dyDescent="0.35">
      <c r="A648" s="73">
        <v>38292</v>
      </c>
      <c r="B648">
        <v>35.867060000000002</v>
      </c>
      <c r="C648">
        <v>21.17999</v>
      </c>
      <c r="D648">
        <v>45.529789999999998</v>
      </c>
      <c r="E648">
        <v>58.960859999999997</v>
      </c>
      <c r="F648">
        <v>29.67653</v>
      </c>
      <c r="G648">
        <v>18.811769999999999</v>
      </c>
      <c r="H648">
        <v>23.569800000000001</v>
      </c>
      <c r="I648">
        <v>26.160350000000001</v>
      </c>
      <c r="J648">
        <v>46.74953</v>
      </c>
      <c r="K648">
        <v>53.711799999999997</v>
      </c>
      <c r="L648">
        <v>60.857129999999998</v>
      </c>
      <c r="M648">
        <v>53.110550000000003</v>
      </c>
      <c r="N648">
        <v>50.917360000000002</v>
      </c>
      <c r="O648">
        <v>22.858750000000001</v>
      </c>
      <c r="P648">
        <v>19.62199</v>
      </c>
      <c r="Q648">
        <v>31.223800000000001</v>
      </c>
      <c r="R648">
        <v>41.921520000000001</v>
      </c>
      <c r="S648">
        <v>83.94332</v>
      </c>
      <c r="T648">
        <v>43.061410000000002</v>
      </c>
      <c r="U648">
        <v>27.537030000000001</v>
      </c>
      <c r="V648">
        <v>50.346519999999998</v>
      </c>
      <c r="W648">
        <v>44.259340000000002</v>
      </c>
      <c r="X648">
        <v>48.910290000000003</v>
      </c>
      <c r="Y648">
        <v>38.94218</v>
      </c>
      <c r="Z648">
        <v>34.419829999999997</v>
      </c>
      <c r="AA648">
        <v>10.662319999999999</v>
      </c>
      <c r="AB648">
        <v>49.328760000000003</v>
      </c>
      <c r="AC648">
        <v>17.3736</v>
      </c>
      <c r="AD648">
        <v>53.131900000000002</v>
      </c>
      <c r="AE648">
        <v>31.438359999999999</v>
      </c>
    </row>
    <row r="649" spans="1:31" x14ac:dyDescent="0.35">
      <c r="A649" s="73">
        <v>38322</v>
      </c>
      <c r="B649">
        <v>36.161239999999999</v>
      </c>
      <c r="C649">
        <v>21.353359999999999</v>
      </c>
      <c r="D649">
        <v>46.143880000000003</v>
      </c>
      <c r="E649">
        <v>59.177190000000003</v>
      </c>
      <c r="F649">
        <v>29.811900000000001</v>
      </c>
      <c r="G649">
        <v>19.070060000000002</v>
      </c>
      <c r="H649">
        <v>24.089289999999998</v>
      </c>
      <c r="I649">
        <v>26.54036</v>
      </c>
      <c r="J649">
        <v>46.48536</v>
      </c>
      <c r="K649">
        <v>51.110669999999999</v>
      </c>
      <c r="L649">
        <v>61.48021</v>
      </c>
      <c r="M649">
        <v>53.575490000000002</v>
      </c>
      <c r="N649">
        <v>51.405850000000001</v>
      </c>
      <c r="O649">
        <v>23.060580000000002</v>
      </c>
      <c r="P649">
        <v>19.828569999999999</v>
      </c>
      <c r="Q649">
        <v>31.68365</v>
      </c>
      <c r="R649">
        <v>42.322510000000001</v>
      </c>
      <c r="S649">
        <v>83.951499999999996</v>
      </c>
      <c r="T649">
        <v>43.289830000000002</v>
      </c>
      <c r="U649">
        <v>27.682749999999999</v>
      </c>
      <c r="V649">
        <v>50.887479999999996</v>
      </c>
      <c r="W649">
        <v>44.45438</v>
      </c>
      <c r="X649">
        <v>49.101669999999999</v>
      </c>
      <c r="Y649">
        <v>39.110900000000001</v>
      </c>
      <c r="Z649">
        <v>34.246339999999996</v>
      </c>
      <c r="AA649">
        <v>11.009499999999999</v>
      </c>
      <c r="AB649">
        <v>49.59037</v>
      </c>
      <c r="AC649">
        <v>17.580269999999999</v>
      </c>
      <c r="AD649">
        <v>53.285499999999999</v>
      </c>
      <c r="AE649">
        <v>31.62219</v>
      </c>
    </row>
    <row r="650" spans="1:31" x14ac:dyDescent="0.35">
      <c r="A650" s="73">
        <v>38353</v>
      </c>
      <c r="B650">
        <v>36.39658</v>
      </c>
      <c r="C650">
        <v>21.536740000000002</v>
      </c>
      <c r="D650">
        <v>46.545909999999999</v>
      </c>
      <c r="E650">
        <v>59.576390000000004</v>
      </c>
      <c r="F650">
        <v>29.90033</v>
      </c>
      <c r="G650">
        <v>19.326589999999999</v>
      </c>
      <c r="H650">
        <v>24.664960000000001</v>
      </c>
      <c r="I650">
        <v>27.015429999999999</v>
      </c>
      <c r="J650">
        <v>46.21528</v>
      </c>
      <c r="K650">
        <v>48.139969999999998</v>
      </c>
      <c r="L650">
        <v>62.008279999999999</v>
      </c>
      <c r="M650">
        <v>54.07114</v>
      </c>
      <c r="N650">
        <v>51.760190000000001</v>
      </c>
      <c r="O650">
        <v>23.270189999999999</v>
      </c>
      <c r="P650">
        <v>20.254989999999999</v>
      </c>
      <c r="Q650">
        <v>32.171329999999998</v>
      </c>
      <c r="R650">
        <v>42.707889999999999</v>
      </c>
      <c r="S650">
        <v>83.984219999999993</v>
      </c>
      <c r="T650">
        <v>43.563249999999996</v>
      </c>
      <c r="U650">
        <v>27.869479999999999</v>
      </c>
      <c r="V650">
        <v>50.674050000000001</v>
      </c>
      <c r="W650">
        <v>44.7117</v>
      </c>
      <c r="X650">
        <v>49.237160000000003</v>
      </c>
      <c r="Y650">
        <v>39.23912</v>
      </c>
      <c r="Z650">
        <v>34.807009999999998</v>
      </c>
      <c r="AA650">
        <v>11.308770000000001</v>
      </c>
      <c r="AB650">
        <v>49.688099999999999</v>
      </c>
      <c r="AC650">
        <v>17.557590000000001</v>
      </c>
      <c r="AD650">
        <v>53.336970000000001</v>
      </c>
      <c r="AE650">
        <v>32.427590000000002</v>
      </c>
    </row>
    <row r="651" spans="1:31" x14ac:dyDescent="0.35">
      <c r="A651" s="73">
        <v>38384</v>
      </c>
      <c r="B651">
        <v>36.637520000000002</v>
      </c>
      <c r="C651">
        <v>21.795950000000001</v>
      </c>
      <c r="D651">
        <v>47.227200000000003</v>
      </c>
      <c r="E651">
        <v>59.938600000000001</v>
      </c>
      <c r="F651">
        <v>30.016020000000001</v>
      </c>
      <c r="G651">
        <v>19.568760000000001</v>
      </c>
      <c r="H651">
        <v>24.904129999999999</v>
      </c>
      <c r="I651">
        <v>27.731069999999999</v>
      </c>
      <c r="J651">
        <v>46.439810000000001</v>
      </c>
      <c r="K651">
        <v>48.1693</v>
      </c>
      <c r="L651">
        <v>62.157449999999997</v>
      </c>
      <c r="M651">
        <v>54.454180000000001</v>
      </c>
      <c r="N651">
        <v>52.316049999999997</v>
      </c>
      <c r="O651">
        <v>23.402100000000001</v>
      </c>
      <c r="P651">
        <v>20.532260000000001</v>
      </c>
      <c r="Q651">
        <v>32.666269999999997</v>
      </c>
      <c r="R651">
        <v>43.149610000000003</v>
      </c>
      <c r="S651">
        <v>83.992400000000004</v>
      </c>
      <c r="T651">
        <v>43.917580000000001</v>
      </c>
      <c r="U651">
        <v>28.015370000000001</v>
      </c>
      <c r="V651">
        <v>51.156570000000002</v>
      </c>
      <c r="W651">
        <v>45.167659999999998</v>
      </c>
      <c r="X651">
        <v>49.409680000000002</v>
      </c>
      <c r="Y651">
        <v>39.488689999999998</v>
      </c>
      <c r="Z651">
        <v>35.119590000000002</v>
      </c>
      <c r="AA651">
        <v>11.576029999999999</v>
      </c>
      <c r="AB651">
        <v>50.087859999999999</v>
      </c>
      <c r="AC651">
        <v>17.601009999999999</v>
      </c>
      <c r="AD651">
        <v>53.405880000000003</v>
      </c>
      <c r="AE651">
        <v>33.509320000000002</v>
      </c>
    </row>
    <row r="652" spans="1:31" x14ac:dyDescent="0.35">
      <c r="A652" s="73">
        <v>38412</v>
      </c>
      <c r="B652">
        <v>36.791609999999999</v>
      </c>
      <c r="C652">
        <v>22.163440000000001</v>
      </c>
      <c r="D652">
        <v>47.5886</v>
      </c>
      <c r="E652">
        <v>59.86598</v>
      </c>
      <c r="F652">
        <v>30.223659999999999</v>
      </c>
      <c r="G652">
        <v>19.813790000000001</v>
      </c>
      <c r="H652">
        <v>25.199750000000002</v>
      </c>
      <c r="I652">
        <v>28.39303</v>
      </c>
      <c r="J652">
        <v>46.688789999999997</v>
      </c>
      <c r="K652">
        <v>48.040320000000001</v>
      </c>
      <c r="L652">
        <v>62.375030000000002</v>
      </c>
      <c r="M652">
        <v>54.779739999999997</v>
      </c>
      <c r="N652">
        <v>53.194629999999997</v>
      </c>
      <c r="O652">
        <v>23.675879999999999</v>
      </c>
      <c r="P652">
        <v>20.565390000000001</v>
      </c>
      <c r="Q652">
        <v>33.130940000000002</v>
      </c>
      <c r="R652">
        <v>43.399529999999999</v>
      </c>
      <c r="S652">
        <v>84.156009999999995</v>
      </c>
      <c r="T652">
        <v>44.029710000000001</v>
      </c>
      <c r="U652">
        <v>28.112670000000001</v>
      </c>
      <c r="V652">
        <v>52.039619999999999</v>
      </c>
      <c r="W652">
        <v>45.665050000000001</v>
      </c>
      <c r="X652">
        <v>49.602179999999997</v>
      </c>
      <c r="Y652">
        <v>39.888309999999997</v>
      </c>
      <c r="Z652">
        <v>35.673319999999997</v>
      </c>
      <c r="AA652">
        <v>11.865819999999999</v>
      </c>
      <c r="AB652">
        <v>50.523699999999998</v>
      </c>
      <c r="AC652">
        <v>17.97128</v>
      </c>
      <c r="AD652">
        <v>53.481430000000003</v>
      </c>
      <c r="AE652">
        <v>33.698309999999999</v>
      </c>
    </row>
    <row r="653" spans="1:31" x14ac:dyDescent="0.35">
      <c r="A653" s="73">
        <v>38443</v>
      </c>
      <c r="B653">
        <v>37.012949999999996</v>
      </c>
      <c r="C653">
        <v>22.540150000000001</v>
      </c>
      <c r="D653">
        <v>48.04522</v>
      </c>
      <c r="E653">
        <v>59.896070000000002</v>
      </c>
      <c r="F653">
        <v>30.59807</v>
      </c>
      <c r="G653">
        <v>20.07225</v>
      </c>
      <c r="H653">
        <v>25.581589999999998</v>
      </c>
      <c r="I653">
        <v>28.951499999999999</v>
      </c>
      <c r="J653">
        <v>47.156390000000002</v>
      </c>
      <c r="K653">
        <v>48.85154</v>
      </c>
      <c r="L653">
        <v>62.910179999999997</v>
      </c>
      <c r="M653">
        <v>55.311169999999997</v>
      </c>
      <c r="N653">
        <v>54.32479</v>
      </c>
      <c r="O653">
        <v>24.126059999999999</v>
      </c>
      <c r="P653">
        <v>20.887599999999999</v>
      </c>
      <c r="Q653">
        <v>33.561360000000001</v>
      </c>
      <c r="R653">
        <v>43.717329999999997</v>
      </c>
      <c r="S653">
        <v>83.976039999999998</v>
      </c>
      <c r="T653">
        <v>44.268419999999999</v>
      </c>
      <c r="U653">
        <v>28.24663</v>
      </c>
      <c r="V653">
        <v>52.604559999999999</v>
      </c>
      <c r="W653">
        <v>46.042110000000001</v>
      </c>
      <c r="X653">
        <v>49.846119999999999</v>
      </c>
      <c r="Y653">
        <v>40.477229999999999</v>
      </c>
      <c r="Z653">
        <v>36.412019999999998</v>
      </c>
      <c r="AA653">
        <v>12.195790000000001</v>
      </c>
      <c r="AB653">
        <v>50.498710000000003</v>
      </c>
      <c r="AC653">
        <v>18.563490000000002</v>
      </c>
      <c r="AD653">
        <v>53.597659999999998</v>
      </c>
      <c r="AE653">
        <v>33.747070000000001</v>
      </c>
    </row>
    <row r="654" spans="1:31" x14ac:dyDescent="0.35">
      <c r="A654" s="73">
        <v>38473</v>
      </c>
      <c r="B654">
        <v>37.368760000000002</v>
      </c>
      <c r="C654">
        <v>22.768940000000001</v>
      </c>
      <c r="D654">
        <v>48.318429999999999</v>
      </c>
      <c r="E654">
        <v>60.168370000000003</v>
      </c>
      <c r="F654">
        <v>31.061959999999999</v>
      </c>
      <c r="G654">
        <v>20.326519999999999</v>
      </c>
      <c r="H654">
        <v>25.94529</v>
      </c>
      <c r="I654">
        <v>29.529129999999999</v>
      </c>
      <c r="J654">
        <v>48.072090000000003</v>
      </c>
      <c r="K654">
        <v>49.721629999999998</v>
      </c>
      <c r="L654">
        <v>63.56118</v>
      </c>
      <c r="M654">
        <v>55.97992</v>
      </c>
      <c r="N654">
        <v>55.232230000000001</v>
      </c>
      <c r="O654">
        <v>24.401520000000001</v>
      </c>
      <c r="P654">
        <v>21.253139999999998</v>
      </c>
      <c r="Q654">
        <v>34.082709999999999</v>
      </c>
      <c r="R654">
        <v>44.368040000000001</v>
      </c>
      <c r="S654">
        <v>83.976039999999998</v>
      </c>
      <c r="T654">
        <v>44.636839999999999</v>
      </c>
      <c r="U654">
        <v>28.365079999999999</v>
      </c>
      <c r="V654">
        <v>52.875880000000002</v>
      </c>
      <c r="W654">
        <v>46.379219999999997</v>
      </c>
      <c r="X654">
        <v>50.119280000000003</v>
      </c>
      <c r="Y654">
        <v>41.054099999999998</v>
      </c>
      <c r="Z654">
        <v>36.964019999999998</v>
      </c>
      <c r="AA654">
        <v>12.505330000000001</v>
      </c>
      <c r="AB654">
        <v>50.853610000000003</v>
      </c>
      <c r="AC654">
        <v>19.010840000000002</v>
      </c>
      <c r="AD654">
        <v>53.742109999999997</v>
      </c>
      <c r="AE654">
        <v>34.264189999999999</v>
      </c>
    </row>
    <row r="655" spans="1:31" x14ac:dyDescent="0.35">
      <c r="A655" s="73">
        <v>38504</v>
      </c>
      <c r="B655">
        <v>37.74418</v>
      </c>
      <c r="C655">
        <v>22.996410000000001</v>
      </c>
      <c r="D655">
        <v>48.678739999999998</v>
      </c>
      <c r="E655">
        <v>60.854709999999997</v>
      </c>
      <c r="F655">
        <v>31.487629999999999</v>
      </c>
      <c r="G655">
        <v>20.615580000000001</v>
      </c>
      <c r="H655">
        <v>26.304040000000001</v>
      </c>
      <c r="I655">
        <v>30.02948</v>
      </c>
      <c r="J655">
        <v>48.517949999999999</v>
      </c>
      <c r="K655">
        <v>51.228580000000001</v>
      </c>
      <c r="L655">
        <v>64.144620000000003</v>
      </c>
      <c r="M655">
        <v>56.657179999999997</v>
      </c>
      <c r="N655">
        <v>55.610599999999998</v>
      </c>
      <c r="O655">
        <v>24.615220000000001</v>
      </c>
      <c r="P655">
        <v>21.45936</v>
      </c>
      <c r="Q655">
        <v>34.71707</v>
      </c>
      <c r="R655">
        <v>44.967190000000002</v>
      </c>
      <c r="S655">
        <v>83.951499999999996</v>
      </c>
      <c r="T655">
        <v>44.969990000000003</v>
      </c>
      <c r="U655">
        <v>28.54842</v>
      </c>
      <c r="V655">
        <v>53.326880000000003</v>
      </c>
      <c r="W655">
        <v>46.820320000000002</v>
      </c>
      <c r="X655">
        <v>50.45082</v>
      </c>
      <c r="Y655">
        <v>41.622100000000003</v>
      </c>
      <c r="Z655">
        <v>37.226309999999998</v>
      </c>
      <c r="AA655">
        <v>12.77731</v>
      </c>
      <c r="AB655">
        <v>52.073920000000001</v>
      </c>
      <c r="AC655">
        <v>19.376329999999999</v>
      </c>
      <c r="AD655">
        <v>54.01193</v>
      </c>
      <c r="AE655">
        <v>34.840260000000001</v>
      </c>
    </row>
    <row r="656" spans="1:31" x14ac:dyDescent="0.35">
      <c r="A656" s="73">
        <v>38534</v>
      </c>
      <c r="B656">
        <v>37.97672</v>
      </c>
      <c r="C656">
        <v>23.341159999999999</v>
      </c>
      <c r="D656">
        <v>49.060560000000002</v>
      </c>
      <c r="E656">
        <v>61.801079999999999</v>
      </c>
      <c r="F656">
        <v>31.83428</v>
      </c>
      <c r="G656">
        <v>20.910550000000001</v>
      </c>
      <c r="H656">
        <v>26.473140000000001</v>
      </c>
      <c r="I656">
        <v>30.686450000000001</v>
      </c>
      <c r="J656">
        <v>48.811160000000001</v>
      </c>
      <c r="K656">
        <v>52.991059999999997</v>
      </c>
      <c r="L656">
        <v>64.726590000000002</v>
      </c>
      <c r="M656">
        <v>57.279240000000001</v>
      </c>
      <c r="N656">
        <v>55.938400000000001</v>
      </c>
      <c r="O656">
        <v>25.0488</v>
      </c>
      <c r="P656">
        <v>21.687460000000002</v>
      </c>
      <c r="Q656">
        <v>35.312640000000002</v>
      </c>
      <c r="R656">
        <v>45.314830000000001</v>
      </c>
      <c r="S656">
        <v>84.115099999999998</v>
      </c>
      <c r="T656">
        <v>45.391300000000001</v>
      </c>
      <c r="U656">
        <v>29.01718</v>
      </c>
      <c r="V656">
        <v>53.852539999999998</v>
      </c>
      <c r="W656">
        <v>47.263590000000001</v>
      </c>
      <c r="X656">
        <v>50.810099999999998</v>
      </c>
      <c r="Y656">
        <v>42.163319999999999</v>
      </c>
      <c r="Z656">
        <v>37.258240000000001</v>
      </c>
      <c r="AA656">
        <v>13.09421</v>
      </c>
      <c r="AB656">
        <v>52.963929999999998</v>
      </c>
      <c r="AC656">
        <v>19.788460000000001</v>
      </c>
      <c r="AD656">
        <v>54.274279999999997</v>
      </c>
      <c r="AE656">
        <v>35.504860000000001</v>
      </c>
    </row>
    <row r="657" spans="1:31" x14ac:dyDescent="0.35">
      <c r="A657" s="73">
        <v>38565</v>
      </c>
      <c r="B657">
        <v>38.094389999999997</v>
      </c>
      <c r="C657">
        <v>23.710239999999999</v>
      </c>
      <c r="D657">
        <v>49.106929999999998</v>
      </c>
      <c r="E657">
        <v>62.085389999999997</v>
      </c>
      <c r="F657">
        <v>32.036299999999997</v>
      </c>
      <c r="G657">
        <v>21.21715</v>
      </c>
      <c r="H657">
        <v>26.61101</v>
      </c>
      <c r="I657">
        <v>31.30913</v>
      </c>
      <c r="J657">
        <v>49.080559999999998</v>
      </c>
      <c r="K657">
        <v>53.335590000000003</v>
      </c>
      <c r="L657">
        <v>64.878230000000002</v>
      </c>
      <c r="M657">
        <v>57.450980000000001</v>
      </c>
      <c r="N657">
        <v>56.343919999999997</v>
      </c>
      <c r="O657">
        <v>25.554860000000001</v>
      </c>
      <c r="P657">
        <v>21.912410000000001</v>
      </c>
      <c r="Q657">
        <v>35.83746</v>
      </c>
      <c r="R657">
        <v>45.505850000000002</v>
      </c>
      <c r="S657">
        <v>84.245980000000003</v>
      </c>
      <c r="T657">
        <v>45.677419999999998</v>
      </c>
      <c r="U657">
        <v>29.469740000000002</v>
      </c>
      <c r="V657">
        <v>54.270479999999999</v>
      </c>
      <c r="W657">
        <v>47.7089</v>
      </c>
      <c r="X657">
        <v>51.099769999999999</v>
      </c>
      <c r="Y657">
        <v>42.531500000000001</v>
      </c>
      <c r="Z657">
        <v>37.541260000000001</v>
      </c>
      <c r="AA657">
        <v>13.46325</v>
      </c>
      <c r="AB657">
        <v>53.25996</v>
      </c>
      <c r="AC657">
        <v>20.288229999999999</v>
      </c>
      <c r="AD657">
        <v>54.546590000000002</v>
      </c>
      <c r="AE657">
        <v>35.78051</v>
      </c>
    </row>
    <row r="658" spans="1:31" x14ac:dyDescent="0.35">
      <c r="A658" s="73">
        <v>38596</v>
      </c>
      <c r="B658">
        <v>38.41939</v>
      </c>
      <c r="C658">
        <v>24.098140000000001</v>
      </c>
      <c r="D658">
        <v>49.233170000000001</v>
      </c>
      <c r="E658">
        <v>61.98912</v>
      </c>
      <c r="F658">
        <v>32.186320000000002</v>
      </c>
      <c r="G658">
        <v>21.59169</v>
      </c>
      <c r="H658">
        <v>27.029640000000001</v>
      </c>
      <c r="I658">
        <v>31.817620000000002</v>
      </c>
      <c r="J658">
        <v>49.10284</v>
      </c>
      <c r="K658">
        <v>53.761220000000002</v>
      </c>
      <c r="L658">
        <v>65.047970000000007</v>
      </c>
      <c r="M658">
        <v>57.931159999999998</v>
      </c>
      <c r="N658">
        <v>56.986759999999997</v>
      </c>
      <c r="O658">
        <v>26.181550000000001</v>
      </c>
      <c r="P658">
        <v>22.41583</v>
      </c>
      <c r="Q658">
        <v>36.414070000000002</v>
      </c>
      <c r="R658">
        <v>45.489780000000003</v>
      </c>
      <c r="S658">
        <v>84.327780000000004</v>
      </c>
      <c r="T658">
        <v>45.896999999999998</v>
      </c>
      <c r="U658">
        <v>29.90033</v>
      </c>
      <c r="V658">
        <v>54.922550000000001</v>
      </c>
      <c r="W658">
        <v>48.604669999999999</v>
      </c>
      <c r="X658">
        <v>51.421610000000001</v>
      </c>
      <c r="Y658">
        <v>42.982840000000003</v>
      </c>
      <c r="Z658">
        <v>38.067300000000003</v>
      </c>
      <c r="AA658">
        <v>13.91869</v>
      </c>
      <c r="AB658">
        <v>53.305579999999999</v>
      </c>
      <c r="AC658">
        <v>20.749490000000002</v>
      </c>
      <c r="AD658">
        <v>54.829689999999999</v>
      </c>
      <c r="AE658">
        <v>36.147910000000003</v>
      </c>
    </row>
    <row r="659" spans="1:31" x14ac:dyDescent="0.35">
      <c r="A659" s="73">
        <v>38626</v>
      </c>
      <c r="B659">
        <v>38.61551</v>
      </c>
      <c r="C659">
        <v>24.393979999999999</v>
      </c>
      <c r="D659">
        <v>49.463160000000002</v>
      </c>
      <c r="E659">
        <v>62.101080000000003</v>
      </c>
      <c r="F659">
        <v>32.457160000000002</v>
      </c>
      <c r="G659">
        <v>21.93075</v>
      </c>
      <c r="H659">
        <v>27.579830000000001</v>
      </c>
      <c r="I659">
        <v>32.448720000000002</v>
      </c>
      <c r="J659">
        <v>49.497390000000003</v>
      </c>
      <c r="K659">
        <v>54.010840000000002</v>
      </c>
      <c r="L659">
        <v>65.516720000000007</v>
      </c>
      <c r="M659">
        <v>58.856279999999998</v>
      </c>
      <c r="N659">
        <v>57.606630000000003</v>
      </c>
      <c r="O659">
        <v>26.610659999999999</v>
      </c>
      <c r="P659">
        <v>22.838170000000002</v>
      </c>
      <c r="Q659">
        <v>37.101529999999997</v>
      </c>
      <c r="R659">
        <v>45.54618</v>
      </c>
      <c r="S659">
        <v>84.286879999999996</v>
      </c>
      <c r="T659">
        <v>46.019289999999998</v>
      </c>
      <c r="U659">
        <v>30.449310000000001</v>
      </c>
      <c r="V659">
        <v>55.404389999999999</v>
      </c>
      <c r="W659">
        <v>49.037990000000001</v>
      </c>
      <c r="X659">
        <v>51.771320000000003</v>
      </c>
      <c r="Y659">
        <v>43.55057</v>
      </c>
      <c r="Z659">
        <v>38.668599999999998</v>
      </c>
      <c r="AA659">
        <v>14.38303</v>
      </c>
      <c r="AB659">
        <v>54.309100000000001</v>
      </c>
      <c r="AC659">
        <v>21.015129999999999</v>
      </c>
      <c r="AD659">
        <v>55.114449999999998</v>
      </c>
      <c r="AE659">
        <v>36.604089999999999</v>
      </c>
    </row>
    <row r="660" spans="1:31" x14ac:dyDescent="0.35">
      <c r="A660" s="73">
        <v>38657</v>
      </c>
      <c r="B660">
        <v>38.677140000000001</v>
      </c>
      <c r="C660">
        <v>24.663489999999999</v>
      </c>
      <c r="D660">
        <v>49.498519999999999</v>
      </c>
      <c r="E660">
        <v>62.386629999999997</v>
      </c>
      <c r="F660">
        <v>32.85228</v>
      </c>
      <c r="G660">
        <v>22.24324</v>
      </c>
      <c r="H660">
        <v>28.220559999999999</v>
      </c>
      <c r="I660">
        <v>33.227919999999997</v>
      </c>
      <c r="J660">
        <v>50.380049999999997</v>
      </c>
      <c r="K660">
        <v>54.438510000000001</v>
      </c>
      <c r="L660">
        <v>65.874740000000003</v>
      </c>
      <c r="M660">
        <v>59.21575</v>
      </c>
      <c r="N660">
        <v>58.194049999999997</v>
      </c>
      <c r="O660">
        <v>26.69896</v>
      </c>
      <c r="P660">
        <v>23.001840000000001</v>
      </c>
      <c r="Q660">
        <v>37.81456</v>
      </c>
      <c r="R660">
        <v>45.922870000000003</v>
      </c>
      <c r="S660">
        <v>84.327780000000004</v>
      </c>
      <c r="T660">
        <v>46.127650000000003</v>
      </c>
      <c r="U660">
        <v>30.825420000000001</v>
      </c>
      <c r="V660">
        <v>55.85548</v>
      </c>
      <c r="W660">
        <v>48.859940000000002</v>
      </c>
      <c r="X660">
        <v>51.999450000000003</v>
      </c>
      <c r="Y660">
        <v>43.957410000000003</v>
      </c>
      <c r="Z660">
        <v>39.032699999999998</v>
      </c>
      <c r="AA660">
        <v>14.736890000000001</v>
      </c>
      <c r="AB660">
        <v>54.96763</v>
      </c>
      <c r="AC660">
        <v>21.326440000000002</v>
      </c>
      <c r="AD660">
        <v>55.250610000000002</v>
      </c>
      <c r="AE660">
        <v>36.773119999999999</v>
      </c>
    </row>
    <row r="661" spans="1:31" x14ac:dyDescent="0.35">
      <c r="A661" s="73">
        <v>38687</v>
      </c>
      <c r="B661">
        <v>39.010539999999999</v>
      </c>
      <c r="C661">
        <v>25.035409999999999</v>
      </c>
      <c r="D661">
        <v>49.653550000000003</v>
      </c>
      <c r="E661">
        <v>62.359389999999998</v>
      </c>
      <c r="F661">
        <v>33.406840000000003</v>
      </c>
      <c r="G661">
        <v>22.548960000000001</v>
      </c>
      <c r="H661">
        <v>28.52017</v>
      </c>
      <c r="I661">
        <v>33.953209999999999</v>
      </c>
      <c r="J661">
        <v>51.031469999999999</v>
      </c>
      <c r="K661">
        <v>54.922159999999998</v>
      </c>
      <c r="L661">
        <v>66.639049999999997</v>
      </c>
      <c r="M661">
        <v>59.927190000000003</v>
      </c>
      <c r="N661">
        <v>58.918810000000001</v>
      </c>
      <c r="O661">
        <v>26.849319999999999</v>
      </c>
      <c r="P661">
        <v>23.292439999999999</v>
      </c>
      <c r="Q661">
        <v>38.469749999999998</v>
      </c>
      <c r="R661">
        <v>46.073169999999998</v>
      </c>
      <c r="S661">
        <v>84.254170000000002</v>
      </c>
      <c r="T661">
        <v>46.356079999999999</v>
      </c>
      <c r="U661">
        <v>31.138750000000002</v>
      </c>
      <c r="V661">
        <v>56.374769999999998</v>
      </c>
      <c r="W661">
        <v>49.016910000000003</v>
      </c>
      <c r="X661">
        <v>52.28472</v>
      </c>
      <c r="Y661">
        <v>44.457689999999999</v>
      </c>
      <c r="Z661">
        <v>39.109760000000001</v>
      </c>
      <c r="AA661">
        <v>15.03363</v>
      </c>
      <c r="AB661">
        <v>55.213410000000003</v>
      </c>
      <c r="AC661">
        <v>21.796309999999998</v>
      </c>
      <c r="AD661">
        <v>55.473930000000003</v>
      </c>
      <c r="AE661">
        <v>37.60492</v>
      </c>
    </row>
    <row r="662" spans="1:31" x14ac:dyDescent="0.35">
      <c r="A662" s="73">
        <v>38718</v>
      </c>
      <c r="B662">
        <v>39.456009999999999</v>
      </c>
      <c r="C662">
        <v>25.481290000000001</v>
      </c>
      <c r="D662">
        <v>49.912599999999998</v>
      </c>
      <c r="E662">
        <v>61.89564</v>
      </c>
      <c r="F662">
        <v>33.730670000000003</v>
      </c>
      <c r="G662">
        <v>22.805099999999999</v>
      </c>
      <c r="H662">
        <v>28.559049999999999</v>
      </c>
      <c r="I662">
        <v>34.362850000000002</v>
      </c>
      <c r="J662">
        <v>51.51576</v>
      </c>
      <c r="K662">
        <v>57.203069999999997</v>
      </c>
      <c r="L662">
        <v>67.200770000000006</v>
      </c>
      <c r="M662">
        <v>60.397590000000001</v>
      </c>
      <c r="N662">
        <v>59.791829999999997</v>
      </c>
      <c r="O662">
        <v>27.191970000000001</v>
      </c>
      <c r="P662">
        <v>23.465160000000001</v>
      </c>
      <c r="Q662">
        <v>39.085810000000002</v>
      </c>
      <c r="R662">
        <v>45.796149999999997</v>
      </c>
      <c r="S662">
        <v>84.172359999999998</v>
      </c>
      <c r="T662">
        <v>46.632910000000003</v>
      </c>
      <c r="U662">
        <v>31.424600000000002</v>
      </c>
      <c r="V662">
        <v>56.484000000000002</v>
      </c>
      <c r="W662">
        <v>49.349330000000002</v>
      </c>
      <c r="X662">
        <v>52.592350000000003</v>
      </c>
      <c r="Y662">
        <v>44.838819999999998</v>
      </c>
      <c r="Z662">
        <v>39.113849999999999</v>
      </c>
      <c r="AA662">
        <v>15.37637</v>
      </c>
      <c r="AB662">
        <v>56.247399999999999</v>
      </c>
      <c r="AC662">
        <v>22.009180000000001</v>
      </c>
      <c r="AD662">
        <v>55.825940000000003</v>
      </c>
      <c r="AE662">
        <v>38.949249999999999</v>
      </c>
    </row>
    <row r="663" spans="1:31" x14ac:dyDescent="0.35">
      <c r="A663" s="73">
        <v>38749</v>
      </c>
      <c r="B663">
        <v>39.76979</v>
      </c>
      <c r="C663">
        <v>26.002189999999999</v>
      </c>
      <c r="D663">
        <v>50.543430000000001</v>
      </c>
      <c r="E663">
        <v>61.780070000000002</v>
      </c>
      <c r="F663">
        <v>33.899230000000003</v>
      </c>
      <c r="G663">
        <v>23.010660000000001</v>
      </c>
      <c r="H663">
        <v>28.838719999999999</v>
      </c>
      <c r="I663">
        <v>34.695720000000001</v>
      </c>
      <c r="J663">
        <v>52.030880000000003</v>
      </c>
      <c r="K663">
        <v>57.463479999999997</v>
      </c>
      <c r="L663">
        <v>67.303809999999999</v>
      </c>
      <c r="M663">
        <v>60.791649999999997</v>
      </c>
      <c r="N663">
        <v>60.897219999999997</v>
      </c>
      <c r="O663">
        <v>27.569120000000002</v>
      </c>
      <c r="P663">
        <v>23.62107</v>
      </c>
      <c r="Q663">
        <v>39.684100000000001</v>
      </c>
      <c r="R663">
        <v>45.85913</v>
      </c>
      <c r="S663">
        <v>84.090559999999996</v>
      </c>
      <c r="T663">
        <v>46.955069999999999</v>
      </c>
      <c r="U663">
        <v>31.93121</v>
      </c>
      <c r="V663">
        <v>56.788589999999999</v>
      </c>
      <c r="W663">
        <v>49.584429999999998</v>
      </c>
      <c r="X663">
        <v>52.861739999999998</v>
      </c>
      <c r="Y663">
        <v>45.189019999999999</v>
      </c>
      <c r="Z663">
        <v>39.382150000000003</v>
      </c>
      <c r="AA663">
        <v>15.71363</v>
      </c>
      <c r="AB663">
        <v>56.631</v>
      </c>
      <c r="AC663">
        <v>22.302620000000001</v>
      </c>
      <c r="AD663">
        <v>56.027679999999997</v>
      </c>
      <c r="AE663">
        <v>40.337690000000002</v>
      </c>
    </row>
    <row r="664" spans="1:31" x14ac:dyDescent="0.35">
      <c r="A664" s="73">
        <v>38777</v>
      </c>
      <c r="B664">
        <v>40.159230000000001</v>
      </c>
      <c r="C664">
        <v>26.404340000000001</v>
      </c>
      <c r="D664">
        <v>51.147030000000001</v>
      </c>
      <c r="E664">
        <v>61.994999999999997</v>
      </c>
      <c r="F664">
        <v>34.246299999999998</v>
      </c>
      <c r="G664">
        <v>23.246559999999999</v>
      </c>
      <c r="H664">
        <v>28.856280000000002</v>
      </c>
      <c r="I664">
        <v>35.540239999999997</v>
      </c>
      <c r="J664">
        <v>52.268859999999997</v>
      </c>
      <c r="K664">
        <v>56.268000000000001</v>
      </c>
      <c r="L664">
        <v>67.738770000000002</v>
      </c>
      <c r="M664">
        <v>62.0974</v>
      </c>
      <c r="N664">
        <v>62.84066</v>
      </c>
      <c r="O664">
        <v>27.860109999999999</v>
      </c>
      <c r="P664">
        <v>24.338380000000001</v>
      </c>
      <c r="Q664">
        <v>40.246749999999999</v>
      </c>
      <c r="R664">
        <v>46.666780000000003</v>
      </c>
      <c r="S664">
        <v>84.066019999999995</v>
      </c>
      <c r="T664">
        <v>47.196449999999999</v>
      </c>
      <c r="U664">
        <v>32.953870000000002</v>
      </c>
      <c r="V664">
        <v>57.416150000000002</v>
      </c>
      <c r="W664">
        <v>49.846890000000002</v>
      </c>
      <c r="X664">
        <v>53.243969999999997</v>
      </c>
      <c r="Y664">
        <v>45.977919999999997</v>
      </c>
      <c r="Z664">
        <v>39.844819999999999</v>
      </c>
      <c r="AA664">
        <v>15.964180000000001</v>
      </c>
      <c r="AB664">
        <v>57.355550000000001</v>
      </c>
      <c r="AC664">
        <v>22.95119</v>
      </c>
      <c r="AD664">
        <v>56.1464</v>
      </c>
      <c r="AE664">
        <v>41.674950000000003</v>
      </c>
    </row>
    <row r="665" spans="1:31" x14ac:dyDescent="0.35">
      <c r="A665" s="73">
        <v>38808</v>
      </c>
      <c r="B665">
        <v>40.856850000000001</v>
      </c>
      <c r="C665">
        <v>26.723749999999999</v>
      </c>
      <c r="D665">
        <v>51.098849999999999</v>
      </c>
      <c r="E665">
        <v>62.297420000000002</v>
      </c>
      <c r="F665">
        <v>34.526069999999997</v>
      </c>
      <c r="G665">
        <v>23.558350000000001</v>
      </c>
      <c r="H665">
        <v>29.406880000000001</v>
      </c>
      <c r="I665">
        <v>36.286380000000001</v>
      </c>
      <c r="J665">
        <v>53.008130000000001</v>
      </c>
      <c r="K665">
        <v>56.887129999999999</v>
      </c>
      <c r="L665">
        <v>68.626990000000006</v>
      </c>
      <c r="M665">
        <v>62.955179999999999</v>
      </c>
      <c r="N665">
        <v>63.936079999999997</v>
      </c>
      <c r="O665">
        <v>27.956440000000001</v>
      </c>
      <c r="P665">
        <v>25.003139999999998</v>
      </c>
      <c r="Q665">
        <v>40.807369999999999</v>
      </c>
      <c r="R665">
        <v>47.255099999999999</v>
      </c>
      <c r="S665">
        <v>84.066019999999995</v>
      </c>
      <c r="T665">
        <v>47.417540000000002</v>
      </c>
      <c r="U665">
        <v>34.098909999999997</v>
      </c>
      <c r="V665">
        <v>58.025919999999999</v>
      </c>
      <c r="W665">
        <v>50.35183</v>
      </c>
      <c r="X665">
        <v>53.692070000000001</v>
      </c>
      <c r="Y665">
        <v>46.660080000000001</v>
      </c>
      <c r="Z665">
        <v>40.236800000000002</v>
      </c>
      <c r="AA665">
        <v>16.341149999999999</v>
      </c>
      <c r="AB665">
        <v>58.524389999999997</v>
      </c>
      <c r="AC665">
        <v>23.47533</v>
      </c>
      <c r="AD665">
        <v>56.455240000000003</v>
      </c>
      <c r="AE665">
        <v>42.276470000000003</v>
      </c>
    </row>
    <row r="666" spans="1:31" x14ac:dyDescent="0.35">
      <c r="A666" s="73">
        <v>38838</v>
      </c>
      <c r="B666">
        <v>41.363950000000003</v>
      </c>
      <c r="C666">
        <v>27.125019999999999</v>
      </c>
      <c r="D666">
        <v>51.482889999999998</v>
      </c>
      <c r="E666">
        <v>62.343299999999999</v>
      </c>
      <c r="F666">
        <v>34.747779999999999</v>
      </c>
      <c r="G666">
        <v>23.875240000000002</v>
      </c>
      <c r="H666">
        <v>30.1965</v>
      </c>
      <c r="I666">
        <v>36.592550000000003</v>
      </c>
      <c r="J666">
        <v>53.804740000000002</v>
      </c>
      <c r="K666">
        <v>57.158810000000003</v>
      </c>
      <c r="L666">
        <v>69.378100000000003</v>
      </c>
      <c r="M666">
        <v>62.973109999999998</v>
      </c>
      <c r="N666">
        <v>63.554209999999998</v>
      </c>
      <c r="O666">
        <v>28.439440000000001</v>
      </c>
      <c r="P666">
        <v>25.236260000000001</v>
      </c>
      <c r="Q666">
        <v>41.330910000000003</v>
      </c>
      <c r="R666">
        <v>47.532380000000003</v>
      </c>
      <c r="S666">
        <v>83.902420000000006</v>
      </c>
      <c r="T666">
        <v>47.841180000000001</v>
      </c>
      <c r="U666">
        <v>34.680129999999998</v>
      </c>
      <c r="V666">
        <v>58.569249999999997</v>
      </c>
      <c r="W666">
        <v>50.905729999999998</v>
      </c>
      <c r="X666">
        <v>53.989040000000003</v>
      </c>
      <c r="Y666">
        <v>47.357469999999999</v>
      </c>
      <c r="Z666">
        <v>40.866570000000003</v>
      </c>
      <c r="AA666">
        <v>16.800840000000001</v>
      </c>
      <c r="AB666">
        <v>59.332859999999997</v>
      </c>
      <c r="AC666">
        <v>24.802530000000001</v>
      </c>
      <c r="AD666">
        <v>56.511699999999998</v>
      </c>
      <c r="AE666">
        <v>42.608849999999997</v>
      </c>
    </row>
    <row r="667" spans="1:31" x14ac:dyDescent="0.35">
      <c r="A667" s="73">
        <v>38869</v>
      </c>
      <c r="B667">
        <v>41.646920000000001</v>
      </c>
      <c r="C667">
        <v>27.470009999999998</v>
      </c>
      <c r="D667">
        <v>51.828420000000001</v>
      </c>
      <c r="E667">
        <v>62.196750000000002</v>
      </c>
      <c r="F667">
        <v>34.996569999999998</v>
      </c>
      <c r="G667">
        <v>24.169049999999999</v>
      </c>
      <c r="H667">
        <v>30.607040000000001</v>
      </c>
      <c r="I667">
        <v>37.032159999999998</v>
      </c>
      <c r="J667">
        <v>54.122540000000001</v>
      </c>
      <c r="K667">
        <v>57.894100000000002</v>
      </c>
      <c r="L667">
        <v>69.691909999999993</v>
      </c>
      <c r="M667">
        <v>63.350409999999997</v>
      </c>
      <c r="N667">
        <v>64.654049999999998</v>
      </c>
      <c r="O667">
        <v>28.946950000000001</v>
      </c>
      <c r="P667">
        <v>25.46471</v>
      </c>
      <c r="Q667">
        <v>41.799169999999997</v>
      </c>
      <c r="R667">
        <v>47.809649999999998</v>
      </c>
      <c r="S667">
        <v>83.763360000000006</v>
      </c>
      <c r="T667">
        <v>48.362470000000002</v>
      </c>
      <c r="U667">
        <v>34.998249999999999</v>
      </c>
      <c r="V667">
        <v>59.51934</v>
      </c>
      <c r="W667">
        <v>51.448799999999999</v>
      </c>
      <c r="X667">
        <v>54.390140000000002</v>
      </c>
      <c r="Y667">
        <v>48.169600000000003</v>
      </c>
      <c r="Z667">
        <v>41.546840000000003</v>
      </c>
      <c r="AA667">
        <v>17.350950000000001</v>
      </c>
      <c r="AB667">
        <v>60.552329999999998</v>
      </c>
      <c r="AC667">
        <v>25.970890000000001</v>
      </c>
      <c r="AD667">
        <v>56.827179999999998</v>
      </c>
      <c r="AE667">
        <v>43.139760000000003</v>
      </c>
    </row>
    <row r="668" spans="1:31" x14ac:dyDescent="0.35">
      <c r="A668" s="73">
        <v>38899</v>
      </c>
      <c r="B668">
        <v>42.005540000000003</v>
      </c>
      <c r="C668">
        <v>27.668510000000001</v>
      </c>
      <c r="D668">
        <v>52.174100000000003</v>
      </c>
      <c r="E668">
        <v>62.586820000000003</v>
      </c>
      <c r="F668">
        <v>35.155380000000001</v>
      </c>
      <c r="G668">
        <v>24.429490000000001</v>
      </c>
      <c r="H668">
        <v>31.30415</v>
      </c>
      <c r="I668">
        <v>37.628270000000001</v>
      </c>
      <c r="J668">
        <v>54.620640000000002</v>
      </c>
      <c r="K668">
        <v>58.160550000000001</v>
      </c>
      <c r="L668">
        <v>69.909030000000001</v>
      </c>
      <c r="M668">
        <v>64.090599999999995</v>
      </c>
      <c r="N668">
        <v>65.938479999999998</v>
      </c>
      <c r="O668">
        <v>28.995989999999999</v>
      </c>
      <c r="P668">
        <v>25.83794</v>
      </c>
      <c r="Q668">
        <v>42.309150000000002</v>
      </c>
      <c r="R668">
        <v>48.183369999999996</v>
      </c>
      <c r="S668">
        <v>83.591579999999993</v>
      </c>
      <c r="T668">
        <v>48.797580000000004</v>
      </c>
      <c r="U668">
        <v>34.987879999999997</v>
      </c>
      <c r="V668">
        <v>60.235250000000001</v>
      </c>
      <c r="W668">
        <v>52.074190000000002</v>
      </c>
      <c r="X668">
        <v>54.67051</v>
      </c>
      <c r="Y668">
        <v>48.501019999999997</v>
      </c>
      <c r="Z668">
        <v>42.041910000000001</v>
      </c>
      <c r="AA668">
        <v>18.005849999999999</v>
      </c>
      <c r="AB668">
        <v>61.839689999999997</v>
      </c>
      <c r="AC668">
        <v>25.649080000000001</v>
      </c>
      <c r="AD668">
        <v>57.17089</v>
      </c>
      <c r="AE668">
        <v>43.421570000000003</v>
      </c>
    </row>
    <row r="669" spans="1:31" x14ac:dyDescent="0.35">
      <c r="A669" s="73">
        <v>38930</v>
      </c>
      <c r="B669">
        <v>42.425789999999999</v>
      </c>
      <c r="C669">
        <v>27.86411</v>
      </c>
      <c r="D669">
        <v>52.56512</v>
      </c>
      <c r="E669">
        <v>63.090739999999997</v>
      </c>
      <c r="F669">
        <v>35.472830000000002</v>
      </c>
      <c r="G669">
        <v>24.738479999999999</v>
      </c>
      <c r="H669">
        <v>31.90483</v>
      </c>
      <c r="I669">
        <v>38.41827</v>
      </c>
      <c r="J669">
        <v>55.343400000000003</v>
      </c>
      <c r="K669">
        <v>58.291759999999996</v>
      </c>
      <c r="L669">
        <v>70.066090000000003</v>
      </c>
      <c r="M669">
        <v>64.672110000000004</v>
      </c>
      <c r="N669">
        <v>66.083470000000005</v>
      </c>
      <c r="O669">
        <v>29.226240000000001</v>
      </c>
      <c r="P669">
        <v>26.390969999999999</v>
      </c>
      <c r="Q669">
        <v>42.847760000000001</v>
      </c>
      <c r="R669">
        <v>48.836730000000003</v>
      </c>
      <c r="S669">
        <v>83.640659999999997</v>
      </c>
      <c r="T669">
        <v>49.218780000000002</v>
      </c>
      <c r="U669">
        <v>34.773870000000002</v>
      </c>
      <c r="V669">
        <v>60.5854</v>
      </c>
      <c r="W669">
        <v>52.717550000000003</v>
      </c>
      <c r="X669">
        <v>54.893230000000003</v>
      </c>
      <c r="Y669">
        <v>48.711689999999997</v>
      </c>
      <c r="Z669">
        <v>42.483600000000003</v>
      </c>
      <c r="AA669">
        <v>18.590409999999999</v>
      </c>
      <c r="AB669">
        <v>62.596699999999998</v>
      </c>
      <c r="AC669">
        <v>25.317309999999999</v>
      </c>
      <c r="AD669">
        <v>57.426589999999997</v>
      </c>
      <c r="AE669">
        <v>43.565649999999998</v>
      </c>
    </row>
    <row r="670" spans="1:31" x14ac:dyDescent="0.35">
      <c r="A670" s="73">
        <v>38961</v>
      </c>
      <c r="B670">
        <v>42.829230000000003</v>
      </c>
      <c r="C670">
        <v>28.128599999999999</v>
      </c>
      <c r="D670">
        <v>53.178429999999999</v>
      </c>
      <c r="E670">
        <v>63.148519999999998</v>
      </c>
      <c r="F670">
        <v>36.164909999999999</v>
      </c>
      <c r="G670">
        <v>25.059819999999998</v>
      </c>
      <c r="H670">
        <v>32.013669999999998</v>
      </c>
      <c r="I670">
        <v>39.435890000000001</v>
      </c>
      <c r="J670">
        <v>55.636479999999999</v>
      </c>
      <c r="K670">
        <v>59.130960000000002</v>
      </c>
      <c r="L670">
        <v>70.666809999999998</v>
      </c>
      <c r="M670">
        <v>65.567840000000004</v>
      </c>
      <c r="N670">
        <v>66.291600000000003</v>
      </c>
      <c r="O670">
        <v>29.57489</v>
      </c>
      <c r="P670">
        <v>26.899850000000001</v>
      </c>
      <c r="Q670">
        <v>43.383710000000001</v>
      </c>
      <c r="R670">
        <v>49.411909999999999</v>
      </c>
      <c r="S670">
        <v>83.763360000000006</v>
      </c>
      <c r="T670">
        <v>49.751710000000003</v>
      </c>
      <c r="U670">
        <v>35.024729999999998</v>
      </c>
      <c r="V670">
        <v>61.321040000000004</v>
      </c>
      <c r="W670">
        <v>53.095370000000003</v>
      </c>
      <c r="X670">
        <v>55.234760000000001</v>
      </c>
      <c r="Y670">
        <v>49.269350000000003</v>
      </c>
      <c r="Z670">
        <v>43.121270000000003</v>
      </c>
      <c r="AA670">
        <v>19.100629999999999</v>
      </c>
      <c r="AB670">
        <v>63.120550000000001</v>
      </c>
      <c r="AC670">
        <v>25.607690000000002</v>
      </c>
      <c r="AD670">
        <v>57.651580000000003</v>
      </c>
      <c r="AE670">
        <v>44.143009999999997</v>
      </c>
    </row>
    <row r="671" spans="1:31" x14ac:dyDescent="0.35">
      <c r="A671" s="73">
        <v>38991</v>
      </c>
      <c r="B671">
        <v>43.25788</v>
      </c>
      <c r="C671">
        <v>28.508430000000001</v>
      </c>
      <c r="D671">
        <v>53.511189999999999</v>
      </c>
      <c r="E671">
        <v>63.353870000000001</v>
      </c>
      <c r="F671">
        <v>36.53931</v>
      </c>
      <c r="G671">
        <v>25.39048</v>
      </c>
      <c r="H671">
        <v>32.181399999999996</v>
      </c>
      <c r="I671">
        <v>40.381570000000004</v>
      </c>
      <c r="J671">
        <v>56.0471</v>
      </c>
      <c r="K671">
        <v>60.190800000000003</v>
      </c>
      <c r="L671">
        <v>71.268979999999999</v>
      </c>
      <c r="M671">
        <v>66.586330000000004</v>
      </c>
      <c r="N671">
        <v>66.349969999999999</v>
      </c>
      <c r="O671">
        <v>30.05068</v>
      </c>
      <c r="P671">
        <v>27.16799</v>
      </c>
      <c r="Q671">
        <v>44.017200000000003</v>
      </c>
      <c r="R671">
        <v>49.877569999999999</v>
      </c>
      <c r="S671">
        <v>83.714280000000002</v>
      </c>
      <c r="T671">
        <v>50.195599999999999</v>
      </c>
      <c r="U671">
        <v>35.020049999999998</v>
      </c>
      <c r="V671">
        <v>61.934910000000002</v>
      </c>
      <c r="W671">
        <v>53.254280000000001</v>
      </c>
      <c r="X671">
        <v>55.606560000000002</v>
      </c>
      <c r="Y671">
        <v>49.870260000000002</v>
      </c>
      <c r="Z671">
        <v>43.802970000000002</v>
      </c>
      <c r="AA671">
        <v>19.716699999999999</v>
      </c>
      <c r="AB671">
        <v>63.23695</v>
      </c>
      <c r="AC671">
        <v>25.930949999999999</v>
      </c>
      <c r="AD671">
        <v>58.05921</v>
      </c>
      <c r="AE671">
        <v>45.04007</v>
      </c>
    </row>
    <row r="672" spans="1:31" x14ac:dyDescent="0.35">
      <c r="A672" s="73">
        <v>39022</v>
      </c>
      <c r="B672">
        <v>43.661320000000003</v>
      </c>
      <c r="C672">
        <v>28.993849999999998</v>
      </c>
      <c r="D672">
        <v>53.932609999999997</v>
      </c>
      <c r="E672">
        <v>63.446489999999997</v>
      </c>
      <c r="F672">
        <v>36.635919999999999</v>
      </c>
      <c r="G672">
        <v>25.75198</v>
      </c>
      <c r="H672">
        <v>32.876869999999997</v>
      </c>
      <c r="I672">
        <v>41.33211</v>
      </c>
      <c r="J672">
        <v>56.870919999999998</v>
      </c>
      <c r="K672">
        <v>60.929740000000002</v>
      </c>
      <c r="L672">
        <v>71.664079999999998</v>
      </c>
      <c r="M672">
        <v>67.156270000000006</v>
      </c>
      <c r="N672">
        <v>66.588040000000007</v>
      </c>
      <c r="O672">
        <v>30.503550000000001</v>
      </c>
      <c r="P672">
        <v>27.4556</v>
      </c>
      <c r="Q672">
        <v>44.856389999999998</v>
      </c>
      <c r="R672">
        <v>50.373730000000002</v>
      </c>
      <c r="S672">
        <v>83.779719999999998</v>
      </c>
      <c r="T672">
        <v>50.548099999999998</v>
      </c>
      <c r="U672">
        <v>35.200510000000001</v>
      </c>
      <c r="V672">
        <v>62.531889999999997</v>
      </c>
      <c r="W672">
        <v>54.010629999999999</v>
      </c>
      <c r="X672">
        <v>55.928289999999997</v>
      </c>
      <c r="Y672">
        <v>50.303739999999998</v>
      </c>
      <c r="Z672">
        <v>44.430500000000002</v>
      </c>
      <c r="AA672">
        <v>20.388120000000001</v>
      </c>
      <c r="AB672">
        <v>63.320869999999999</v>
      </c>
      <c r="AC672">
        <v>26.164819999999999</v>
      </c>
      <c r="AD672">
        <v>58.350619999999999</v>
      </c>
      <c r="AE672">
        <v>45.944090000000003</v>
      </c>
    </row>
    <row r="673" spans="1:31" x14ac:dyDescent="0.35">
      <c r="A673" s="73">
        <v>39052</v>
      </c>
      <c r="B673">
        <v>44.075969999999998</v>
      </c>
      <c r="C673">
        <v>29.385120000000001</v>
      </c>
      <c r="D673">
        <v>54.535020000000003</v>
      </c>
      <c r="E673">
        <v>63.49689</v>
      </c>
      <c r="F673">
        <v>37.065040000000003</v>
      </c>
      <c r="G673">
        <v>26.111190000000001</v>
      </c>
      <c r="H673">
        <v>33.295250000000003</v>
      </c>
      <c r="I673">
        <v>42.01144</v>
      </c>
      <c r="J673">
        <v>57.663409999999999</v>
      </c>
      <c r="K673">
        <v>61.263509999999997</v>
      </c>
      <c r="L673">
        <v>72.763919999999999</v>
      </c>
      <c r="M673">
        <v>67.859499999999997</v>
      </c>
      <c r="N673">
        <v>67.153630000000007</v>
      </c>
      <c r="O673">
        <v>30.81024</v>
      </c>
      <c r="P673">
        <v>27.887530000000002</v>
      </c>
      <c r="Q673">
        <v>45.8675</v>
      </c>
      <c r="R673">
        <v>51.042349999999999</v>
      </c>
      <c r="S673">
        <v>83.804259999999999</v>
      </c>
      <c r="T673">
        <v>51.059550000000002</v>
      </c>
      <c r="U673">
        <v>35.966610000000003</v>
      </c>
      <c r="V673">
        <v>63.53942</v>
      </c>
      <c r="W673">
        <v>54.559609999999999</v>
      </c>
      <c r="X673">
        <v>56.380249999999997</v>
      </c>
      <c r="Y673">
        <v>50.907550000000001</v>
      </c>
      <c r="Z673">
        <v>45.070619999999998</v>
      </c>
      <c r="AA673">
        <v>20.929349999999999</v>
      </c>
      <c r="AB673">
        <v>63.894219999999997</v>
      </c>
      <c r="AC673">
        <v>26.644780000000001</v>
      </c>
      <c r="AD673">
        <v>58.709269999999997</v>
      </c>
      <c r="AE673">
        <v>46.722290000000001</v>
      </c>
    </row>
    <row r="674" spans="1:31" x14ac:dyDescent="0.35">
      <c r="A674" s="73">
        <v>39083</v>
      </c>
      <c r="B674">
        <v>44.524239999999999</v>
      </c>
      <c r="C674">
        <v>29.813210000000002</v>
      </c>
      <c r="D674">
        <v>54.894350000000003</v>
      </c>
      <c r="E674">
        <v>63.762630000000001</v>
      </c>
      <c r="F674">
        <v>37.648940000000003</v>
      </c>
      <c r="G674">
        <v>26.436589999999999</v>
      </c>
      <c r="H674">
        <v>33.245930000000001</v>
      </c>
      <c r="I674">
        <v>42.50506</v>
      </c>
      <c r="J674">
        <v>58.57141</v>
      </c>
      <c r="K674">
        <v>61.668050000000001</v>
      </c>
      <c r="L674">
        <v>73.687039999999996</v>
      </c>
      <c r="M674">
        <v>68.498859999999993</v>
      </c>
      <c r="N674">
        <v>67.650729999999996</v>
      </c>
      <c r="O674">
        <v>31.174420000000001</v>
      </c>
      <c r="P674">
        <v>28.289200000000001</v>
      </c>
      <c r="Q674">
        <v>47.029989999999998</v>
      </c>
      <c r="R674">
        <v>51.698160000000001</v>
      </c>
      <c r="S674">
        <v>83.828800000000001</v>
      </c>
      <c r="T674">
        <v>51.519840000000002</v>
      </c>
      <c r="U674">
        <v>36.147190000000002</v>
      </c>
      <c r="V674">
        <v>64.401989999999998</v>
      </c>
      <c r="W674">
        <v>54.862119999999997</v>
      </c>
      <c r="X674">
        <v>56.752290000000002</v>
      </c>
      <c r="Y674">
        <v>51.580390000000001</v>
      </c>
      <c r="Z674">
        <v>45.933549999999997</v>
      </c>
      <c r="AA674">
        <v>21.515360000000001</v>
      </c>
      <c r="AB674">
        <v>65.054599999999994</v>
      </c>
      <c r="AC674">
        <v>27.17323</v>
      </c>
      <c r="AD674">
        <v>59.024749999999997</v>
      </c>
      <c r="AE674">
        <v>47.550910000000002</v>
      </c>
    </row>
    <row r="675" spans="1:31" x14ac:dyDescent="0.35">
      <c r="A675" s="73">
        <v>39114</v>
      </c>
      <c r="B675">
        <v>45.163020000000003</v>
      </c>
      <c r="C675">
        <v>30.296050000000001</v>
      </c>
      <c r="D675">
        <v>55.233260000000001</v>
      </c>
      <c r="E675">
        <v>63.918030000000002</v>
      </c>
      <c r="F675">
        <v>38.182850000000002</v>
      </c>
      <c r="G675">
        <v>26.87182</v>
      </c>
      <c r="H675">
        <v>33.694989999999997</v>
      </c>
      <c r="I675">
        <v>43.266199999999998</v>
      </c>
      <c r="J675">
        <v>59.307009999999998</v>
      </c>
      <c r="K675">
        <v>62.37133</v>
      </c>
      <c r="L675">
        <v>73.944460000000007</v>
      </c>
      <c r="M675">
        <v>68.99033</v>
      </c>
      <c r="N675">
        <v>68.000240000000005</v>
      </c>
      <c r="O675">
        <v>31.5383</v>
      </c>
      <c r="P675">
        <v>28.772549999999999</v>
      </c>
      <c r="Q675">
        <v>48.37229</v>
      </c>
      <c r="R675">
        <v>52.186680000000003</v>
      </c>
      <c r="S675">
        <v>83.812439999999995</v>
      </c>
      <c r="T675">
        <v>51.744819999999997</v>
      </c>
      <c r="U675">
        <v>36.061450000000001</v>
      </c>
      <c r="V675">
        <v>65.211979999999997</v>
      </c>
      <c r="W675">
        <v>55.563180000000003</v>
      </c>
      <c r="X675">
        <v>56.987029999999997</v>
      </c>
      <c r="Y675">
        <v>52.127400000000002</v>
      </c>
      <c r="Z675">
        <v>46.637949999999996</v>
      </c>
      <c r="AA675">
        <v>22.04899</v>
      </c>
      <c r="AB675">
        <v>66.16</v>
      </c>
      <c r="AC675">
        <v>27.582059999999998</v>
      </c>
      <c r="AD675">
        <v>59.155090000000001</v>
      </c>
      <c r="AE675">
        <v>49.237850000000002</v>
      </c>
    </row>
    <row r="676" spans="1:31" x14ac:dyDescent="0.35">
      <c r="A676" s="73">
        <v>39142</v>
      </c>
      <c r="B676">
        <v>45.9587</v>
      </c>
      <c r="C676">
        <v>30.549469999999999</v>
      </c>
      <c r="D676">
        <v>55.928139999999999</v>
      </c>
      <c r="E676">
        <v>63.795859999999998</v>
      </c>
      <c r="F676">
        <v>38.674660000000003</v>
      </c>
      <c r="G676">
        <v>27.286190000000001</v>
      </c>
      <c r="H676">
        <v>34.973260000000003</v>
      </c>
      <c r="I676">
        <v>44.309690000000003</v>
      </c>
      <c r="J676">
        <v>59.778030000000001</v>
      </c>
      <c r="K676">
        <v>63.365870000000001</v>
      </c>
      <c r="L676">
        <v>74.838579999999993</v>
      </c>
      <c r="M676">
        <v>69.840019999999996</v>
      </c>
      <c r="N676">
        <v>68.317409999999995</v>
      </c>
      <c r="O676">
        <v>31.927959999999999</v>
      </c>
      <c r="P676">
        <v>29.65061</v>
      </c>
      <c r="Q676">
        <v>49.965919999999997</v>
      </c>
      <c r="R676">
        <v>52.529209999999999</v>
      </c>
      <c r="S676">
        <v>83.869709999999998</v>
      </c>
      <c r="T676">
        <v>52.043129999999998</v>
      </c>
      <c r="U676">
        <v>36.565159999999999</v>
      </c>
      <c r="V676">
        <v>66.679280000000006</v>
      </c>
      <c r="W676">
        <v>56.121130000000001</v>
      </c>
      <c r="X676">
        <v>57.389020000000002</v>
      </c>
      <c r="Y676">
        <v>52.675759999999997</v>
      </c>
      <c r="Z676">
        <v>46.970869999999998</v>
      </c>
      <c r="AA676">
        <v>22.548570000000002</v>
      </c>
      <c r="AB676">
        <v>66.901759999999996</v>
      </c>
      <c r="AC676">
        <v>27.869959999999999</v>
      </c>
      <c r="AD676">
        <v>59.435699999999997</v>
      </c>
      <c r="AE676">
        <v>50.598559999999999</v>
      </c>
    </row>
    <row r="677" spans="1:31" x14ac:dyDescent="0.35">
      <c r="A677" s="73">
        <v>39173</v>
      </c>
      <c r="B677">
        <v>46.628300000000003</v>
      </c>
      <c r="C677">
        <v>31.036020000000001</v>
      </c>
      <c r="D677">
        <v>56.261890000000001</v>
      </c>
      <c r="E677">
        <v>63.68486</v>
      </c>
      <c r="F677">
        <v>39.03443</v>
      </c>
      <c r="G677">
        <v>27.575430000000001</v>
      </c>
      <c r="H677">
        <v>36.002549999999999</v>
      </c>
      <c r="I677">
        <v>44.945270000000001</v>
      </c>
      <c r="J677">
        <v>60.853430000000003</v>
      </c>
      <c r="K677">
        <v>63.761920000000003</v>
      </c>
      <c r="L677">
        <v>75.876239999999996</v>
      </c>
      <c r="M677">
        <v>70.675870000000003</v>
      </c>
      <c r="N677">
        <v>68.578000000000003</v>
      </c>
      <c r="O677">
        <v>32.265810000000002</v>
      </c>
      <c r="P677">
        <v>30.16648</v>
      </c>
      <c r="Q677">
        <v>51.808340000000001</v>
      </c>
      <c r="R677">
        <v>52.816459999999999</v>
      </c>
      <c r="S677">
        <v>83.918790000000001</v>
      </c>
      <c r="T677">
        <v>52.38091</v>
      </c>
      <c r="U677">
        <v>36.677660000000003</v>
      </c>
      <c r="V677">
        <v>67.27422</v>
      </c>
      <c r="W677">
        <v>56.939140000000002</v>
      </c>
      <c r="X677">
        <v>57.873190000000001</v>
      </c>
      <c r="Y677">
        <v>53.222630000000002</v>
      </c>
      <c r="Z677">
        <v>47.433929999999997</v>
      </c>
      <c r="AA677">
        <v>23.649059999999999</v>
      </c>
      <c r="AB677">
        <v>67.527339999999995</v>
      </c>
      <c r="AC677">
        <v>28.217420000000001</v>
      </c>
      <c r="AD677">
        <v>60.035119999999999</v>
      </c>
      <c r="AE677">
        <v>51.201720000000002</v>
      </c>
    </row>
    <row r="678" spans="1:31" x14ac:dyDescent="0.35">
      <c r="A678" s="73">
        <v>39203</v>
      </c>
      <c r="B678">
        <v>47.199840000000002</v>
      </c>
      <c r="C678">
        <v>31.629110000000001</v>
      </c>
      <c r="D678">
        <v>56.750149999999998</v>
      </c>
      <c r="E678">
        <v>63.743270000000003</v>
      </c>
      <c r="F678">
        <v>39.428019999999997</v>
      </c>
      <c r="G678">
        <v>27.89254</v>
      </c>
      <c r="H678">
        <v>36.547139999999999</v>
      </c>
      <c r="I678">
        <v>45.131399999999999</v>
      </c>
      <c r="J678">
        <v>62.24747</v>
      </c>
      <c r="K678">
        <v>63.845419999999997</v>
      </c>
      <c r="L678">
        <v>76.593559999999997</v>
      </c>
      <c r="M678">
        <v>71.801169999999999</v>
      </c>
      <c r="N678">
        <v>68.951139999999995</v>
      </c>
      <c r="O678">
        <v>32.474440000000001</v>
      </c>
      <c r="P678">
        <v>30.239100000000001</v>
      </c>
      <c r="Q678">
        <v>53.679009999999998</v>
      </c>
      <c r="R678">
        <v>53.122869999999999</v>
      </c>
      <c r="S678">
        <v>83.935140000000004</v>
      </c>
      <c r="T678">
        <v>52.783709999999999</v>
      </c>
      <c r="U678">
        <v>36.801319999999997</v>
      </c>
      <c r="V678">
        <v>67.853359999999995</v>
      </c>
      <c r="W678">
        <v>57.643439999999998</v>
      </c>
      <c r="X678">
        <v>58.165999999999997</v>
      </c>
      <c r="Y678">
        <v>53.924979999999998</v>
      </c>
      <c r="Z678">
        <v>47.786720000000003</v>
      </c>
      <c r="AA678">
        <v>24.85877</v>
      </c>
      <c r="AB678">
        <v>68.172309999999996</v>
      </c>
      <c r="AC678">
        <v>28.756170000000001</v>
      </c>
      <c r="AD678">
        <v>60.152180000000001</v>
      </c>
      <c r="AE678">
        <v>52.103209999999997</v>
      </c>
    </row>
    <row r="679" spans="1:31" x14ac:dyDescent="0.35">
      <c r="A679" s="73">
        <v>39234</v>
      </c>
      <c r="B679">
        <v>48.082369999999997</v>
      </c>
      <c r="C679">
        <v>32.080010000000001</v>
      </c>
      <c r="D679">
        <v>57.096139999999998</v>
      </c>
      <c r="E679">
        <v>63.795929999999998</v>
      </c>
      <c r="F679">
        <v>39.955019999999998</v>
      </c>
      <c r="G679">
        <v>28.22035</v>
      </c>
      <c r="H679">
        <v>36.52543</v>
      </c>
      <c r="I679">
        <v>45.979640000000003</v>
      </c>
      <c r="J679">
        <v>62.695959999999999</v>
      </c>
      <c r="K679">
        <v>64.894779999999997</v>
      </c>
      <c r="L679">
        <v>77.375900000000001</v>
      </c>
      <c r="M679">
        <v>72.845050000000001</v>
      </c>
      <c r="N679">
        <v>69.88185</v>
      </c>
      <c r="O679">
        <v>32.993130000000001</v>
      </c>
      <c r="P679">
        <v>30.801919999999999</v>
      </c>
      <c r="Q679">
        <v>55.583869999999997</v>
      </c>
      <c r="R679">
        <v>53.655540000000002</v>
      </c>
      <c r="S679">
        <v>84.000579999999999</v>
      </c>
      <c r="T679">
        <v>53.357770000000002</v>
      </c>
      <c r="U679">
        <v>37.250920000000001</v>
      </c>
      <c r="V679">
        <v>69.267480000000006</v>
      </c>
      <c r="W679">
        <v>57.967320000000001</v>
      </c>
      <c r="X679">
        <v>58.566929999999999</v>
      </c>
      <c r="Y679">
        <v>54.634270000000001</v>
      </c>
      <c r="Z679">
        <v>47.96987</v>
      </c>
      <c r="AA679">
        <v>26.01052</v>
      </c>
      <c r="AB679">
        <v>68.995710000000003</v>
      </c>
      <c r="AC679">
        <v>29.294119999999999</v>
      </c>
      <c r="AD679">
        <v>60.427810000000001</v>
      </c>
      <c r="AE679">
        <v>53.0471</v>
      </c>
    </row>
    <row r="680" spans="1:31" x14ac:dyDescent="0.35">
      <c r="A680" s="73">
        <v>39264</v>
      </c>
      <c r="B680">
        <v>49.029339999999998</v>
      </c>
      <c r="C680">
        <v>32.118609999999997</v>
      </c>
      <c r="D680">
        <v>57.728059999999999</v>
      </c>
      <c r="E680">
        <v>63.772010000000002</v>
      </c>
      <c r="F680">
        <v>40.548949999999998</v>
      </c>
      <c r="G680">
        <v>28.708850000000002</v>
      </c>
      <c r="H680">
        <v>36.724769999999999</v>
      </c>
      <c r="I680">
        <v>46.756500000000003</v>
      </c>
      <c r="J680">
        <v>63.094239999999999</v>
      </c>
      <c r="K680">
        <v>66.213139999999996</v>
      </c>
      <c r="L680">
        <v>77.995909999999995</v>
      </c>
      <c r="M680">
        <v>73.676389999999998</v>
      </c>
      <c r="N680">
        <v>70.824370000000002</v>
      </c>
      <c r="O680">
        <v>33.825229999999998</v>
      </c>
      <c r="P680">
        <v>31.543289999999999</v>
      </c>
      <c r="Q680">
        <v>57.63438</v>
      </c>
      <c r="R680">
        <v>54.668089999999999</v>
      </c>
      <c r="S680">
        <v>83.992400000000004</v>
      </c>
      <c r="T680">
        <v>53.804349999999999</v>
      </c>
      <c r="U680">
        <v>37.356490000000001</v>
      </c>
      <c r="V680">
        <v>70.151079999999993</v>
      </c>
      <c r="W680">
        <v>58.310679999999998</v>
      </c>
      <c r="X680">
        <v>58.924590000000002</v>
      </c>
      <c r="Y680">
        <v>55.279870000000003</v>
      </c>
      <c r="Z680">
        <v>48.463050000000003</v>
      </c>
      <c r="AA680">
        <v>26.694759999999999</v>
      </c>
      <c r="AB680">
        <v>69.627039999999994</v>
      </c>
      <c r="AC680">
        <v>29.790320000000001</v>
      </c>
      <c r="AD680">
        <v>60.680190000000003</v>
      </c>
      <c r="AE680">
        <v>53.808259999999997</v>
      </c>
    </row>
    <row r="681" spans="1:31" x14ac:dyDescent="0.35">
      <c r="A681" s="73">
        <v>39295</v>
      </c>
      <c r="B681">
        <v>49.855829999999997</v>
      </c>
      <c r="C681">
        <v>31.974779999999999</v>
      </c>
      <c r="D681">
        <v>58.795200000000001</v>
      </c>
      <c r="E681">
        <v>63.605550000000001</v>
      </c>
      <c r="F681">
        <v>41.011629999999997</v>
      </c>
      <c r="G681">
        <v>29.216699999999999</v>
      </c>
      <c r="H681">
        <v>37.042540000000002</v>
      </c>
      <c r="I681">
        <v>47.483800000000002</v>
      </c>
      <c r="J681">
        <v>63.85078</v>
      </c>
      <c r="K681">
        <v>67.424120000000002</v>
      </c>
      <c r="L681">
        <v>78.286559999999994</v>
      </c>
      <c r="M681">
        <v>74.391459999999995</v>
      </c>
      <c r="N681">
        <v>71.755740000000003</v>
      </c>
      <c r="O681">
        <v>34.364319999999999</v>
      </c>
      <c r="P681">
        <v>32.065289999999997</v>
      </c>
      <c r="Q681">
        <v>59.668559999999999</v>
      </c>
      <c r="R681">
        <v>54.9876</v>
      </c>
      <c r="S681">
        <v>83.877880000000005</v>
      </c>
      <c r="T681">
        <v>54.182299999999998</v>
      </c>
      <c r="U681">
        <v>38.263919999999999</v>
      </c>
      <c r="V681">
        <v>70.954189999999997</v>
      </c>
      <c r="W681">
        <v>58.54468</v>
      </c>
      <c r="X681">
        <v>59.5182</v>
      </c>
      <c r="Y681">
        <v>55.922130000000003</v>
      </c>
      <c r="Z681">
        <v>49.24147</v>
      </c>
      <c r="AA681">
        <v>26.907959999999999</v>
      </c>
      <c r="AB681">
        <v>70.861760000000004</v>
      </c>
      <c r="AC681">
        <v>30.188009999999998</v>
      </c>
      <c r="AD681">
        <v>61.311990000000002</v>
      </c>
      <c r="AE681">
        <v>54.610689999999998</v>
      </c>
    </row>
    <row r="682" spans="1:31" x14ac:dyDescent="0.35">
      <c r="A682" s="73">
        <v>39326</v>
      </c>
      <c r="B682">
        <v>50.769179999999999</v>
      </c>
      <c r="C682">
        <v>32.402279999999998</v>
      </c>
      <c r="D682">
        <v>59.885249999999999</v>
      </c>
      <c r="E682">
        <v>63.853119999999997</v>
      </c>
      <c r="F682">
        <v>41.265740000000001</v>
      </c>
      <c r="G682">
        <v>29.65757</v>
      </c>
      <c r="H682">
        <v>37.56906</v>
      </c>
      <c r="I682">
        <v>48.573090000000001</v>
      </c>
      <c r="J682">
        <v>63.972760000000001</v>
      </c>
      <c r="K682">
        <v>68.350539999999995</v>
      </c>
      <c r="L682">
        <v>78.744969999999995</v>
      </c>
      <c r="M682">
        <v>74.887709999999998</v>
      </c>
      <c r="N682">
        <v>72.726429999999993</v>
      </c>
      <c r="O682">
        <v>34.667859999999997</v>
      </c>
      <c r="P682">
        <v>32.656680000000001</v>
      </c>
      <c r="Q682">
        <v>61.786200000000001</v>
      </c>
      <c r="R682">
        <v>54.941800000000001</v>
      </c>
      <c r="S682">
        <v>83.967860000000002</v>
      </c>
      <c r="T682">
        <v>54.612760000000002</v>
      </c>
      <c r="U682">
        <v>39.205599999999997</v>
      </c>
      <c r="V682">
        <v>71.822149999999993</v>
      </c>
      <c r="W682">
        <v>59.131999999999998</v>
      </c>
      <c r="X682">
        <v>59.883380000000002</v>
      </c>
      <c r="Y682">
        <v>56.354080000000003</v>
      </c>
      <c r="Z682">
        <v>49.738889999999998</v>
      </c>
      <c r="AA682">
        <v>27.559180000000001</v>
      </c>
      <c r="AB682">
        <v>72.913730000000001</v>
      </c>
      <c r="AC682">
        <v>30.19838</v>
      </c>
      <c r="AD682">
        <v>61.462249999999997</v>
      </c>
      <c r="AE682">
        <v>55.455410000000001</v>
      </c>
    </row>
    <row r="683" spans="1:31" x14ac:dyDescent="0.35">
      <c r="A683" s="73">
        <v>39356</v>
      </c>
      <c r="B683">
        <v>51.870240000000003</v>
      </c>
      <c r="C683">
        <v>33.05077</v>
      </c>
      <c r="D683">
        <v>59.931980000000003</v>
      </c>
      <c r="E683">
        <v>64.202430000000007</v>
      </c>
      <c r="F683">
        <v>41.627949999999998</v>
      </c>
      <c r="G683">
        <v>30.129449999999999</v>
      </c>
      <c r="H683">
        <v>38.617789999999999</v>
      </c>
      <c r="I683">
        <v>49.403500000000001</v>
      </c>
      <c r="J683">
        <v>64.391050000000007</v>
      </c>
      <c r="K683">
        <v>68.834320000000005</v>
      </c>
      <c r="L683">
        <v>79.670299999999997</v>
      </c>
      <c r="M683">
        <v>74.940820000000002</v>
      </c>
      <c r="N683">
        <v>73.880939999999995</v>
      </c>
      <c r="O683">
        <v>34.967790000000001</v>
      </c>
      <c r="P683">
        <v>33.281860000000002</v>
      </c>
      <c r="Q683">
        <v>64.061580000000006</v>
      </c>
      <c r="R683">
        <v>55.174399999999999</v>
      </c>
      <c r="S683">
        <v>84.196899999999999</v>
      </c>
      <c r="T683">
        <v>55.335450000000002</v>
      </c>
      <c r="U683">
        <v>39.368340000000003</v>
      </c>
      <c r="V683">
        <v>72.584500000000006</v>
      </c>
      <c r="W683">
        <v>59.867440000000002</v>
      </c>
      <c r="X683">
        <v>60.132309999999997</v>
      </c>
      <c r="Y683">
        <v>56.610140000000001</v>
      </c>
      <c r="Z683">
        <v>50.051679999999998</v>
      </c>
      <c r="AA683">
        <v>28.34094</v>
      </c>
      <c r="AB683">
        <v>74.872450000000001</v>
      </c>
      <c r="AC683">
        <v>30.14376</v>
      </c>
      <c r="AD683">
        <v>61.578479999999999</v>
      </c>
      <c r="AE683">
        <v>55.990450000000003</v>
      </c>
    </row>
    <row r="684" spans="1:31" x14ac:dyDescent="0.35">
      <c r="A684" s="73">
        <v>39387</v>
      </c>
      <c r="B684">
        <v>53.259869999999999</v>
      </c>
      <c r="C684">
        <v>33.808259999999997</v>
      </c>
      <c r="D684">
        <v>60.725290000000001</v>
      </c>
      <c r="E684">
        <v>64.423670000000001</v>
      </c>
      <c r="F684">
        <v>42.276969999999999</v>
      </c>
      <c r="G684">
        <v>30.571639999999999</v>
      </c>
      <c r="H684">
        <v>39.25338</v>
      </c>
      <c r="I684">
        <v>50.067450000000001</v>
      </c>
      <c r="J684">
        <v>65.698980000000006</v>
      </c>
      <c r="K684">
        <v>69.554220000000001</v>
      </c>
      <c r="L684">
        <v>80.605400000000003</v>
      </c>
      <c r="M684">
        <v>75.212310000000002</v>
      </c>
      <c r="N684">
        <v>74.456860000000006</v>
      </c>
      <c r="O684">
        <v>35.353549999999998</v>
      </c>
      <c r="P684">
        <v>33.840769999999999</v>
      </c>
      <c r="Q684">
        <v>66.1571</v>
      </c>
      <c r="R684">
        <v>55.00826</v>
      </c>
      <c r="S684">
        <v>84.295060000000007</v>
      </c>
      <c r="T684">
        <v>55.929130000000001</v>
      </c>
      <c r="U684">
        <v>39.875210000000003</v>
      </c>
      <c r="V684">
        <v>72.825990000000004</v>
      </c>
      <c r="W684">
        <v>60.213250000000002</v>
      </c>
      <c r="X684">
        <v>60.496830000000003</v>
      </c>
      <c r="Y684">
        <v>57.025959999999998</v>
      </c>
      <c r="Z684">
        <v>50.557560000000002</v>
      </c>
      <c r="AA684">
        <v>29.027200000000001</v>
      </c>
      <c r="AB684">
        <v>76.274349999999998</v>
      </c>
      <c r="AC684">
        <v>30.360720000000001</v>
      </c>
      <c r="AD684">
        <v>61.782710000000002</v>
      </c>
      <c r="AE684">
        <v>56.720959999999998</v>
      </c>
    </row>
    <row r="685" spans="1:31" x14ac:dyDescent="0.35">
      <c r="A685" s="73">
        <v>39417</v>
      </c>
      <c r="B685">
        <v>54.195630000000001</v>
      </c>
      <c r="C685">
        <v>34.408369999999998</v>
      </c>
      <c r="D685">
        <v>61.193179999999998</v>
      </c>
      <c r="E685">
        <v>64.834959999999995</v>
      </c>
      <c r="F685">
        <v>42.950920000000004</v>
      </c>
      <c r="G685">
        <v>30.78556</v>
      </c>
      <c r="H685">
        <v>39.449770000000001</v>
      </c>
      <c r="I685">
        <v>50.606900000000003</v>
      </c>
      <c r="J685">
        <v>67.017629999999997</v>
      </c>
      <c r="K685">
        <v>71.035899999999998</v>
      </c>
      <c r="L685">
        <v>81.5077</v>
      </c>
      <c r="M685">
        <v>76.396349999999998</v>
      </c>
      <c r="N685">
        <v>74.565619999999996</v>
      </c>
      <c r="O685">
        <v>36.256180000000001</v>
      </c>
      <c r="P685">
        <v>34.405349999999999</v>
      </c>
      <c r="Q685">
        <v>68.105490000000003</v>
      </c>
      <c r="R685">
        <v>55.054479999999998</v>
      </c>
      <c r="S685">
        <v>84.401409999999998</v>
      </c>
      <c r="T685">
        <v>56.390210000000003</v>
      </c>
      <c r="U685">
        <v>40.279559999999996</v>
      </c>
      <c r="V685">
        <v>73.804090000000002</v>
      </c>
      <c r="W685">
        <v>60.700969999999998</v>
      </c>
      <c r="X685">
        <v>60.90005</v>
      </c>
      <c r="Y685">
        <v>57.779780000000002</v>
      </c>
      <c r="Z685">
        <v>51.106830000000002</v>
      </c>
      <c r="AA685">
        <v>29.727180000000001</v>
      </c>
      <c r="AB685">
        <v>76.526719999999997</v>
      </c>
      <c r="AC685">
        <v>30.784009999999999</v>
      </c>
      <c r="AD685">
        <v>62.030119999999997</v>
      </c>
      <c r="AE685">
        <v>57.716160000000002</v>
      </c>
    </row>
    <row r="686" spans="1:31" x14ac:dyDescent="0.35">
      <c r="A686" s="73">
        <v>39448</v>
      </c>
      <c r="B686">
        <v>54.80359</v>
      </c>
      <c r="C686">
        <v>34.760440000000003</v>
      </c>
      <c r="D686">
        <v>61.879379999999998</v>
      </c>
      <c r="E686">
        <v>64.969390000000004</v>
      </c>
      <c r="F686">
        <v>43.468919999999997</v>
      </c>
      <c r="G686">
        <v>31.194410000000001</v>
      </c>
      <c r="H686">
        <v>39.61533</v>
      </c>
      <c r="I686">
        <v>52.47636</v>
      </c>
      <c r="J686">
        <v>67.82338</v>
      </c>
      <c r="K686">
        <v>72.266850000000005</v>
      </c>
      <c r="L686">
        <v>82.413989999999998</v>
      </c>
      <c r="M686">
        <v>78.351070000000007</v>
      </c>
      <c r="N686">
        <v>75.076419999999999</v>
      </c>
      <c r="O686">
        <v>36.76052</v>
      </c>
      <c r="P686">
        <v>34.974159999999998</v>
      </c>
      <c r="Q686">
        <v>70.053809999999999</v>
      </c>
      <c r="R686">
        <v>55.326520000000002</v>
      </c>
      <c r="S686">
        <v>84.458659999999995</v>
      </c>
      <c r="T686">
        <v>57.178289999999997</v>
      </c>
      <c r="U686">
        <v>40.804259999999999</v>
      </c>
      <c r="V686">
        <v>72.669730000000001</v>
      </c>
      <c r="W686">
        <v>61.483069999999998</v>
      </c>
      <c r="X686">
        <v>61.367840000000001</v>
      </c>
      <c r="Y686">
        <v>58.665590000000002</v>
      </c>
      <c r="Z686">
        <v>51.880929999999999</v>
      </c>
      <c r="AA686">
        <v>30.474810000000002</v>
      </c>
      <c r="AB686">
        <v>75.606899999999996</v>
      </c>
      <c r="AC686">
        <v>31.3584</v>
      </c>
      <c r="AD686">
        <v>62.31156</v>
      </c>
      <c r="AE686">
        <v>58.897660000000002</v>
      </c>
    </row>
    <row r="687" spans="1:31" x14ac:dyDescent="0.35">
      <c r="A687" s="73">
        <v>39479</v>
      </c>
      <c r="B687">
        <v>55.369529999999997</v>
      </c>
      <c r="C687">
        <v>35.184019999999997</v>
      </c>
      <c r="D687">
        <v>61.957799999999999</v>
      </c>
      <c r="E687">
        <v>64.900509999999997</v>
      </c>
      <c r="F687">
        <v>43.895719999999997</v>
      </c>
      <c r="G687">
        <v>31.742619999999999</v>
      </c>
      <c r="H687">
        <v>39.943939999999998</v>
      </c>
      <c r="I687">
        <v>54.656100000000002</v>
      </c>
      <c r="J687">
        <v>68.175340000000006</v>
      </c>
      <c r="K687">
        <v>74.409930000000003</v>
      </c>
      <c r="L687">
        <v>82.953959999999995</v>
      </c>
      <c r="M687">
        <v>79.923879999999997</v>
      </c>
      <c r="N687">
        <v>76.742469999999997</v>
      </c>
      <c r="O687">
        <v>36.869160000000001</v>
      </c>
      <c r="P687">
        <v>35.612389999999998</v>
      </c>
      <c r="Q687">
        <v>71.939319999999995</v>
      </c>
      <c r="R687">
        <v>55.653179999999999</v>
      </c>
      <c r="S687">
        <v>84.524100000000004</v>
      </c>
      <c r="T687">
        <v>57.906930000000003</v>
      </c>
      <c r="U687">
        <v>41.46519</v>
      </c>
      <c r="V687">
        <v>70.713849999999994</v>
      </c>
      <c r="W687">
        <v>61.656979999999997</v>
      </c>
      <c r="X687">
        <v>61.9908</v>
      </c>
      <c r="Y687">
        <v>59.492319999999999</v>
      </c>
      <c r="Z687">
        <v>52.714779999999998</v>
      </c>
      <c r="AA687">
        <v>31.134250000000002</v>
      </c>
      <c r="AB687">
        <v>75.249600000000001</v>
      </c>
      <c r="AC687">
        <v>31.988990000000001</v>
      </c>
      <c r="AD687">
        <v>63.018070000000002</v>
      </c>
      <c r="AE687">
        <v>60.128810000000001</v>
      </c>
    </row>
    <row r="688" spans="1:31" x14ac:dyDescent="0.35">
      <c r="A688" s="73">
        <v>39508</v>
      </c>
      <c r="B688">
        <v>55.823399999999999</v>
      </c>
      <c r="C688">
        <v>35.567729999999997</v>
      </c>
      <c r="D688">
        <v>62.953809999999997</v>
      </c>
      <c r="E688">
        <v>65.151409999999998</v>
      </c>
      <c r="F688">
        <v>44.26728</v>
      </c>
      <c r="G688">
        <v>31.83541</v>
      </c>
      <c r="H688">
        <v>40.165289999999999</v>
      </c>
      <c r="I688">
        <v>55.520330000000001</v>
      </c>
      <c r="J688">
        <v>68.431139999999999</v>
      </c>
      <c r="K688">
        <v>75.565470000000005</v>
      </c>
      <c r="L688">
        <v>83.384829999999994</v>
      </c>
      <c r="M688">
        <v>80.88364</v>
      </c>
      <c r="N688">
        <v>78.112409999999997</v>
      </c>
      <c r="O688">
        <v>37.092910000000003</v>
      </c>
      <c r="P688">
        <v>36.307580000000002</v>
      </c>
      <c r="Q688">
        <v>73.633979999999994</v>
      </c>
      <c r="R688">
        <v>55.989910000000002</v>
      </c>
      <c r="S688">
        <v>84.515919999999994</v>
      </c>
      <c r="T688">
        <v>58.480930000000001</v>
      </c>
      <c r="U688">
        <v>41.623939999999997</v>
      </c>
      <c r="V688">
        <v>71.062089999999998</v>
      </c>
      <c r="W688">
        <v>62.063969999999998</v>
      </c>
      <c r="X688">
        <v>62.534419999999997</v>
      </c>
      <c r="Y688">
        <v>60.425049999999999</v>
      </c>
      <c r="Z688">
        <v>53.27646</v>
      </c>
      <c r="AA688">
        <v>31.786989999999999</v>
      </c>
      <c r="AB688">
        <v>76.116650000000007</v>
      </c>
      <c r="AC688">
        <v>33.131529999999998</v>
      </c>
      <c r="AD688">
        <v>63.562690000000003</v>
      </c>
      <c r="AE688">
        <v>60.948120000000003</v>
      </c>
    </row>
    <row r="689" spans="1:31" x14ac:dyDescent="0.35">
      <c r="A689" s="73">
        <v>39539</v>
      </c>
      <c r="B689">
        <v>56.417349999999999</v>
      </c>
      <c r="C689">
        <v>36.271180000000001</v>
      </c>
      <c r="D689">
        <v>63.48312</v>
      </c>
      <c r="E689">
        <v>65.777850000000001</v>
      </c>
      <c r="F689">
        <v>44.820079999999997</v>
      </c>
      <c r="G689">
        <v>32.077910000000003</v>
      </c>
      <c r="H689">
        <v>41.03586</v>
      </c>
      <c r="I689">
        <v>56.569299999999998</v>
      </c>
      <c r="J689">
        <v>69.000360000000001</v>
      </c>
      <c r="K689">
        <v>75.251050000000006</v>
      </c>
      <c r="L689">
        <v>84.16901</v>
      </c>
      <c r="M689">
        <v>81.691500000000005</v>
      </c>
      <c r="N689">
        <v>78.16986</v>
      </c>
      <c r="O689">
        <v>37.38252</v>
      </c>
      <c r="P689">
        <v>36.733040000000003</v>
      </c>
      <c r="Q689">
        <v>75.221469999999997</v>
      </c>
      <c r="R689">
        <v>56.275179999999999</v>
      </c>
      <c r="S689">
        <v>84.33596</v>
      </c>
      <c r="T689">
        <v>59.31044</v>
      </c>
      <c r="U689">
        <v>42.040819999999997</v>
      </c>
      <c r="V689">
        <v>71.387600000000006</v>
      </c>
      <c r="W689">
        <v>62.620040000000003</v>
      </c>
      <c r="X689">
        <v>62.995849999999997</v>
      </c>
      <c r="Y689">
        <v>61.290320000000001</v>
      </c>
      <c r="Z689">
        <v>54.210830000000001</v>
      </c>
      <c r="AA689">
        <v>32.427799999999998</v>
      </c>
      <c r="AB689">
        <v>77.634900000000002</v>
      </c>
      <c r="AC689">
        <v>34.124960000000002</v>
      </c>
      <c r="AD689">
        <v>63.91968</v>
      </c>
      <c r="AE689">
        <v>61.75611</v>
      </c>
    </row>
    <row r="690" spans="1:31" x14ac:dyDescent="0.35">
      <c r="A690" s="73">
        <v>39569</v>
      </c>
      <c r="B690">
        <v>56.86562</v>
      </c>
      <c r="C690">
        <v>37.160269999999997</v>
      </c>
      <c r="D690">
        <v>64.28837</v>
      </c>
      <c r="E690">
        <v>65.862430000000003</v>
      </c>
      <c r="F690">
        <v>45.601550000000003</v>
      </c>
      <c r="G690">
        <v>32.694920000000003</v>
      </c>
      <c r="H690">
        <v>41.542810000000003</v>
      </c>
      <c r="I690">
        <v>57.849620000000002</v>
      </c>
      <c r="J690">
        <v>69.972660000000005</v>
      </c>
      <c r="K690">
        <v>76.007230000000007</v>
      </c>
      <c r="L690">
        <v>85.034229999999994</v>
      </c>
      <c r="M690">
        <v>81.963120000000004</v>
      </c>
      <c r="N690">
        <v>77.557940000000002</v>
      </c>
      <c r="O690">
        <v>38.008789999999998</v>
      </c>
      <c r="P690">
        <v>37.114199999999997</v>
      </c>
      <c r="Q690">
        <v>77.154349999999994</v>
      </c>
      <c r="R690">
        <v>56.498759999999997</v>
      </c>
      <c r="S690">
        <v>84.491389999999996</v>
      </c>
      <c r="T690">
        <v>59.969940000000001</v>
      </c>
      <c r="U690">
        <v>42.74259</v>
      </c>
      <c r="V690">
        <v>71.423649999999995</v>
      </c>
      <c r="W690">
        <v>62.878509999999999</v>
      </c>
      <c r="X690">
        <v>63.273099999999999</v>
      </c>
      <c r="Y690">
        <v>61.562269999999998</v>
      </c>
      <c r="Z690">
        <v>55.028559999999999</v>
      </c>
      <c r="AA690">
        <v>32.785119999999999</v>
      </c>
      <c r="AB690">
        <v>78.368129999999994</v>
      </c>
      <c r="AC690">
        <v>34.107469999999999</v>
      </c>
      <c r="AD690">
        <v>64.019300000000001</v>
      </c>
      <c r="AE690">
        <v>62.843260000000001</v>
      </c>
    </row>
    <row r="691" spans="1:31" x14ac:dyDescent="0.35">
      <c r="A691" s="73">
        <v>39600</v>
      </c>
      <c r="B691">
        <v>57.493200000000002</v>
      </c>
      <c r="C691">
        <v>37.708179999999999</v>
      </c>
      <c r="D691">
        <v>65.004810000000006</v>
      </c>
      <c r="E691">
        <v>65.336600000000004</v>
      </c>
      <c r="F691">
        <v>46.420589999999997</v>
      </c>
      <c r="G691">
        <v>33.1325</v>
      </c>
      <c r="H691">
        <v>41.503079999999997</v>
      </c>
      <c r="I691">
        <v>58.443440000000002</v>
      </c>
      <c r="J691">
        <v>70.137129999999999</v>
      </c>
      <c r="K691">
        <v>76.09008</v>
      </c>
      <c r="L691">
        <v>85.527950000000004</v>
      </c>
      <c r="M691">
        <v>82.294889999999995</v>
      </c>
      <c r="N691">
        <v>76.378659999999996</v>
      </c>
      <c r="O691">
        <v>38.712090000000003</v>
      </c>
      <c r="P691">
        <v>37.702750000000002</v>
      </c>
      <c r="Q691">
        <v>79.346760000000003</v>
      </c>
      <c r="R691">
        <v>56.907440000000001</v>
      </c>
      <c r="S691">
        <v>84.704059999999998</v>
      </c>
      <c r="T691">
        <v>60.000929999999997</v>
      </c>
      <c r="U691">
        <v>43.064320000000002</v>
      </c>
      <c r="V691">
        <v>71.433369999999996</v>
      </c>
      <c r="W691">
        <v>63.655560000000001</v>
      </c>
      <c r="X691">
        <v>63.472999999999999</v>
      </c>
      <c r="Y691">
        <v>61.64828</v>
      </c>
      <c r="Z691">
        <v>55.584710000000001</v>
      </c>
      <c r="AA691">
        <v>33.372889999999998</v>
      </c>
      <c r="AB691">
        <v>77.322559999999996</v>
      </c>
      <c r="AC691">
        <v>34.169240000000002</v>
      </c>
      <c r="AD691">
        <v>64.166250000000005</v>
      </c>
      <c r="AE691">
        <v>63.766300000000001</v>
      </c>
    </row>
    <row r="692" spans="1:31" x14ac:dyDescent="0.35">
      <c r="A692" s="73">
        <v>39630</v>
      </c>
      <c r="B692">
        <v>58.627879999999998</v>
      </c>
      <c r="C692">
        <v>38.336379999999998</v>
      </c>
      <c r="D692">
        <v>65.184910000000002</v>
      </c>
      <c r="E692">
        <v>64.908810000000003</v>
      </c>
      <c r="F692">
        <v>47.14602</v>
      </c>
      <c r="G692">
        <v>33.48122</v>
      </c>
      <c r="H692">
        <v>41.96407</v>
      </c>
      <c r="I692">
        <v>59.167839999999998</v>
      </c>
      <c r="J692">
        <v>70.633399999999995</v>
      </c>
      <c r="K692">
        <v>76.083389999999994</v>
      </c>
      <c r="L692">
        <v>85.755489999999995</v>
      </c>
      <c r="M692">
        <v>82.553190000000001</v>
      </c>
      <c r="N692">
        <v>77.293580000000006</v>
      </c>
      <c r="O692">
        <v>39.122340000000001</v>
      </c>
      <c r="P692">
        <v>38.07385</v>
      </c>
      <c r="Q692">
        <v>81.384540000000001</v>
      </c>
      <c r="R692">
        <v>57.625399999999999</v>
      </c>
      <c r="S692">
        <v>84.630439999999993</v>
      </c>
      <c r="T692">
        <v>60.097340000000003</v>
      </c>
      <c r="U692">
        <v>43.578139999999998</v>
      </c>
      <c r="V692">
        <v>71.630219999999994</v>
      </c>
      <c r="W692">
        <v>64.209029999999998</v>
      </c>
      <c r="X692">
        <v>63.840530000000001</v>
      </c>
      <c r="Y692">
        <v>62.06183</v>
      </c>
      <c r="Z692">
        <v>56.544370000000001</v>
      </c>
      <c r="AA692">
        <v>34.306179999999998</v>
      </c>
      <c r="AB692">
        <v>77.429209999999998</v>
      </c>
      <c r="AC692">
        <v>34.642740000000003</v>
      </c>
      <c r="AD692">
        <v>64.552300000000002</v>
      </c>
      <c r="AE692">
        <v>64.286659999999998</v>
      </c>
    </row>
    <row r="693" spans="1:31" x14ac:dyDescent="0.35">
      <c r="A693" s="73">
        <v>39661</v>
      </c>
      <c r="B693">
        <v>59.577649999999998</v>
      </c>
      <c r="C693">
        <v>39.118380000000002</v>
      </c>
      <c r="D693">
        <v>65.572839999999999</v>
      </c>
      <c r="E693">
        <v>64.898809999999997</v>
      </c>
      <c r="F693">
        <v>47.96604</v>
      </c>
      <c r="G693">
        <v>33.907310000000003</v>
      </c>
      <c r="H693">
        <v>42.711440000000003</v>
      </c>
      <c r="I693">
        <v>59.956740000000003</v>
      </c>
      <c r="J693">
        <v>71.887429999999995</v>
      </c>
      <c r="K693">
        <v>76.348560000000006</v>
      </c>
      <c r="L693">
        <v>86.019919999999999</v>
      </c>
      <c r="M693">
        <v>83.183779999999999</v>
      </c>
      <c r="N693">
        <v>78.277249999999995</v>
      </c>
      <c r="O693">
        <v>39.02028</v>
      </c>
      <c r="P693">
        <v>38.668199999999999</v>
      </c>
      <c r="Q693">
        <v>83.357770000000002</v>
      </c>
      <c r="R693">
        <v>58.243929999999999</v>
      </c>
      <c r="S693">
        <v>84.720420000000004</v>
      </c>
      <c r="T693">
        <v>60.57497</v>
      </c>
      <c r="U693">
        <v>44.083019999999998</v>
      </c>
      <c r="V693">
        <v>72.062939999999998</v>
      </c>
      <c r="W693">
        <v>64.684349999999995</v>
      </c>
      <c r="X693">
        <v>64.151849999999996</v>
      </c>
      <c r="Y693">
        <v>62.578069999999997</v>
      </c>
      <c r="Z693">
        <v>57.543460000000003</v>
      </c>
      <c r="AA693">
        <v>34.780720000000002</v>
      </c>
      <c r="AB693">
        <v>78.196529999999996</v>
      </c>
      <c r="AC693">
        <v>34.801409999999997</v>
      </c>
      <c r="AD693">
        <v>64.675169999999994</v>
      </c>
      <c r="AE693">
        <v>64.333969999999994</v>
      </c>
    </row>
    <row r="694" spans="1:31" x14ac:dyDescent="0.35">
      <c r="A694" s="73">
        <v>39692</v>
      </c>
      <c r="B694">
        <v>60.482590000000002</v>
      </c>
      <c r="C694">
        <v>39.649090000000001</v>
      </c>
      <c r="D694">
        <v>65.986189999999993</v>
      </c>
      <c r="E694">
        <v>65.061040000000006</v>
      </c>
      <c r="F694">
        <v>48.948410000000003</v>
      </c>
      <c r="G694">
        <v>34.294800000000002</v>
      </c>
      <c r="H694">
        <v>43.689250000000001</v>
      </c>
      <c r="I694">
        <v>60.238700000000001</v>
      </c>
      <c r="J694">
        <v>72.443749999999994</v>
      </c>
      <c r="K694">
        <v>76.355500000000006</v>
      </c>
      <c r="L694">
        <v>86.444519999999997</v>
      </c>
      <c r="M694">
        <v>83.619479999999996</v>
      </c>
      <c r="N694">
        <v>78.325649999999996</v>
      </c>
      <c r="O694">
        <v>39.88288</v>
      </c>
      <c r="P694">
        <v>39.343510000000002</v>
      </c>
      <c r="Q694">
        <v>85.1036</v>
      </c>
      <c r="R694">
        <v>58.71367</v>
      </c>
      <c r="S694">
        <v>84.744960000000006</v>
      </c>
      <c r="T694">
        <v>61.019280000000002</v>
      </c>
      <c r="U694">
        <v>44.230809999999998</v>
      </c>
      <c r="V694">
        <v>72.540660000000003</v>
      </c>
      <c r="W694">
        <v>65.164469999999994</v>
      </c>
      <c r="X694">
        <v>64.635450000000006</v>
      </c>
      <c r="Y694">
        <v>63.09046</v>
      </c>
      <c r="Z694">
        <v>58.254370000000002</v>
      </c>
      <c r="AA694">
        <v>35.469769999999997</v>
      </c>
      <c r="AB694">
        <v>77.588790000000003</v>
      </c>
      <c r="AC694">
        <v>35.525419999999997</v>
      </c>
      <c r="AD694">
        <v>65.250510000000006</v>
      </c>
      <c r="AE694">
        <v>64.597949999999997</v>
      </c>
    </row>
    <row r="695" spans="1:31" x14ac:dyDescent="0.35">
      <c r="A695" s="73">
        <v>39722</v>
      </c>
      <c r="B695">
        <v>61.421149999999997</v>
      </c>
      <c r="C695">
        <v>39.989190000000001</v>
      </c>
      <c r="D695">
        <v>66.433819999999997</v>
      </c>
      <c r="E695">
        <v>65.254660000000001</v>
      </c>
      <c r="F695">
        <v>49.968670000000003</v>
      </c>
      <c r="G695">
        <v>34.72466</v>
      </c>
      <c r="H695">
        <v>44.447470000000003</v>
      </c>
      <c r="I695">
        <v>60.530630000000002</v>
      </c>
      <c r="J695">
        <v>73.061189999999996</v>
      </c>
      <c r="K695">
        <v>78.055049999999994</v>
      </c>
      <c r="L695">
        <v>87.356160000000003</v>
      </c>
      <c r="M695">
        <v>85.213499999999996</v>
      </c>
      <c r="N695">
        <v>79.190650000000005</v>
      </c>
      <c r="O695">
        <v>41.230060000000002</v>
      </c>
      <c r="P695">
        <v>39.96434</v>
      </c>
      <c r="Q695">
        <v>86.439819999999997</v>
      </c>
      <c r="R695">
        <v>59.609059999999999</v>
      </c>
      <c r="S695">
        <v>84.646799999999999</v>
      </c>
      <c r="T695">
        <v>61.398859999999999</v>
      </c>
      <c r="U695">
        <v>44.43873</v>
      </c>
      <c r="V695">
        <v>72.887090000000001</v>
      </c>
      <c r="W695">
        <v>65.657200000000003</v>
      </c>
      <c r="X695">
        <v>65.380049999999997</v>
      </c>
      <c r="Y695">
        <v>64.263490000000004</v>
      </c>
      <c r="Z695">
        <v>58.755850000000002</v>
      </c>
      <c r="AA695">
        <v>35.987340000000003</v>
      </c>
      <c r="AB695">
        <v>76.96893</v>
      </c>
      <c r="AC695">
        <v>37.016970000000001</v>
      </c>
      <c r="AD695">
        <v>66.128879999999995</v>
      </c>
      <c r="AE695">
        <v>65.369519999999994</v>
      </c>
    </row>
    <row r="696" spans="1:31" x14ac:dyDescent="0.35">
      <c r="A696" s="73">
        <v>39753</v>
      </c>
      <c r="B696">
        <v>62.544620000000002</v>
      </c>
      <c r="C696">
        <v>40.457949999999997</v>
      </c>
      <c r="D696">
        <v>66.812579999999997</v>
      </c>
      <c r="E696">
        <v>65.657640000000001</v>
      </c>
      <c r="F696">
        <v>50.705489999999998</v>
      </c>
      <c r="G696">
        <v>35.167279999999998</v>
      </c>
      <c r="H696">
        <v>44.953719999999997</v>
      </c>
      <c r="I696">
        <v>60.859200000000001</v>
      </c>
      <c r="J696">
        <v>74.200630000000004</v>
      </c>
      <c r="K696">
        <v>80.162099999999995</v>
      </c>
      <c r="L696">
        <v>88.1511</v>
      </c>
      <c r="M696">
        <v>88.002589999999998</v>
      </c>
      <c r="N696">
        <v>79.832419999999999</v>
      </c>
      <c r="O696">
        <v>41.947180000000003</v>
      </c>
      <c r="P696">
        <v>40.562559999999998</v>
      </c>
      <c r="Q696">
        <v>87.785269999999997</v>
      </c>
      <c r="R696">
        <v>60.918129999999998</v>
      </c>
      <c r="S696">
        <v>84.834950000000006</v>
      </c>
      <c r="T696">
        <v>61.7072</v>
      </c>
      <c r="U696">
        <v>44.740789999999997</v>
      </c>
      <c r="V696">
        <v>73.17501</v>
      </c>
      <c r="W696">
        <v>66.326660000000004</v>
      </c>
      <c r="X696">
        <v>65.996510000000001</v>
      </c>
      <c r="Y696">
        <v>65.683269999999993</v>
      </c>
      <c r="Z696">
        <v>59.515999999999998</v>
      </c>
      <c r="AA696">
        <v>35.531199999999998</v>
      </c>
      <c r="AB696">
        <v>76.757019999999997</v>
      </c>
      <c r="AC696">
        <v>38.01305</v>
      </c>
      <c r="AD696">
        <v>66.54813</v>
      </c>
      <c r="AE696">
        <v>66.576520000000002</v>
      </c>
    </row>
    <row r="697" spans="1:31" x14ac:dyDescent="0.35">
      <c r="A697" s="73">
        <v>39783</v>
      </c>
      <c r="B697">
        <v>63.32349</v>
      </c>
      <c r="C697">
        <v>40.846890000000002</v>
      </c>
      <c r="D697">
        <v>66.877260000000007</v>
      </c>
      <c r="E697">
        <v>66.135409999999993</v>
      </c>
      <c r="F697">
        <v>51.009050000000002</v>
      </c>
      <c r="G697">
        <v>35.849809999999998</v>
      </c>
      <c r="H697">
        <v>45.78369</v>
      </c>
      <c r="I697">
        <v>61.655239999999999</v>
      </c>
      <c r="J697">
        <v>76.014039999999994</v>
      </c>
      <c r="K697">
        <v>78.928309999999996</v>
      </c>
      <c r="L697">
        <v>88.610529999999997</v>
      </c>
      <c r="M697">
        <v>89.896550000000005</v>
      </c>
      <c r="N697">
        <v>80.352500000000006</v>
      </c>
      <c r="O697">
        <v>42.310479999999998</v>
      </c>
      <c r="P697">
        <v>41.135579999999997</v>
      </c>
      <c r="Q697">
        <v>89.188609999999997</v>
      </c>
      <c r="R697">
        <v>61.88261</v>
      </c>
      <c r="S697">
        <v>85.047619999999995</v>
      </c>
      <c r="T697">
        <v>61.69191</v>
      </c>
      <c r="U697">
        <v>45.579880000000003</v>
      </c>
      <c r="V697">
        <v>73.432730000000006</v>
      </c>
      <c r="W697">
        <v>66.494050000000001</v>
      </c>
      <c r="X697">
        <v>67.009699999999995</v>
      </c>
      <c r="Y697">
        <v>66.669939999999997</v>
      </c>
      <c r="Z697">
        <v>60.386090000000003</v>
      </c>
      <c r="AA697">
        <v>34.909300000000002</v>
      </c>
      <c r="AB697">
        <v>77.929879999999997</v>
      </c>
      <c r="AC697">
        <v>38.51681</v>
      </c>
      <c r="AD697">
        <v>68.011799999999994</v>
      </c>
      <c r="AE697">
        <v>67.122969999999995</v>
      </c>
    </row>
    <row r="698" spans="1:31" x14ac:dyDescent="0.35">
      <c r="A698" s="73">
        <v>39814</v>
      </c>
      <c r="B698">
        <v>63.757750000000001</v>
      </c>
      <c r="C698">
        <v>41.174280000000003</v>
      </c>
      <c r="D698">
        <v>66.68929</v>
      </c>
      <c r="E698">
        <v>66.689160000000001</v>
      </c>
      <c r="F698">
        <v>51.08314</v>
      </c>
      <c r="G698">
        <v>36.932560000000002</v>
      </c>
      <c r="H698">
        <v>46.571019999999997</v>
      </c>
      <c r="I698">
        <v>62.827249999999999</v>
      </c>
      <c r="J698">
        <v>77.455560000000006</v>
      </c>
      <c r="K698">
        <v>78.801190000000005</v>
      </c>
      <c r="L698">
        <v>88.764070000000004</v>
      </c>
      <c r="M698">
        <v>91.394130000000004</v>
      </c>
      <c r="N698">
        <v>81.90531</v>
      </c>
      <c r="O698">
        <v>42.644829999999999</v>
      </c>
      <c r="P698">
        <v>41.979779999999998</v>
      </c>
      <c r="Q698">
        <v>90.444770000000005</v>
      </c>
      <c r="R698">
        <v>62.952019999999997</v>
      </c>
      <c r="S698">
        <v>85.263509999999997</v>
      </c>
      <c r="T698">
        <v>62.050840000000001</v>
      </c>
      <c r="U698">
        <v>46.61365</v>
      </c>
      <c r="V698">
        <v>73.700429999999997</v>
      </c>
      <c r="W698">
        <v>65.958179999999999</v>
      </c>
      <c r="X698">
        <v>67.66498</v>
      </c>
      <c r="Y698">
        <v>67.622420000000005</v>
      </c>
      <c r="Z698">
        <v>61.163269999999997</v>
      </c>
      <c r="AA698">
        <v>34.904870000000003</v>
      </c>
      <c r="AB698">
        <v>79.145619999999994</v>
      </c>
      <c r="AC698">
        <v>39.107799999999997</v>
      </c>
      <c r="AD698">
        <v>68.689250000000001</v>
      </c>
      <c r="AE698">
        <v>67.435969999999998</v>
      </c>
    </row>
    <row r="699" spans="1:31" x14ac:dyDescent="0.35">
      <c r="A699" s="73">
        <v>39845</v>
      </c>
      <c r="B699">
        <v>64.679500000000004</v>
      </c>
      <c r="C699">
        <v>41.640169999999998</v>
      </c>
      <c r="D699">
        <v>66.243840000000006</v>
      </c>
      <c r="E699">
        <v>67.28407</v>
      </c>
      <c r="F699">
        <v>51.131720000000001</v>
      </c>
      <c r="G699">
        <v>37.976039999999998</v>
      </c>
      <c r="H699">
        <v>47.161189999999998</v>
      </c>
      <c r="I699">
        <v>63.575940000000003</v>
      </c>
      <c r="J699">
        <v>77.842709999999997</v>
      </c>
      <c r="K699">
        <v>80.507300000000001</v>
      </c>
      <c r="L699">
        <v>88.719809999999995</v>
      </c>
      <c r="M699">
        <v>92.213380000000001</v>
      </c>
      <c r="N699">
        <v>83.616399999999999</v>
      </c>
      <c r="O699">
        <v>43.4848</v>
      </c>
      <c r="P699">
        <v>42.794170000000001</v>
      </c>
      <c r="Q699">
        <v>91.631619999999998</v>
      </c>
      <c r="R699">
        <v>64.457080000000005</v>
      </c>
      <c r="S699">
        <v>85.528570000000002</v>
      </c>
      <c r="T699">
        <v>62.912999999999997</v>
      </c>
      <c r="U699">
        <v>47.351819999999996</v>
      </c>
      <c r="V699">
        <v>73.811959999999999</v>
      </c>
      <c r="W699">
        <v>65.923450000000003</v>
      </c>
      <c r="X699">
        <v>68.095489999999998</v>
      </c>
      <c r="Y699">
        <v>68.436899999999994</v>
      </c>
      <c r="Z699">
        <v>62.030270000000002</v>
      </c>
      <c r="AA699">
        <v>35.359909999999999</v>
      </c>
      <c r="AB699">
        <v>79.526210000000006</v>
      </c>
      <c r="AC699">
        <v>39.9133</v>
      </c>
      <c r="AD699">
        <v>68.933329999999998</v>
      </c>
      <c r="AE699">
        <v>68.607020000000006</v>
      </c>
    </row>
    <row r="700" spans="1:31" x14ac:dyDescent="0.35">
      <c r="A700" s="73">
        <v>39873</v>
      </c>
      <c r="B700">
        <v>64.626270000000005</v>
      </c>
      <c r="C700">
        <v>41.922710000000002</v>
      </c>
      <c r="D700">
        <v>66.316519999999997</v>
      </c>
      <c r="E700">
        <v>67.791970000000006</v>
      </c>
      <c r="F700">
        <v>51.198950000000004</v>
      </c>
      <c r="G700">
        <v>39.08728</v>
      </c>
      <c r="H700">
        <v>47.602499999999999</v>
      </c>
      <c r="I700">
        <v>64.241839999999996</v>
      </c>
      <c r="J700">
        <v>77.609030000000004</v>
      </c>
      <c r="K700">
        <v>80.210890000000006</v>
      </c>
      <c r="L700">
        <v>88.751609999999999</v>
      </c>
      <c r="M700">
        <v>92.215590000000006</v>
      </c>
      <c r="N700">
        <v>84.545450000000002</v>
      </c>
      <c r="O700">
        <v>44.229869999999998</v>
      </c>
      <c r="P700">
        <v>43.483890000000002</v>
      </c>
      <c r="Q700">
        <v>92.798580000000001</v>
      </c>
      <c r="R700">
        <v>65.308959999999999</v>
      </c>
      <c r="S700">
        <v>85.629850000000005</v>
      </c>
      <c r="T700">
        <v>63.478149999999999</v>
      </c>
      <c r="U700">
        <v>47.610779999999998</v>
      </c>
      <c r="V700">
        <v>74.070750000000004</v>
      </c>
      <c r="W700">
        <v>66.08954</v>
      </c>
      <c r="X700">
        <v>68.479910000000004</v>
      </c>
      <c r="Y700">
        <v>68.727149999999995</v>
      </c>
      <c r="Z700">
        <v>62.673380000000002</v>
      </c>
      <c r="AA700">
        <v>35.595489999999998</v>
      </c>
      <c r="AB700">
        <v>79.505560000000003</v>
      </c>
      <c r="AC700">
        <v>40.340409999999999</v>
      </c>
      <c r="AD700">
        <v>69.482929999999996</v>
      </c>
      <c r="AE700">
        <v>68.455640000000002</v>
      </c>
    </row>
    <row r="701" spans="1:31" x14ac:dyDescent="0.35">
      <c r="A701" s="73">
        <v>39904</v>
      </c>
      <c r="B701">
        <v>64.531009999999995</v>
      </c>
      <c r="C701">
        <v>42.43177</v>
      </c>
      <c r="D701">
        <v>66.526499999999999</v>
      </c>
      <c r="E701">
        <v>68.232690000000005</v>
      </c>
      <c r="F701">
        <v>51.20411</v>
      </c>
      <c r="G701">
        <v>40.233649999999997</v>
      </c>
      <c r="H701">
        <v>47.74579</v>
      </c>
      <c r="I701">
        <v>64.948430000000002</v>
      </c>
      <c r="J701">
        <v>77.533950000000004</v>
      </c>
      <c r="K701">
        <v>80.405850000000001</v>
      </c>
      <c r="L701">
        <v>89.108879999999999</v>
      </c>
      <c r="M701">
        <v>91.579819999999998</v>
      </c>
      <c r="N701">
        <v>85.311260000000004</v>
      </c>
      <c r="O701">
        <v>44.60754</v>
      </c>
      <c r="P701">
        <v>44.240369999999999</v>
      </c>
      <c r="Q701">
        <v>93.751999999999995</v>
      </c>
      <c r="R701">
        <v>65.448459999999997</v>
      </c>
      <c r="S701">
        <v>85.75909</v>
      </c>
      <c r="T701">
        <v>63.761800000000001</v>
      </c>
      <c r="U701">
        <v>47.669890000000002</v>
      </c>
      <c r="V701">
        <v>74.159599999999998</v>
      </c>
      <c r="W701">
        <v>65.851200000000006</v>
      </c>
      <c r="X701">
        <v>68.511719999999997</v>
      </c>
      <c r="Y701">
        <v>68.596919999999997</v>
      </c>
      <c r="Z701">
        <v>62.880319999999998</v>
      </c>
      <c r="AA701">
        <v>35.598269999999999</v>
      </c>
      <c r="AB701">
        <v>79.378590000000003</v>
      </c>
      <c r="AC701">
        <v>40.225659999999998</v>
      </c>
      <c r="AD701">
        <v>69.512820000000005</v>
      </c>
      <c r="AE701">
        <v>67.729929999999996</v>
      </c>
    </row>
    <row r="702" spans="1:31" x14ac:dyDescent="0.35">
      <c r="A702" s="73">
        <v>39934</v>
      </c>
      <c r="B702">
        <v>65.225830000000002</v>
      </c>
      <c r="C702">
        <v>43.224960000000003</v>
      </c>
      <c r="D702">
        <v>66.376080000000002</v>
      </c>
      <c r="E702">
        <v>68.397409999999994</v>
      </c>
      <c r="F702">
        <v>51.236249999999998</v>
      </c>
      <c r="G702">
        <v>41.082479999999997</v>
      </c>
      <c r="H702">
        <v>48.027380000000001</v>
      </c>
      <c r="I702">
        <v>65.605609999999999</v>
      </c>
      <c r="J702">
        <v>78.22072</v>
      </c>
      <c r="K702">
        <v>81.456429999999997</v>
      </c>
      <c r="L702">
        <v>89.373620000000003</v>
      </c>
      <c r="M702">
        <v>90.745760000000004</v>
      </c>
      <c r="N702">
        <v>85.674570000000003</v>
      </c>
      <c r="O702">
        <v>44.853140000000003</v>
      </c>
      <c r="P702">
        <v>44.972679999999997</v>
      </c>
      <c r="Q702">
        <v>94.215140000000005</v>
      </c>
      <c r="R702">
        <v>65.548190000000005</v>
      </c>
      <c r="S702">
        <v>85.970640000000003</v>
      </c>
      <c r="T702">
        <v>64.136579999999995</v>
      </c>
      <c r="U702">
        <v>47.482259999999997</v>
      </c>
      <c r="V702">
        <v>74.437190000000001</v>
      </c>
      <c r="W702">
        <v>65.790279999999996</v>
      </c>
      <c r="X702">
        <v>68.764790000000005</v>
      </c>
      <c r="Y702">
        <v>68.528009999999995</v>
      </c>
      <c r="Z702">
        <v>62.976140000000001</v>
      </c>
      <c r="AA702">
        <v>35.756129999999999</v>
      </c>
      <c r="AB702">
        <v>79.760069999999999</v>
      </c>
      <c r="AC702">
        <v>40.30639</v>
      </c>
      <c r="AD702">
        <v>69.992679999999993</v>
      </c>
      <c r="AE702">
        <v>67.988730000000004</v>
      </c>
    </row>
    <row r="703" spans="1:31" x14ac:dyDescent="0.35">
      <c r="A703" s="73">
        <v>39965</v>
      </c>
      <c r="B703">
        <v>65.749740000000003</v>
      </c>
      <c r="C703">
        <v>43.788170000000001</v>
      </c>
      <c r="D703">
        <v>66.485309999999998</v>
      </c>
      <c r="E703">
        <v>68.65804</v>
      </c>
      <c r="F703">
        <v>51.317990000000002</v>
      </c>
      <c r="G703">
        <v>42.030270000000002</v>
      </c>
      <c r="H703">
        <v>48.458260000000003</v>
      </c>
      <c r="I703">
        <v>66.514470000000003</v>
      </c>
      <c r="J703">
        <v>77.754840000000002</v>
      </c>
      <c r="K703">
        <v>81.893230000000003</v>
      </c>
      <c r="L703">
        <v>89.219629999999995</v>
      </c>
      <c r="M703">
        <v>90.356350000000006</v>
      </c>
      <c r="N703">
        <v>85.849670000000003</v>
      </c>
      <c r="O703">
        <v>45.155169999999998</v>
      </c>
      <c r="P703">
        <v>45.54815</v>
      </c>
      <c r="Q703">
        <v>94.271159999999995</v>
      </c>
      <c r="R703">
        <v>65.629990000000006</v>
      </c>
      <c r="S703">
        <v>86.079769999999996</v>
      </c>
      <c r="T703">
        <v>64.570710000000005</v>
      </c>
      <c r="U703">
        <v>47.576450000000001</v>
      </c>
      <c r="V703">
        <v>74.72784</v>
      </c>
      <c r="W703">
        <v>65.792529999999999</v>
      </c>
      <c r="X703">
        <v>68.886160000000004</v>
      </c>
      <c r="Y703">
        <v>68.589749999999995</v>
      </c>
      <c r="Z703">
        <v>63.576000000000001</v>
      </c>
      <c r="AA703">
        <v>36.12968</v>
      </c>
      <c r="AB703">
        <v>79.147099999999995</v>
      </c>
      <c r="AC703">
        <v>40.567790000000002</v>
      </c>
      <c r="AD703">
        <v>70.074039999999997</v>
      </c>
      <c r="AE703">
        <v>68.159899999999993</v>
      </c>
    </row>
    <row r="704" spans="1:31" x14ac:dyDescent="0.35">
      <c r="A704" s="73">
        <v>39995</v>
      </c>
      <c r="B704">
        <v>66.119560000000007</v>
      </c>
      <c r="C704">
        <v>44.353920000000002</v>
      </c>
      <c r="D704">
        <v>66.784829999999999</v>
      </c>
      <c r="E704">
        <v>69.284480000000002</v>
      </c>
      <c r="F704">
        <v>51.475810000000003</v>
      </c>
      <c r="G704">
        <v>42.977919999999997</v>
      </c>
      <c r="H704">
        <v>48.910609999999998</v>
      </c>
      <c r="I704">
        <v>67.2607</v>
      </c>
      <c r="J704">
        <v>76.729389999999995</v>
      </c>
      <c r="K704">
        <v>81.774259999999998</v>
      </c>
      <c r="L704">
        <v>89.021569999999997</v>
      </c>
      <c r="M704">
        <v>90.491550000000004</v>
      </c>
      <c r="N704">
        <v>85.598939999999999</v>
      </c>
      <c r="O704">
        <v>45.433689999999999</v>
      </c>
      <c r="P704">
        <v>46.12276</v>
      </c>
      <c r="Q704">
        <v>94.22166</v>
      </c>
      <c r="R704">
        <v>65.436570000000003</v>
      </c>
      <c r="S704">
        <v>86.243229999999997</v>
      </c>
      <c r="T704">
        <v>64.896429999999995</v>
      </c>
      <c r="U704">
        <v>48.117249999999999</v>
      </c>
      <c r="V704">
        <v>74.654290000000003</v>
      </c>
      <c r="W704">
        <v>65.941280000000006</v>
      </c>
      <c r="X704">
        <v>69.042519999999996</v>
      </c>
      <c r="Y704">
        <v>68.725229999999996</v>
      </c>
      <c r="Z704">
        <v>64.007720000000006</v>
      </c>
      <c r="AA704">
        <v>36.69014</v>
      </c>
      <c r="AB704">
        <v>78.331050000000005</v>
      </c>
      <c r="AC704">
        <v>40.853940000000001</v>
      </c>
      <c r="AD704">
        <v>70.112229999999997</v>
      </c>
      <c r="AE704">
        <v>67.941500000000005</v>
      </c>
    </row>
    <row r="705" spans="1:31" x14ac:dyDescent="0.35">
      <c r="A705" s="73">
        <v>40026</v>
      </c>
      <c r="B705">
        <v>66.29607</v>
      </c>
      <c r="C705">
        <v>45.002809999999997</v>
      </c>
      <c r="D705">
        <v>66.809640000000002</v>
      </c>
      <c r="E705">
        <v>69.688999999999993</v>
      </c>
      <c r="F705">
        <v>51.654510000000002</v>
      </c>
      <c r="G705">
        <v>43.596069999999997</v>
      </c>
      <c r="H705">
        <v>49.165129999999998</v>
      </c>
      <c r="I705">
        <v>68.093909999999994</v>
      </c>
      <c r="J705">
        <v>76.418869999999998</v>
      </c>
      <c r="K705">
        <v>81.953950000000006</v>
      </c>
      <c r="L705">
        <v>88.656080000000003</v>
      </c>
      <c r="M705">
        <v>91.209670000000003</v>
      </c>
      <c r="N705">
        <v>85.597329999999999</v>
      </c>
      <c r="O705">
        <v>45.822330000000001</v>
      </c>
      <c r="P705">
        <v>46.66395</v>
      </c>
      <c r="Q705">
        <v>94.158900000000003</v>
      </c>
      <c r="R705">
        <v>65.241159999999994</v>
      </c>
      <c r="S705">
        <v>86.425880000000006</v>
      </c>
      <c r="T705">
        <v>65.426950000000005</v>
      </c>
      <c r="U705">
        <v>48.190719999999999</v>
      </c>
      <c r="V705">
        <v>74.499260000000007</v>
      </c>
      <c r="W705">
        <v>66.156229999999994</v>
      </c>
      <c r="X705">
        <v>69.164529999999999</v>
      </c>
      <c r="Y705">
        <v>69.01567</v>
      </c>
      <c r="Z705">
        <v>63.588540000000002</v>
      </c>
      <c r="AA705">
        <v>37.47092</v>
      </c>
      <c r="AB705">
        <v>78.292529999999999</v>
      </c>
      <c r="AC705">
        <v>41.251570000000001</v>
      </c>
      <c r="AD705">
        <v>70.111400000000003</v>
      </c>
      <c r="AE705">
        <v>67.530180000000001</v>
      </c>
    </row>
    <row r="706" spans="1:31" x14ac:dyDescent="0.35">
      <c r="A706" s="73">
        <v>40057</v>
      </c>
      <c r="B706">
        <v>66.402529999999999</v>
      </c>
      <c r="C706">
        <v>45.620510000000003</v>
      </c>
      <c r="D706">
        <v>67.084969999999998</v>
      </c>
      <c r="E706">
        <v>69.892150000000001</v>
      </c>
      <c r="F706">
        <v>51.740009999999998</v>
      </c>
      <c r="G706">
        <v>44.217109999999998</v>
      </c>
      <c r="H706">
        <v>49.110590000000002</v>
      </c>
      <c r="I706">
        <v>68.765439999999998</v>
      </c>
      <c r="J706">
        <v>75.792569999999998</v>
      </c>
      <c r="K706">
        <v>82.870609999999999</v>
      </c>
      <c r="L706">
        <v>88.454899999999995</v>
      </c>
      <c r="M706">
        <v>92.110399999999998</v>
      </c>
      <c r="N706">
        <v>85.641189999999995</v>
      </c>
      <c r="O706">
        <v>46.278170000000003</v>
      </c>
      <c r="P706">
        <v>47.143549999999998</v>
      </c>
      <c r="Q706">
        <v>94.092060000000004</v>
      </c>
      <c r="R706">
        <v>65.478520000000003</v>
      </c>
      <c r="S706">
        <v>86.524600000000007</v>
      </c>
      <c r="T706">
        <v>65.914339999999996</v>
      </c>
      <c r="U706">
        <v>48.269329999999997</v>
      </c>
      <c r="V706">
        <v>74.29213</v>
      </c>
      <c r="W706">
        <v>66.296260000000004</v>
      </c>
      <c r="X706">
        <v>69.311030000000002</v>
      </c>
      <c r="Y706">
        <v>69.486840000000001</v>
      </c>
      <c r="Z706">
        <v>63.696640000000002</v>
      </c>
      <c r="AA706">
        <v>38.165140000000001</v>
      </c>
      <c r="AB706">
        <v>78.056290000000004</v>
      </c>
      <c r="AC706">
        <v>41.863410000000002</v>
      </c>
      <c r="AD706">
        <v>70.104759999999999</v>
      </c>
      <c r="AE706">
        <v>67.363200000000006</v>
      </c>
    </row>
    <row r="707" spans="1:31" x14ac:dyDescent="0.35">
      <c r="A707" s="73">
        <v>40087</v>
      </c>
      <c r="B707">
        <v>66.354900000000001</v>
      </c>
      <c r="C707">
        <v>46.270090000000003</v>
      </c>
      <c r="D707">
        <v>67.234049999999996</v>
      </c>
      <c r="E707">
        <v>70.178939999999997</v>
      </c>
      <c r="F707">
        <v>51.550080000000001</v>
      </c>
      <c r="G707">
        <v>44.94162</v>
      </c>
      <c r="H707">
        <v>49.266739999999999</v>
      </c>
      <c r="I707">
        <v>69.270679999999999</v>
      </c>
      <c r="J707">
        <v>75.66386</v>
      </c>
      <c r="K707">
        <v>83.055499999999995</v>
      </c>
      <c r="L707">
        <v>88.370590000000007</v>
      </c>
      <c r="M707">
        <v>93.10069</v>
      </c>
      <c r="N707">
        <v>85.177610000000001</v>
      </c>
      <c r="O707">
        <v>46.463299999999997</v>
      </c>
      <c r="P707">
        <v>47.687449999999998</v>
      </c>
      <c r="Q707">
        <v>93.964860000000002</v>
      </c>
      <c r="R707">
        <v>65.661140000000003</v>
      </c>
      <c r="S707">
        <v>86.673029999999997</v>
      </c>
      <c r="T707">
        <v>66.285700000000006</v>
      </c>
      <c r="U707">
        <v>48.907499999999999</v>
      </c>
      <c r="V707">
        <v>74.21602</v>
      </c>
      <c r="W707">
        <v>66.295429999999996</v>
      </c>
      <c r="X707">
        <v>69.635540000000006</v>
      </c>
      <c r="Y707">
        <v>70.157300000000006</v>
      </c>
      <c r="Z707">
        <v>65.074820000000003</v>
      </c>
      <c r="AA707">
        <v>38.611420000000003</v>
      </c>
      <c r="AB707">
        <v>77.880740000000003</v>
      </c>
      <c r="AC707">
        <v>42.500120000000003</v>
      </c>
      <c r="AD707">
        <v>70.328090000000003</v>
      </c>
      <c r="AE707">
        <v>67.396550000000005</v>
      </c>
    </row>
    <row r="708" spans="1:31" x14ac:dyDescent="0.35">
      <c r="A708" s="73">
        <v>40118</v>
      </c>
      <c r="B708">
        <v>66.282060000000001</v>
      </c>
      <c r="C708">
        <v>46.85192</v>
      </c>
      <c r="D708">
        <v>67.338790000000003</v>
      </c>
      <c r="E708">
        <v>70.704049999999995</v>
      </c>
      <c r="F708">
        <v>51.249960000000002</v>
      </c>
      <c r="G708">
        <v>45.590560000000004</v>
      </c>
      <c r="H708">
        <v>49.62086</v>
      </c>
      <c r="I708">
        <v>69.046490000000006</v>
      </c>
      <c r="J708">
        <v>76.287170000000003</v>
      </c>
      <c r="K708">
        <v>82.635999999999996</v>
      </c>
      <c r="L708">
        <v>88.195080000000004</v>
      </c>
      <c r="M708">
        <v>93.678929999999994</v>
      </c>
      <c r="N708">
        <v>84.798000000000002</v>
      </c>
      <c r="O708">
        <v>46.850119999999997</v>
      </c>
      <c r="P708">
        <v>48.27664</v>
      </c>
      <c r="Q708">
        <v>93.622020000000006</v>
      </c>
      <c r="R708">
        <v>66.064179999999993</v>
      </c>
      <c r="S708">
        <v>86.84863</v>
      </c>
      <c r="T708">
        <v>66.879170000000002</v>
      </c>
      <c r="U708">
        <v>49.595039999999997</v>
      </c>
      <c r="V708">
        <v>73.853729999999999</v>
      </c>
      <c r="W708">
        <v>66.413129999999995</v>
      </c>
      <c r="X708">
        <v>69.955669999999998</v>
      </c>
      <c r="Y708">
        <v>70.654250000000005</v>
      </c>
      <c r="Z708">
        <v>65.385599999999997</v>
      </c>
      <c r="AA708">
        <v>39.220619999999997</v>
      </c>
      <c r="AB708">
        <v>78.27843</v>
      </c>
      <c r="AC708">
        <v>43.240369999999999</v>
      </c>
      <c r="AD708">
        <v>70.574659999999994</v>
      </c>
      <c r="AE708">
        <v>67.516679999999994</v>
      </c>
    </row>
    <row r="709" spans="1:31" x14ac:dyDescent="0.35">
      <c r="A709" s="73">
        <v>40148</v>
      </c>
      <c r="B709">
        <v>66.136369999999999</v>
      </c>
      <c r="C709">
        <v>47.290419999999997</v>
      </c>
      <c r="D709">
        <v>67.576329999999999</v>
      </c>
      <c r="E709">
        <v>70.841409999999996</v>
      </c>
      <c r="F709">
        <v>51.387309999999999</v>
      </c>
      <c r="G709">
        <v>46.089649999999999</v>
      </c>
      <c r="H709">
        <v>49.677509999999998</v>
      </c>
      <c r="I709">
        <v>68.157790000000006</v>
      </c>
      <c r="J709">
        <v>77.108760000000004</v>
      </c>
      <c r="K709">
        <v>81.841740000000001</v>
      </c>
      <c r="L709">
        <v>88.290019999999998</v>
      </c>
      <c r="M709">
        <v>93.372159999999994</v>
      </c>
      <c r="N709">
        <v>84.392939999999996</v>
      </c>
      <c r="O709">
        <v>47.476559999999999</v>
      </c>
      <c r="P709">
        <v>48.75244</v>
      </c>
      <c r="Q709">
        <v>93.082409999999996</v>
      </c>
      <c r="R709">
        <v>66.140180000000001</v>
      </c>
      <c r="S709">
        <v>86.950710000000001</v>
      </c>
      <c r="T709">
        <v>67.301689999999994</v>
      </c>
      <c r="U709">
        <v>49.653269999999999</v>
      </c>
      <c r="V709">
        <v>74.023089999999996</v>
      </c>
      <c r="W709">
        <v>66.861900000000006</v>
      </c>
      <c r="X709">
        <v>70.000389999999996</v>
      </c>
      <c r="Y709">
        <v>70.742490000000004</v>
      </c>
      <c r="Z709">
        <v>65.12603</v>
      </c>
      <c r="AA709">
        <v>40.104610000000001</v>
      </c>
      <c r="AB709">
        <v>78.449569999999994</v>
      </c>
      <c r="AC709">
        <v>43.786790000000003</v>
      </c>
      <c r="AD709">
        <v>70.534809999999993</v>
      </c>
      <c r="AE709">
        <v>67.978890000000007</v>
      </c>
    </row>
    <row r="710" spans="1:31" x14ac:dyDescent="0.35">
      <c r="A710" s="73">
        <v>40179</v>
      </c>
      <c r="B710">
        <v>66.158779999999993</v>
      </c>
      <c r="C710">
        <v>49.113579999999999</v>
      </c>
      <c r="D710">
        <v>67.713530000000006</v>
      </c>
      <c r="E710">
        <v>70.857249999999993</v>
      </c>
      <c r="F710">
        <v>51.852899999999998</v>
      </c>
      <c r="G710">
        <v>46.832230000000003</v>
      </c>
      <c r="H710">
        <v>50.095210000000002</v>
      </c>
      <c r="I710">
        <v>67.497919999999993</v>
      </c>
      <c r="J710">
        <v>77.192120000000003</v>
      </c>
      <c r="K710">
        <v>80.95308</v>
      </c>
      <c r="L710">
        <v>88.220020000000005</v>
      </c>
      <c r="M710">
        <v>96.963130000000007</v>
      </c>
      <c r="N710">
        <v>84.466579999999993</v>
      </c>
      <c r="O710">
        <v>47.647309999999997</v>
      </c>
      <c r="P710">
        <v>49.362389999999998</v>
      </c>
      <c r="Q710">
        <v>92.459270000000004</v>
      </c>
      <c r="R710">
        <v>66.126080000000002</v>
      </c>
      <c r="S710">
        <v>87.122020000000006</v>
      </c>
      <c r="T710">
        <v>67.829639999999998</v>
      </c>
      <c r="U710">
        <v>49.385719999999999</v>
      </c>
      <c r="V710">
        <v>74.413939999999997</v>
      </c>
      <c r="W710">
        <v>66.83981</v>
      </c>
      <c r="X710">
        <v>70.123239999999996</v>
      </c>
      <c r="Y710">
        <v>71.905619999999999</v>
      </c>
      <c r="Z710">
        <v>65.476389999999995</v>
      </c>
      <c r="AA710">
        <v>40.884160000000001</v>
      </c>
      <c r="AB710">
        <v>78.785200000000003</v>
      </c>
      <c r="AC710">
        <v>44.120330000000003</v>
      </c>
      <c r="AD710">
        <v>70.220160000000007</v>
      </c>
      <c r="AE710">
        <v>68.336299999999994</v>
      </c>
    </row>
    <row r="711" spans="1:31" x14ac:dyDescent="0.35">
      <c r="A711" s="73">
        <v>40210</v>
      </c>
      <c r="B711">
        <v>66.651880000000006</v>
      </c>
      <c r="C711">
        <v>50.932009999999998</v>
      </c>
      <c r="D711">
        <v>68.340999999999994</v>
      </c>
      <c r="E711">
        <v>71.236750000000001</v>
      </c>
      <c r="F711">
        <v>52.443100000000001</v>
      </c>
      <c r="G711">
        <v>47.817120000000003</v>
      </c>
      <c r="H711">
        <v>50.668349999999997</v>
      </c>
      <c r="I711">
        <v>67.113829999999993</v>
      </c>
      <c r="J711">
        <v>76.534419999999997</v>
      </c>
      <c r="K711">
        <v>80.451859999999996</v>
      </c>
      <c r="L711">
        <v>87.848209999999995</v>
      </c>
      <c r="M711">
        <v>101.399</v>
      </c>
      <c r="N711">
        <v>85.256659999999997</v>
      </c>
      <c r="O711">
        <v>47.713360000000002</v>
      </c>
      <c r="P711">
        <v>50.148870000000002</v>
      </c>
      <c r="Q711">
        <v>91.817120000000003</v>
      </c>
      <c r="R711">
        <v>66.090819999999994</v>
      </c>
      <c r="S711">
        <v>87.247960000000006</v>
      </c>
      <c r="T711">
        <v>68.457759999999993</v>
      </c>
      <c r="U711">
        <v>49.430880000000002</v>
      </c>
      <c r="V711">
        <v>74.430700000000002</v>
      </c>
      <c r="W711">
        <v>66.643529999999998</v>
      </c>
      <c r="X711">
        <v>70.697789999999998</v>
      </c>
      <c r="Y711">
        <v>73.397149999999996</v>
      </c>
      <c r="Z711">
        <v>65.593500000000006</v>
      </c>
      <c r="AA711">
        <v>41.669530000000002</v>
      </c>
      <c r="AB711">
        <v>79.358860000000007</v>
      </c>
      <c r="AC711">
        <v>44.817439999999998</v>
      </c>
      <c r="AD711">
        <v>70.629459999999995</v>
      </c>
      <c r="AE711">
        <v>68.848550000000003</v>
      </c>
    </row>
    <row r="712" spans="1:31" x14ac:dyDescent="0.35">
      <c r="A712" s="73">
        <v>40238</v>
      </c>
      <c r="B712">
        <v>67.385919999999999</v>
      </c>
      <c r="C712">
        <v>51.371189999999999</v>
      </c>
      <c r="D712">
        <v>68.370369999999994</v>
      </c>
      <c r="E712">
        <v>71.669409999999999</v>
      </c>
      <c r="F712">
        <v>53.301290000000002</v>
      </c>
      <c r="G712">
        <v>48.454169999999998</v>
      </c>
      <c r="H712">
        <v>50.808079999999997</v>
      </c>
      <c r="I712">
        <v>66.735140000000001</v>
      </c>
      <c r="J712">
        <v>76.568470000000005</v>
      </c>
      <c r="K712">
        <v>80.414339999999996</v>
      </c>
      <c r="L712">
        <v>87.786990000000003</v>
      </c>
      <c r="M712">
        <v>101.74169999999999</v>
      </c>
      <c r="N712">
        <v>85.838660000000004</v>
      </c>
      <c r="O712">
        <v>48.393540000000002</v>
      </c>
      <c r="P712">
        <v>50.89152</v>
      </c>
      <c r="Q712">
        <v>91.137280000000004</v>
      </c>
      <c r="R712">
        <v>65.902519999999996</v>
      </c>
      <c r="S712">
        <v>87.309700000000007</v>
      </c>
      <c r="T712">
        <v>69.122420000000005</v>
      </c>
      <c r="U712">
        <v>49.875709999999998</v>
      </c>
      <c r="V712">
        <v>74.631420000000006</v>
      </c>
      <c r="W712">
        <v>66.820400000000006</v>
      </c>
      <c r="X712">
        <v>70.869960000000006</v>
      </c>
      <c r="Y712">
        <v>73.796710000000004</v>
      </c>
      <c r="Z712">
        <v>66.020099999999999</v>
      </c>
      <c r="AA712">
        <v>42.440170000000002</v>
      </c>
      <c r="AB712">
        <v>79.608469999999997</v>
      </c>
      <c r="AC712">
        <v>45.362879999999997</v>
      </c>
      <c r="AD712">
        <v>70.605379999999997</v>
      </c>
      <c r="AE712">
        <v>69.056250000000006</v>
      </c>
    </row>
    <row r="713" spans="1:31" x14ac:dyDescent="0.35">
      <c r="A713" s="73">
        <v>40269</v>
      </c>
      <c r="B713">
        <v>67.979870000000005</v>
      </c>
      <c r="C713">
        <v>51.881950000000003</v>
      </c>
      <c r="D713">
        <v>69.22054</v>
      </c>
      <c r="E713">
        <v>72.088769999999997</v>
      </c>
      <c r="F713">
        <v>54.01538</v>
      </c>
      <c r="G713">
        <v>49.051049999999996</v>
      </c>
      <c r="H713">
        <v>51.196770000000001</v>
      </c>
      <c r="I713">
        <v>66.249120000000005</v>
      </c>
      <c r="J713">
        <v>77.356449999999995</v>
      </c>
      <c r="K713">
        <v>81.212590000000006</v>
      </c>
      <c r="L713">
        <v>88.241969999999995</v>
      </c>
      <c r="M713">
        <v>100.858</v>
      </c>
      <c r="N713">
        <v>86.675190000000001</v>
      </c>
      <c r="O713">
        <v>49.186509999999998</v>
      </c>
      <c r="P713">
        <v>51.371980000000001</v>
      </c>
      <c r="Q713">
        <v>90.359930000000006</v>
      </c>
      <c r="R713">
        <v>66.2654</v>
      </c>
      <c r="S713">
        <v>87.584460000000007</v>
      </c>
      <c r="T713">
        <v>69.765020000000007</v>
      </c>
      <c r="U713">
        <v>50.458939999999998</v>
      </c>
      <c r="V713">
        <v>74.790869999999998</v>
      </c>
      <c r="W713">
        <v>67.183329999999998</v>
      </c>
      <c r="X713">
        <v>71.179239999999993</v>
      </c>
      <c r="Y713">
        <v>73.851600000000005</v>
      </c>
      <c r="Z713">
        <v>66.537120000000002</v>
      </c>
      <c r="AA713">
        <v>43.080060000000003</v>
      </c>
      <c r="AB713">
        <v>79.583849999999998</v>
      </c>
      <c r="AC713">
        <v>45.680199999999999</v>
      </c>
      <c r="AD713">
        <v>70.860249999999994</v>
      </c>
      <c r="AE713">
        <v>68.818470000000005</v>
      </c>
    </row>
    <row r="714" spans="1:31" x14ac:dyDescent="0.35">
      <c r="A714" s="73">
        <v>40299</v>
      </c>
      <c r="B714">
        <v>68.324479999999994</v>
      </c>
      <c r="C714">
        <v>52.479329999999997</v>
      </c>
      <c r="D714">
        <v>70.028490000000005</v>
      </c>
      <c r="E714">
        <v>72.838679999999997</v>
      </c>
      <c r="F714">
        <v>54.414830000000002</v>
      </c>
      <c r="G714">
        <v>49.777670000000001</v>
      </c>
      <c r="H714">
        <v>51.580199999999998</v>
      </c>
      <c r="I714">
        <v>66.629310000000004</v>
      </c>
      <c r="J714">
        <v>78.685280000000006</v>
      </c>
      <c r="K714">
        <v>82.161739999999995</v>
      </c>
      <c r="L714">
        <v>88.779150000000001</v>
      </c>
      <c r="M714">
        <v>100.25879999999999</v>
      </c>
      <c r="N714">
        <v>87.659700000000001</v>
      </c>
      <c r="O714">
        <v>49.709139999999998</v>
      </c>
      <c r="P714">
        <v>51.810949999999998</v>
      </c>
      <c r="Q714">
        <v>89.547110000000004</v>
      </c>
      <c r="R714">
        <v>66.489750000000001</v>
      </c>
      <c r="S714">
        <v>87.953779999999995</v>
      </c>
      <c r="T714">
        <v>70.229039999999998</v>
      </c>
      <c r="U714">
        <v>51.113239999999998</v>
      </c>
      <c r="V714">
        <v>74.846919999999997</v>
      </c>
      <c r="W714">
        <v>67.535060000000001</v>
      </c>
      <c r="X714">
        <v>71.61994</v>
      </c>
      <c r="Y714">
        <v>74.145650000000003</v>
      </c>
      <c r="Z714">
        <v>67.352199999999996</v>
      </c>
      <c r="AA714">
        <v>43.986820000000002</v>
      </c>
      <c r="AB714">
        <v>79.667649999999995</v>
      </c>
      <c r="AC714">
        <v>46.18777</v>
      </c>
      <c r="AD714">
        <v>71.31438</v>
      </c>
      <c r="AE714">
        <v>68.978549999999998</v>
      </c>
    </row>
    <row r="715" spans="1:31" x14ac:dyDescent="0.35">
      <c r="A715" s="73">
        <v>40330</v>
      </c>
      <c r="B715">
        <v>68.727919999999997</v>
      </c>
      <c r="C715">
        <v>53.151859999999999</v>
      </c>
      <c r="D715">
        <v>70.572730000000007</v>
      </c>
      <c r="E715">
        <v>73.771259999999998</v>
      </c>
      <c r="F715">
        <v>54.66339</v>
      </c>
      <c r="G715">
        <v>50.26099</v>
      </c>
      <c r="H715">
        <v>52.060560000000002</v>
      </c>
      <c r="I715">
        <v>67.715270000000004</v>
      </c>
      <c r="J715">
        <v>79.292019999999994</v>
      </c>
      <c r="K715">
        <v>82.904079999999993</v>
      </c>
      <c r="L715">
        <v>88.103129999999993</v>
      </c>
      <c r="M715">
        <v>100.2306</v>
      </c>
      <c r="N715">
        <v>88.367220000000003</v>
      </c>
      <c r="O715">
        <v>50.566839999999999</v>
      </c>
      <c r="P715">
        <v>52.446370000000002</v>
      </c>
      <c r="Q715">
        <v>88.767139999999998</v>
      </c>
      <c r="R715">
        <v>67.033159999999995</v>
      </c>
      <c r="S715">
        <v>87.923919999999995</v>
      </c>
      <c r="T715">
        <v>70.559600000000003</v>
      </c>
      <c r="U715">
        <v>51.705880000000001</v>
      </c>
      <c r="V715">
        <v>75.363979999999998</v>
      </c>
      <c r="W715">
        <v>67.465299999999999</v>
      </c>
      <c r="X715">
        <v>71.913920000000005</v>
      </c>
      <c r="Y715">
        <v>74.725219999999993</v>
      </c>
      <c r="Z715">
        <v>68.298090000000002</v>
      </c>
      <c r="AA715">
        <v>44.996850000000002</v>
      </c>
      <c r="AB715">
        <v>79.74033</v>
      </c>
      <c r="AC715">
        <v>47.083840000000002</v>
      </c>
      <c r="AD715">
        <v>71.472949999999997</v>
      </c>
      <c r="AE715">
        <v>69.454520000000002</v>
      </c>
    </row>
    <row r="716" spans="1:31" x14ac:dyDescent="0.35">
      <c r="A716" s="73">
        <v>40360</v>
      </c>
      <c r="B716">
        <v>69.31908</v>
      </c>
      <c r="C716">
        <v>53.858829999999998</v>
      </c>
      <c r="D716">
        <v>71.094080000000005</v>
      </c>
      <c r="E716">
        <v>74.085669999999993</v>
      </c>
      <c r="F716">
        <v>54.597639999999998</v>
      </c>
      <c r="G716">
        <v>50.779440000000001</v>
      </c>
      <c r="H716">
        <v>52.556910000000002</v>
      </c>
      <c r="I716">
        <v>67.773669999999996</v>
      </c>
      <c r="J716">
        <v>79.030609999999996</v>
      </c>
      <c r="K716">
        <v>84.566969999999998</v>
      </c>
      <c r="L716">
        <v>87.233949999999993</v>
      </c>
      <c r="M716">
        <v>100.1033</v>
      </c>
      <c r="N716">
        <v>88.727869999999996</v>
      </c>
      <c r="O716">
        <v>51.290669999999999</v>
      </c>
      <c r="P716">
        <v>53.211269999999999</v>
      </c>
      <c r="Q716">
        <v>88.017139999999998</v>
      </c>
      <c r="R716">
        <v>67.265370000000004</v>
      </c>
      <c r="S716">
        <v>88.026269999999997</v>
      </c>
      <c r="T716">
        <v>70.652280000000005</v>
      </c>
      <c r="U716">
        <v>52.33278</v>
      </c>
      <c r="V716">
        <v>76.280760000000001</v>
      </c>
      <c r="W716">
        <v>67.506259999999997</v>
      </c>
      <c r="X716">
        <v>72.147199999999998</v>
      </c>
      <c r="Y716">
        <v>75.152680000000004</v>
      </c>
      <c r="Z716">
        <v>68.808329999999998</v>
      </c>
      <c r="AA716">
        <v>45.753590000000003</v>
      </c>
      <c r="AB716">
        <v>80.364620000000002</v>
      </c>
      <c r="AC716">
        <v>47.815480000000001</v>
      </c>
      <c r="AD716">
        <v>71.554310000000001</v>
      </c>
      <c r="AE716">
        <v>70.063900000000004</v>
      </c>
    </row>
    <row r="717" spans="1:31" x14ac:dyDescent="0.35">
      <c r="A717" s="73">
        <v>40391</v>
      </c>
      <c r="B717">
        <v>69.918629999999993</v>
      </c>
      <c r="C717">
        <v>54.662230000000001</v>
      </c>
      <c r="D717">
        <v>71.638840000000002</v>
      </c>
      <c r="E717">
        <v>74.108149999999995</v>
      </c>
      <c r="F717">
        <v>54.438270000000003</v>
      </c>
      <c r="G717">
        <v>51.707470000000001</v>
      </c>
      <c r="H717">
        <v>52.808509999999998</v>
      </c>
      <c r="I717">
        <v>67.251670000000004</v>
      </c>
      <c r="J717">
        <v>78.687640000000002</v>
      </c>
      <c r="K717">
        <v>87.090630000000004</v>
      </c>
      <c r="L717">
        <v>87.210830000000001</v>
      </c>
      <c r="M717">
        <v>99.860399999999998</v>
      </c>
      <c r="N717">
        <v>88.819789999999998</v>
      </c>
      <c r="O717">
        <v>51.544919999999998</v>
      </c>
      <c r="P717">
        <v>53.938360000000003</v>
      </c>
      <c r="Q717">
        <v>87.304519999999997</v>
      </c>
      <c r="R717">
        <v>66.924490000000006</v>
      </c>
      <c r="S717">
        <v>88.236729999999994</v>
      </c>
      <c r="T717">
        <v>70.769490000000005</v>
      </c>
      <c r="U717">
        <v>53.335599999999999</v>
      </c>
      <c r="V717">
        <v>76.930269999999993</v>
      </c>
      <c r="W717">
        <v>68.008210000000005</v>
      </c>
      <c r="X717">
        <v>72.526250000000005</v>
      </c>
      <c r="Y717">
        <v>75.34451</v>
      </c>
      <c r="Z717">
        <v>69.087509999999995</v>
      </c>
      <c r="AA717">
        <v>46.593600000000002</v>
      </c>
      <c r="AB717">
        <v>80.582040000000006</v>
      </c>
      <c r="AC717">
        <v>48.131100000000004</v>
      </c>
      <c r="AD717">
        <v>71.971909999999994</v>
      </c>
      <c r="AE717">
        <v>70.317019999999999</v>
      </c>
    </row>
    <row r="718" spans="1:31" x14ac:dyDescent="0.35">
      <c r="A718" s="73">
        <v>40422</v>
      </c>
      <c r="B718">
        <v>70.428539999999998</v>
      </c>
      <c r="C718">
        <v>55.5124</v>
      </c>
      <c r="D718">
        <v>71.497600000000006</v>
      </c>
      <c r="E718">
        <v>74.338350000000005</v>
      </c>
      <c r="F718">
        <v>54.880560000000003</v>
      </c>
      <c r="G718">
        <v>52.644080000000002</v>
      </c>
      <c r="H718">
        <v>53.255040000000001</v>
      </c>
      <c r="I718">
        <v>66.887500000000003</v>
      </c>
      <c r="J718">
        <v>78.456860000000006</v>
      </c>
      <c r="K718">
        <v>86.90334</v>
      </c>
      <c r="L718">
        <v>87.235690000000005</v>
      </c>
      <c r="M718">
        <v>99.689700000000002</v>
      </c>
      <c r="N718">
        <v>88.284580000000005</v>
      </c>
      <c r="O718">
        <v>52.02149</v>
      </c>
      <c r="P718">
        <v>54.451839999999997</v>
      </c>
      <c r="Q718">
        <v>86.637529999999998</v>
      </c>
      <c r="R718">
        <v>66.928759999999997</v>
      </c>
      <c r="S718">
        <v>88.376840000000001</v>
      </c>
      <c r="T718">
        <v>70.959479999999999</v>
      </c>
      <c r="U718">
        <v>54.148090000000003</v>
      </c>
      <c r="V718">
        <v>77.236999999999995</v>
      </c>
      <c r="W718">
        <v>68.492829999999998</v>
      </c>
      <c r="X718">
        <v>72.785390000000007</v>
      </c>
      <c r="Y718">
        <v>75.489159999999998</v>
      </c>
      <c r="Z718">
        <v>69.519880000000001</v>
      </c>
      <c r="AA718">
        <v>47.420319999999997</v>
      </c>
      <c r="AB718">
        <v>80.401820000000001</v>
      </c>
      <c r="AC718">
        <v>48.581940000000003</v>
      </c>
      <c r="AD718">
        <v>72.22927</v>
      </c>
      <c r="AE718">
        <v>70.590180000000004</v>
      </c>
    </row>
    <row r="719" spans="1:31" x14ac:dyDescent="0.35">
      <c r="A719" s="73">
        <v>40452</v>
      </c>
      <c r="B719">
        <v>71.014089999999996</v>
      </c>
      <c r="C719">
        <v>56.622959999999999</v>
      </c>
      <c r="D719">
        <v>71.973870000000005</v>
      </c>
      <c r="E719">
        <v>74.630780000000001</v>
      </c>
      <c r="F719">
        <v>55.766210000000001</v>
      </c>
      <c r="G719">
        <v>53.51728</v>
      </c>
      <c r="H719">
        <v>53.743980000000001</v>
      </c>
      <c r="I719">
        <v>66.499499999999998</v>
      </c>
      <c r="J719">
        <v>78.427639999999997</v>
      </c>
      <c r="K719">
        <v>85.87415</v>
      </c>
      <c r="L719">
        <v>87.262600000000006</v>
      </c>
      <c r="M719">
        <v>99.845569999999995</v>
      </c>
      <c r="N719">
        <v>87.654120000000006</v>
      </c>
      <c r="O719">
        <v>52.782919999999997</v>
      </c>
      <c r="P719">
        <v>55.493819999999999</v>
      </c>
      <c r="Q719">
        <v>86.01361</v>
      </c>
      <c r="R719">
        <v>67.121499999999997</v>
      </c>
      <c r="S719">
        <v>88.520560000000003</v>
      </c>
      <c r="T719">
        <v>71.262500000000003</v>
      </c>
      <c r="U719">
        <v>55.03181</v>
      </c>
      <c r="V719">
        <v>77.600800000000007</v>
      </c>
      <c r="W719">
        <v>69.078410000000005</v>
      </c>
      <c r="X719">
        <v>73.199340000000007</v>
      </c>
      <c r="Y719">
        <v>75.82611</v>
      </c>
      <c r="Z719">
        <v>69.979429999999994</v>
      </c>
      <c r="AA719">
        <v>48.216349999999998</v>
      </c>
      <c r="AB719">
        <v>80.934970000000007</v>
      </c>
      <c r="AC719">
        <v>49.265770000000003</v>
      </c>
      <c r="AD719">
        <v>72.638570000000001</v>
      </c>
      <c r="AE719">
        <v>71.282970000000006</v>
      </c>
    </row>
    <row r="720" spans="1:31" x14ac:dyDescent="0.35">
      <c r="A720" s="73">
        <v>40483</v>
      </c>
      <c r="B720">
        <v>71.952650000000006</v>
      </c>
      <c r="C720">
        <v>57.501820000000002</v>
      </c>
      <c r="D720">
        <v>72.135369999999995</v>
      </c>
      <c r="E720">
        <v>74.985399999999998</v>
      </c>
      <c r="F720">
        <v>56.605269999999997</v>
      </c>
      <c r="G720">
        <v>54.423099999999998</v>
      </c>
      <c r="H720">
        <v>54.183549999999997</v>
      </c>
      <c r="I720">
        <v>67.343770000000006</v>
      </c>
      <c r="J720">
        <v>78.443399999999997</v>
      </c>
      <c r="K720">
        <v>86.340400000000002</v>
      </c>
      <c r="L720">
        <v>87.366529999999997</v>
      </c>
      <c r="M720">
        <v>99.514110000000002</v>
      </c>
      <c r="N720">
        <v>87.803389999999993</v>
      </c>
      <c r="O720">
        <v>53.526090000000003</v>
      </c>
      <c r="P720">
        <v>56.39669</v>
      </c>
      <c r="Q720">
        <v>85.440569999999994</v>
      </c>
      <c r="R720">
        <v>67.547709999999995</v>
      </c>
      <c r="S720">
        <v>88.561620000000005</v>
      </c>
      <c r="T720">
        <v>71.720280000000002</v>
      </c>
      <c r="U720">
        <v>55.505020000000002</v>
      </c>
      <c r="V720">
        <v>78.333820000000003</v>
      </c>
      <c r="W720">
        <v>69.599770000000007</v>
      </c>
      <c r="X720">
        <v>73.454830000000001</v>
      </c>
      <c r="Y720">
        <v>76.101619999999997</v>
      </c>
      <c r="Z720">
        <v>70.36121</v>
      </c>
      <c r="AA720">
        <v>49.218170000000001</v>
      </c>
      <c r="AB720">
        <v>81.125140000000002</v>
      </c>
      <c r="AC720">
        <v>49.959919999999997</v>
      </c>
      <c r="AD720">
        <v>72.80959</v>
      </c>
      <c r="AE720">
        <v>72.147090000000006</v>
      </c>
    </row>
    <row r="721" spans="1:31" x14ac:dyDescent="0.35">
      <c r="A721" s="73">
        <v>40513</v>
      </c>
      <c r="B721">
        <v>72.748329999999996</v>
      </c>
      <c r="C721">
        <v>57.869610000000002</v>
      </c>
      <c r="D721">
        <v>72.473399999999998</v>
      </c>
      <c r="E721">
        <v>75.434839999999994</v>
      </c>
      <c r="F721">
        <v>57.439830000000001</v>
      </c>
      <c r="G721">
        <v>55.056510000000003</v>
      </c>
      <c r="H721">
        <v>54.861170000000001</v>
      </c>
      <c r="I721">
        <v>68.263949999999994</v>
      </c>
      <c r="J721">
        <v>78.936809999999994</v>
      </c>
      <c r="K721">
        <v>87.160839999999993</v>
      </c>
      <c r="L721">
        <v>87.665689999999998</v>
      </c>
      <c r="M721">
        <v>98.597030000000004</v>
      </c>
      <c r="N721">
        <v>87.240650000000002</v>
      </c>
      <c r="O721">
        <v>54.47383</v>
      </c>
      <c r="P721">
        <v>57.233699999999999</v>
      </c>
      <c r="Q721">
        <v>84.948980000000006</v>
      </c>
      <c r="R721">
        <v>67.788510000000002</v>
      </c>
      <c r="S721">
        <v>88.522220000000004</v>
      </c>
      <c r="T721">
        <v>71.703800000000001</v>
      </c>
      <c r="U721">
        <v>55.579880000000003</v>
      </c>
      <c r="V721">
        <v>79.029039999999995</v>
      </c>
      <c r="W721">
        <v>70.066860000000005</v>
      </c>
      <c r="X721">
        <v>73.697819999999993</v>
      </c>
      <c r="Y721">
        <v>76.37567</v>
      </c>
      <c r="Z721">
        <v>70.842190000000002</v>
      </c>
      <c r="AA721">
        <v>50.218699999999998</v>
      </c>
      <c r="AB721">
        <v>80.816519999999997</v>
      </c>
      <c r="AC721">
        <v>51.146850000000001</v>
      </c>
      <c r="AD721">
        <v>73.073589999999996</v>
      </c>
      <c r="AE721">
        <v>72.810169999999999</v>
      </c>
    </row>
    <row r="722" spans="1:31" x14ac:dyDescent="0.35">
      <c r="A722" s="73">
        <v>40544</v>
      </c>
      <c r="B722">
        <v>73.230220000000003</v>
      </c>
      <c r="C722">
        <v>58.44491</v>
      </c>
      <c r="D722">
        <v>73.035790000000006</v>
      </c>
      <c r="E722">
        <v>75.78989</v>
      </c>
      <c r="F722">
        <v>58.39902</v>
      </c>
      <c r="G722">
        <v>55.45617</v>
      </c>
      <c r="H722">
        <v>55.52393</v>
      </c>
      <c r="I722">
        <v>68.72672</v>
      </c>
      <c r="J722">
        <v>79.09666</v>
      </c>
      <c r="K722">
        <v>81.306820000000002</v>
      </c>
      <c r="L722">
        <v>87.850070000000002</v>
      </c>
      <c r="M722">
        <v>98.111789999999999</v>
      </c>
      <c r="N722">
        <v>87.015280000000004</v>
      </c>
      <c r="O722">
        <v>55.490070000000003</v>
      </c>
      <c r="P722">
        <v>57.980420000000002</v>
      </c>
      <c r="Q722">
        <v>84.601150000000004</v>
      </c>
      <c r="R722">
        <v>67.647369999999995</v>
      </c>
      <c r="S722">
        <v>88.696039999999996</v>
      </c>
      <c r="T722">
        <v>71.716409999999996</v>
      </c>
      <c r="U722">
        <v>56.110720000000001</v>
      </c>
      <c r="V722">
        <v>79.753749999999997</v>
      </c>
      <c r="W722">
        <v>70.797330000000002</v>
      </c>
      <c r="X722">
        <v>73.92953</v>
      </c>
      <c r="Y722">
        <v>76.487610000000004</v>
      </c>
      <c r="Z722">
        <v>70.97681</v>
      </c>
      <c r="AA722">
        <v>50.999220000000001</v>
      </c>
      <c r="AB722">
        <v>80.352609999999999</v>
      </c>
      <c r="AC722">
        <v>52.387540000000001</v>
      </c>
      <c r="AD722">
        <v>73.250429999999994</v>
      </c>
      <c r="AE722">
        <v>73.456469999999996</v>
      </c>
    </row>
    <row r="723" spans="1:31" x14ac:dyDescent="0.35">
      <c r="A723" s="73">
        <v>40575</v>
      </c>
      <c r="B723">
        <v>73.871799999999993</v>
      </c>
      <c r="C723">
        <v>59.540700000000001</v>
      </c>
      <c r="D723">
        <v>73.473590000000002</v>
      </c>
      <c r="E723">
        <v>76.295439999999999</v>
      </c>
      <c r="F723">
        <v>59.35181</v>
      </c>
      <c r="G723">
        <v>55.777149999999999</v>
      </c>
      <c r="H723">
        <v>56.073419999999999</v>
      </c>
      <c r="I723">
        <v>68.989180000000005</v>
      </c>
      <c r="J723">
        <v>78.797110000000004</v>
      </c>
      <c r="K723">
        <v>75.298310000000001</v>
      </c>
      <c r="L723">
        <v>87.745750000000001</v>
      </c>
      <c r="M723">
        <v>98.273989999999998</v>
      </c>
      <c r="N723">
        <v>87.540090000000006</v>
      </c>
      <c r="O723">
        <v>56.016779999999997</v>
      </c>
      <c r="P723">
        <v>58.487929999999999</v>
      </c>
      <c r="Q723">
        <v>84.43562</v>
      </c>
      <c r="R723">
        <v>67.944919999999996</v>
      </c>
      <c r="S723">
        <v>88.856549999999999</v>
      </c>
      <c r="T723">
        <v>72.211590000000001</v>
      </c>
      <c r="U723">
        <v>56.763289999999998</v>
      </c>
      <c r="V723">
        <v>80.335059999999999</v>
      </c>
      <c r="W723">
        <v>71.342560000000006</v>
      </c>
      <c r="X723">
        <v>74.367279999999994</v>
      </c>
      <c r="Y723">
        <v>76.688640000000007</v>
      </c>
      <c r="Z723">
        <v>71.13297</v>
      </c>
      <c r="AA723">
        <v>51.501350000000002</v>
      </c>
      <c r="AB723">
        <v>80.003960000000006</v>
      </c>
      <c r="AC723">
        <v>53.412300000000002</v>
      </c>
      <c r="AD723">
        <v>73.780109999999993</v>
      </c>
      <c r="AE723">
        <v>74.176730000000006</v>
      </c>
    </row>
    <row r="724" spans="1:31" x14ac:dyDescent="0.35">
      <c r="A724" s="73">
        <v>40603</v>
      </c>
      <c r="B724">
        <v>74.516180000000006</v>
      </c>
      <c r="C724">
        <v>60.427799999999998</v>
      </c>
      <c r="D724">
        <v>74.117199999999997</v>
      </c>
      <c r="E724">
        <v>76.76052</v>
      </c>
      <c r="F724">
        <v>60.047989999999999</v>
      </c>
      <c r="G724">
        <v>56.316839999999999</v>
      </c>
      <c r="H724">
        <v>56.899059999999999</v>
      </c>
      <c r="I724">
        <v>69.094700000000003</v>
      </c>
      <c r="J724">
        <v>78.641220000000004</v>
      </c>
      <c r="K724">
        <v>76.028739999999999</v>
      </c>
      <c r="L724">
        <v>87.838419999999999</v>
      </c>
      <c r="M724">
        <v>98.807509999999994</v>
      </c>
      <c r="N724">
        <v>87.447839999999999</v>
      </c>
      <c r="O724">
        <v>56.442340000000002</v>
      </c>
      <c r="P724">
        <v>59.302880000000002</v>
      </c>
      <c r="Q724">
        <v>84.497730000000004</v>
      </c>
      <c r="R724">
        <v>68.36609</v>
      </c>
      <c r="S724">
        <v>89.058329999999998</v>
      </c>
      <c r="T724">
        <v>72.505420000000001</v>
      </c>
      <c r="U724">
        <v>57.438940000000002</v>
      </c>
      <c r="V724">
        <v>80.568240000000003</v>
      </c>
      <c r="W724">
        <v>71.772319999999993</v>
      </c>
      <c r="X724">
        <v>74.888739999999999</v>
      </c>
      <c r="Y724">
        <v>77.448520000000002</v>
      </c>
      <c r="Z724">
        <v>72.530090000000001</v>
      </c>
      <c r="AA724">
        <v>52.135649999999998</v>
      </c>
      <c r="AB724">
        <v>80.574529999999996</v>
      </c>
      <c r="AC724">
        <v>54.484259999999999</v>
      </c>
      <c r="AD724">
        <v>74.250010000000003</v>
      </c>
      <c r="AE724">
        <v>73.807559999999995</v>
      </c>
    </row>
    <row r="725" spans="1:31" x14ac:dyDescent="0.35">
      <c r="A725" s="73">
        <v>40634</v>
      </c>
      <c r="B725">
        <v>74.981260000000006</v>
      </c>
      <c r="C725">
        <v>61.110570000000003</v>
      </c>
      <c r="D725">
        <v>74.651830000000004</v>
      </c>
      <c r="E725">
        <v>77.101900000000001</v>
      </c>
      <c r="F725">
        <v>60.684460000000001</v>
      </c>
      <c r="G725">
        <v>56.89611</v>
      </c>
      <c r="H725">
        <v>57.351010000000002</v>
      </c>
      <c r="I725">
        <v>69.861549999999994</v>
      </c>
      <c r="J725">
        <v>78.888319999999993</v>
      </c>
      <c r="K725">
        <v>75.616489999999999</v>
      </c>
      <c r="L725">
        <v>88.276300000000006</v>
      </c>
      <c r="M725">
        <v>99.010630000000006</v>
      </c>
      <c r="N725">
        <v>87.437669999999997</v>
      </c>
      <c r="O725">
        <v>56.774380000000001</v>
      </c>
      <c r="P725">
        <v>60.110480000000003</v>
      </c>
      <c r="Q725">
        <v>84.785499999999999</v>
      </c>
      <c r="R725">
        <v>68.586699999999993</v>
      </c>
      <c r="S725">
        <v>89.423789999999997</v>
      </c>
      <c r="T725">
        <v>72.811160000000001</v>
      </c>
      <c r="U725">
        <v>58.311680000000003</v>
      </c>
      <c r="V725">
        <v>81.108720000000005</v>
      </c>
      <c r="W725">
        <v>72.400720000000007</v>
      </c>
      <c r="X725">
        <v>75.402690000000007</v>
      </c>
      <c r="Y725">
        <v>77.978380000000001</v>
      </c>
      <c r="Z725">
        <v>73.424120000000002</v>
      </c>
      <c r="AA725">
        <v>52.805309999999999</v>
      </c>
      <c r="AB725">
        <v>80.998750000000001</v>
      </c>
      <c r="AC725">
        <v>55.412619999999997</v>
      </c>
      <c r="AD725">
        <v>74.75976</v>
      </c>
      <c r="AE725">
        <v>73.117859999999993</v>
      </c>
    </row>
    <row r="726" spans="1:31" x14ac:dyDescent="0.35">
      <c r="A726" s="73">
        <v>40664</v>
      </c>
      <c r="B726">
        <v>75.351079999999996</v>
      </c>
      <c r="C726">
        <v>61.974769999999999</v>
      </c>
      <c r="D726">
        <v>74.843620000000001</v>
      </c>
      <c r="E726">
        <v>77.583370000000002</v>
      </c>
      <c r="F726">
        <v>61.377899999999997</v>
      </c>
      <c r="G726">
        <v>57.37191</v>
      </c>
      <c r="H726">
        <v>58.07846</v>
      </c>
      <c r="I726">
        <v>69.649000000000001</v>
      </c>
      <c r="J726">
        <v>79.557500000000005</v>
      </c>
      <c r="K726">
        <v>75.286749999999998</v>
      </c>
      <c r="L726">
        <v>88.574100000000001</v>
      </c>
      <c r="M726">
        <v>99.087720000000004</v>
      </c>
      <c r="N726">
        <v>87.882379999999998</v>
      </c>
      <c r="O726">
        <v>57.20158</v>
      </c>
      <c r="P726">
        <v>60.80894</v>
      </c>
      <c r="Q726">
        <v>85.168620000000004</v>
      </c>
      <c r="R726">
        <v>69.298580000000001</v>
      </c>
      <c r="S726">
        <v>89.836519999999993</v>
      </c>
      <c r="T726">
        <v>73.112909999999999</v>
      </c>
      <c r="U726">
        <v>59.364280000000001</v>
      </c>
      <c r="V726">
        <v>81.909610000000001</v>
      </c>
      <c r="W726">
        <v>72.868930000000006</v>
      </c>
      <c r="X726">
        <v>75.936480000000003</v>
      </c>
      <c r="Y726">
        <v>78.378469999999993</v>
      </c>
      <c r="Z726">
        <v>73.234049999999996</v>
      </c>
      <c r="AA726">
        <v>53.304009999999998</v>
      </c>
      <c r="AB726">
        <v>80.879329999999996</v>
      </c>
      <c r="AC726">
        <v>56.449210000000001</v>
      </c>
      <c r="AD726">
        <v>75.345889999999997</v>
      </c>
      <c r="AE726">
        <v>73.220830000000007</v>
      </c>
    </row>
    <row r="727" spans="1:31" x14ac:dyDescent="0.35">
      <c r="A727" s="73">
        <v>40695</v>
      </c>
      <c r="B727">
        <v>75.401510000000002</v>
      </c>
      <c r="C727">
        <v>62.630650000000003</v>
      </c>
      <c r="D727">
        <v>75.239239999999995</v>
      </c>
      <c r="E727">
        <v>77.881320000000002</v>
      </c>
      <c r="F727">
        <v>62.241079999999997</v>
      </c>
      <c r="G727">
        <v>58.018689999999999</v>
      </c>
      <c r="H727">
        <v>59.29457</v>
      </c>
      <c r="I727">
        <v>68.590969999999999</v>
      </c>
      <c r="J727">
        <v>79.348050000000001</v>
      </c>
      <c r="K727">
        <v>75.7316</v>
      </c>
      <c r="L727">
        <v>88.63485</v>
      </c>
      <c r="M727">
        <v>99.028999999999996</v>
      </c>
      <c r="N727">
        <v>88.055210000000002</v>
      </c>
      <c r="O727">
        <v>57.727600000000002</v>
      </c>
      <c r="P727">
        <v>61.422400000000003</v>
      </c>
      <c r="Q727">
        <v>85.619029999999995</v>
      </c>
      <c r="R727">
        <v>69.979900000000001</v>
      </c>
      <c r="S727">
        <v>89.89958</v>
      </c>
      <c r="T727">
        <v>73.315849999999998</v>
      </c>
      <c r="U727">
        <v>60.274340000000002</v>
      </c>
      <c r="V727">
        <v>81.928240000000002</v>
      </c>
      <c r="W727">
        <v>73.336460000000002</v>
      </c>
      <c r="X727">
        <v>76.432820000000007</v>
      </c>
      <c r="Y727">
        <v>78.723839999999996</v>
      </c>
      <c r="Z727">
        <v>73.481960000000001</v>
      </c>
      <c r="AA727">
        <v>53.887169999999998</v>
      </c>
      <c r="AB727">
        <v>81.795400000000001</v>
      </c>
      <c r="AC727">
        <v>57.246090000000002</v>
      </c>
      <c r="AD727">
        <v>75.97269</v>
      </c>
      <c r="AE727">
        <v>73.673460000000006</v>
      </c>
    </row>
    <row r="728" spans="1:31" x14ac:dyDescent="0.35">
      <c r="A728" s="73">
        <v>40725</v>
      </c>
      <c r="B728">
        <v>75.541600000000003</v>
      </c>
      <c r="C728">
        <v>63.466819999999998</v>
      </c>
      <c r="D728">
        <v>75.433880000000002</v>
      </c>
      <c r="E728">
        <v>78.143230000000003</v>
      </c>
      <c r="F728">
        <v>63.313220000000001</v>
      </c>
      <c r="G728">
        <v>58.555579999999999</v>
      </c>
      <c r="H728">
        <v>59.780169999999998</v>
      </c>
      <c r="I728">
        <v>68.565790000000007</v>
      </c>
      <c r="J728">
        <v>79.313860000000005</v>
      </c>
      <c r="K728">
        <v>76.347269999999995</v>
      </c>
      <c r="L728">
        <v>88.700199999999995</v>
      </c>
      <c r="M728">
        <v>98.630790000000005</v>
      </c>
      <c r="N728">
        <v>88.700839999999999</v>
      </c>
      <c r="O728">
        <v>58.601509999999998</v>
      </c>
      <c r="P728">
        <v>62.209029999999998</v>
      </c>
      <c r="Q728">
        <v>86.246610000000004</v>
      </c>
      <c r="R728">
        <v>70.695269999999994</v>
      </c>
      <c r="S728">
        <v>90.118549999999999</v>
      </c>
      <c r="T728">
        <v>73.910839999999993</v>
      </c>
      <c r="U728">
        <v>61.069070000000004</v>
      </c>
      <c r="V728">
        <v>81.942939999999993</v>
      </c>
      <c r="W728">
        <v>73.716800000000006</v>
      </c>
      <c r="X728">
        <v>77.274349999999998</v>
      </c>
      <c r="Y728">
        <v>78.989170000000001</v>
      </c>
      <c r="Z728">
        <v>73.922070000000005</v>
      </c>
      <c r="AA728">
        <v>54.556690000000003</v>
      </c>
      <c r="AB728">
        <v>82.353260000000006</v>
      </c>
      <c r="AC728">
        <v>57.992319999999999</v>
      </c>
      <c r="AD728">
        <v>77.347530000000006</v>
      </c>
      <c r="AE728">
        <v>74.138679999999994</v>
      </c>
    </row>
    <row r="729" spans="1:31" x14ac:dyDescent="0.35">
      <c r="A729" s="73">
        <v>40756</v>
      </c>
      <c r="B729">
        <v>76.373699999999999</v>
      </c>
      <c r="C729">
        <v>64.481790000000004</v>
      </c>
      <c r="D729">
        <v>76.317499999999995</v>
      </c>
      <c r="E729">
        <v>79.108959999999996</v>
      </c>
      <c r="F729">
        <v>64.473029999999994</v>
      </c>
      <c r="G729">
        <v>59.069279999999999</v>
      </c>
      <c r="H729">
        <v>60.895350000000001</v>
      </c>
      <c r="I729">
        <v>69.056209999999993</v>
      </c>
      <c r="J729">
        <v>79.575239999999994</v>
      </c>
      <c r="K729">
        <v>76.931740000000005</v>
      </c>
      <c r="L729">
        <v>88.897069999999999</v>
      </c>
      <c r="M729">
        <v>98.555260000000004</v>
      </c>
      <c r="N729">
        <v>89.454440000000005</v>
      </c>
      <c r="O729">
        <v>59.963760000000001</v>
      </c>
      <c r="P729">
        <v>63.008519999999997</v>
      </c>
      <c r="Q729">
        <v>87.047449999999998</v>
      </c>
      <c r="R729">
        <v>71.861980000000003</v>
      </c>
      <c r="S729">
        <v>90.188959999999994</v>
      </c>
      <c r="T729">
        <v>74.523539999999997</v>
      </c>
      <c r="U729">
        <v>62.41095</v>
      </c>
      <c r="V729">
        <v>82.446520000000007</v>
      </c>
      <c r="W729">
        <v>73.563699999999997</v>
      </c>
      <c r="X729">
        <v>78.363910000000004</v>
      </c>
      <c r="Y729">
        <v>79.590519999999998</v>
      </c>
      <c r="Z729">
        <v>74.76437</v>
      </c>
      <c r="AA729">
        <v>55.31803</v>
      </c>
      <c r="AB729">
        <v>83.024889999999999</v>
      </c>
      <c r="AC729">
        <v>59.053730000000002</v>
      </c>
      <c r="AD729">
        <v>78.933239999999998</v>
      </c>
      <c r="AE729">
        <v>74.517099999999999</v>
      </c>
    </row>
    <row r="730" spans="1:31" x14ac:dyDescent="0.35">
      <c r="A730" s="73">
        <v>40787</v>
      </c>
      <c r="B730">
        <v>77.245019999999997</v>
      </c>
      <c r="C730">
        <v>65.261099999999999</v>
      </c>
      <c r="D730">
        <v>77.239369999999994</v>
      </c>
      <c r="E730">
        <v>80.054599999999994</v>
      </c>
      <c r="F730">
        <v>65.790440000000004</v>
      </c>
      <c r="G730">
        <v>59.621490000000001</v>
      </c>
      <c r="H730">
        <v>62.109319999999997</v>
      </c>
      <c r="I730">
        <v>69.361689999999996</v>
      </c>
      <c r="J730">
        <v>79.906229999999994</v>
      </c>
      <c r="K730">
        <v>79.091520000000003</v>
      </c>
      <c r="L730">
        <v>89.180549999999997</v>
      </c>
      <c r="M730">
        <v>98.647499999999994</v>
      </c>
      <c r="N730">
        <v>90.870890000000003</v>
      </c>
      <c r="O730">
        <v>60.70778</v>
      </c>
      <c r="P730">
        <v>63.65287</v>
      </c>
      <c r="Q730">
        <v>87.821539999999999</v>
      </c>
      <c r="R730">
        <v>73.156549999999996</v>
      </c>
      <c r="S730">
        <v>90.381039999999999</v>
      </c>
      <c r="T730">
        <v>75.000780000000006</v>
      </c>
      <c r="U730">
        <v>63.709229999999998</v>
      </c>
      <c r="V730">
        <v>83.233230000000006</v>
      </c>
      <c r="W730">
        <v>73.473820000000003</v>
      </c>
      <c r="X730">
        <v>78.827550000000002</v>
      </c>
      <c r="Y730">
        <v>80.292400000000001</v>
      </c>
      <c r="Z730">
        <v>76.124290000000002</v>
      </c>
      <c r="AA730">
        <v>56.225389999999997</v>
      </c>
      <c r="AB730">
        <v>84.503140000000002</v>
      </c>
      <c r="AC730">
        <v>59.579230000000003</v>
      </c>
      <c r="AD730">
        <v>79.105090000000004</v>
      </c>
      <c r="AE730">
        <v>75.232770000000002</v>
      </c>
    </row>
    <row r="731" spans="1:31" x14ac:dyDescent="0.35">
      <c r="A731" s="73">
        <v>40817</v>
      </c>
      <c r="B731">
        <v>77.724109999999996</v>
      </c>
      <c r="C731">
        <v>65.941040000000001</v>
      </c>
      <c r="D731">
        <v>77.170569999999998</v>
      </c>
      <c r="E731">
        <v>80.433189999999996</v>
      </c>
      <c r="F731">
        <v>67.348659999999995</v>
      </c>
      <c r="G731">
        <v>61.434959999999997</v>
      </c>
      <c r="H731">
        <v>62.608220000000003</v>
      </c>
      <c r="I731">
        <v>70.03716</v>
      </c>
      <c r="J731">
        <v>80.453950000000006</v>
      </c>
      <c r="K731">
        <v>79.447620000000001</v>
      </c>
      <c r="L731">
        <v>89.137079999999997</v>
      </c>
      <c r="M731">
        <v>98.044449999999998</v>
      </c>
      <c r="N731">
        <v>92.343549999999993</v>
      </c>
      <c r="O731">
        <v>61.289969999999997</v>
      </c>
      <c r="P731">
        <v>64.268789999999996</v>
      </c>
      <c r="Q731">
        <v>88.460340000000002</v>
      </c>
      <c r="R731">
        <v>73.834180000000003</v>
      </c>
      <c r="S731">
        <v>90.579610000000002</v>
      </c>
      <c r="T731">
        <v>75.578689999999995</v>
      </c>
      <c r="U731">
        <v>64.338790000000003</v>
      </c>
      <c r="V731">
        <v>84.111080000000001</v>
      </c>
      <c r="W731">
        <v>74.191019999999995</v>
      </c>
      <c r="X731">
        <v>79.123909999999995</v>
      </c>
      <c r="Y731">
        <v>80.399150000000006</v>
      </c>
      <c r="Z731">
        <v>77.108919999999998</v>
      </c>
      <c r="AA731">
        <v>57.697510000000001</v>
      </c>
      <c r="AB731">
        <v>85.237719999999996</v>
      </c>
      <c r="AC731">
        <v>59.395060000000001</v>
      </c>
      <c r="AD731">
        <v>79.3857</v>
      </c>
      <c r="AE731">
        <v>76.327100000000002</v>
      </c>
    </row>
    <row r="732" spans="1:31" x14ac:dyDescent="0.35">
      <c r="A732" s="73">
        <v>40848</v>
      </c>
      <c r="B732">
        <v>78.065910000000002</v>
      </c>
      <c r="C732">
        <v>66.537120000000002</v>
      </c>
      <c r="D732">
        <v>77.599999999999994</v>
      </c>
      <c r="E732">
        <v>80.619749999999996</v>
      </c>
      <c r="F732">
        <v>68.591040000000007</v>
      </c>
      <c r="G732">
        <v>63.387520000000002</v>
      </c>
      <c r="H732">
        <v>63.652209999999997</v>
      </c>
      <c r="I732">
        <v>70.823369999999997</v>
      </c>
      <c r="J732">
        <v>80.844350000000006</v>
      </c>
      <c r="K732">
        <v>79.292540000000002</v>
      </c>
      <c r="L732">
        <v>89.053960000000004</v>
      </c>
      <c r="M732">
        <v>97.294589999999999</v>
      </c>
      <c r="N732">
        <v>92.593940000000003</v>
      </c>
      <c r="O732">
        <v>62.237560000000002</v>
      </c>
      <c r="P732">
        <v>64.917529999999999</v>
      </c>
      <c r="Q732">
        <v>89.096639999999994</v>
      </c>
      <c r="R732">
        <v>74.170739999999995</v>
      </c>
      <c r="S732">
        <v>90.752709999999993</v>
      </c>
      <c r="T732">
        <v>75.994489999999999</v>
      </c>
      <c r="U732">
        <v>64.89573</v>
      </c>
      <c r="V732">
        <v>84.409180000000006</v>
      </c>
      <c r="W732">
        <v>75.157550000000001</v>
      </c>
      <c r="X732">
        <v>79.476259999999996</v>
      </c>
      <c r="Y732">
        <v>80.425579999999997</v>
      </c>
      <c r="Z732">
        <v>78.113309999999998</v>
      </c>
      <c r="AA732">
        <v>59.654350000000001</v>
      </c>
      <c r="AB732">
        <v>85.40746</v>
      </c>
      <c r="AC732">
        <v>59.53266</v>
      </c>
      <c r="AD732">
        <v>79.804950000000005</v>
      </c>
      <c r="AE732">
        <v>77.416359999999997</v>
      </c>
    </row>
    <row r="733" spans="1:31" x14ac:dyDescent="0.35">
      <c r="A733" s="73">
        <v>40878</v>
      </c>
      <c r="B733">
        <v>78.519779999999997</v>
      </c>
      <c r="C733">
        <v>67.294539999999998</v>
      </c>
      <c r="D733">
        <v>78.059049999999999</v>
      </c>
      <c r="E733">
        <v>80.892080000000007</v>
      </c>
      <c r="F733">
        <v>69.53398</v>
      </c>
      <c r="G733">
        <v>64.243189999999998</v>
      </c>
      <c r="H733">
        <v>64.878270000000001</v>
      </c>
      <c r="I733">
        <v>71.434839999999994</v>
      </c>
      <c r="J733">
        <v>81.920829999999995</v>
      </c>
      <c r="K733">
        <v>81.768659999999997</v>
      </c>
      <c r="L733">
        <v>89.516679999999994</v>
      </c>
      <c r="M733">
        <v>96.455359999999999</v>
      </c>
      <c r="N733">
        <v>92.210049999999995</v>
      </c>
      <c r="O733">
        <v>63.490589999999997</v>
      </c>
      <c r="P733">
        <v>66.117779999999996</v>
      </c>
      <c r="Q733">
        <v>89.765690000000006</v>
      </c>
      <c r="R733">
        <v>75.123080000000002</v>
      </c>
      <c r="S733">
        <v>90.8215</v>
      </c>
      <c r="T733">
        <v>76.120289999999997</v>
      </c>
      <c r="U733">
        <v>65.936899999999994</v>
      </c>
      <c r="V733">
        <v>84.417230000000004</v>
      </c>
      <c r="W733">
        <v>75.628389999999996</v>
      </c>
      <c r="X733">
        <v>79.86891</v>
      </c>
      <c r="Y733">
        <v>80.647570000000002</v>
      </c>
      <c r="Z733">
        <v>79.384219999999999</v>
      </c>
      <c r="AA733">
        <v>60.350900000000003</v>
      </c>
      <c r="AB733">
        <v>85.878720000000001</v>
      </c>
      <c r="AC733">
        <v>59.894730000000003</v>
      </c>
      <c r="AD733">
        <v>80.199299999999994</v>
      </c>
      <c r="AE733">
        <v>78.477779999999996</v>
      </c>
    </row>
    <row r="734" spans="1:31" x14ac:dyDescent="0.35">
      <c r="A734" s="73">
        <v>40909</v>
      </c>
      <c r="B734">
        <v>79.099729999999994</v>
      </c>
      <c r="C734">
        <v>68.714560000000006</v>
      </c>
      <c r="D734">
        <v>78.764330000000001</v>
      </c>
      <c r="E734">
        <v>81.320819999999998</v>
      </c>
      <c r="F734">
        <v>70.521900000000002</v>
      </c>
      <c r="G734">
        <v>64.821160000000006</v>
      </c>
      <c r="H734">
        <v>65.635890000000003</v>
      </c>
      <c r="I734">
        <v>71.908190000000005</v>
      </c>
      <c r="J734">
        <v>82.563280000000006</v>
      </c>
      <c r="K734">
        <v>84.164910000000006</v>
      </c>
      <c r="L734">
        <v>89.737939999999995</v>
      </c>
      <c r="M734">
        <v>96.288060000000002</v>
      </c>
      <c r="N734">
        <v>90.482159999999993</v>
      </c>
      <c r="O734">
        <v>64.913659999999993</v>
      </c>
      <c r="P734">
        <v>66.796229999999994</v>
      </c>
      <c r="Q734">
        <v>90.311769999999996</v>
      </c>
      <c r="R734">
        <v>76.018100000000004</v>
      </c>
      <c r="S734">
        <v>90.987790000000004</v>
      </c>
      <c r="T734">
        <v>76.377070000000003</v>
      </c>
      <c r="U734">
        <v>67.238950000000003</v>
      </c>
      <c r="V734">
        <v>84.643460000000005</v>
      </c>
      <c r="W734">
        <v>75.877989999999997</v>
      </c>
      <c r="X734">
        <v>80.405529999999999</v>
      </c>
      <c r="Y734">
        <v>80.895089999999996</v>
      </c>
      <c r="Z734">
        <v>80.271339999999995</v>
      </c>
      <c r="AA734">
        <v>60.700279999999999</v>
      </c>
      <c r="AB734">
        <v>87.25421</v>
      </c>
      <c r="AC734">
        <v>59.843649999999997</v>
      </c>
      <c r="AD734">
        <v>80.807019999999994</v>
      </c>
      <c r="AE734">
        <v>78.912890000000004</v>
      </c>
    </row>
    <row r="735" spans="1:31" x14ac:dyDescent="0.35">
      <c r="A735" s="73">
        <v>40940</v>
      </c>
      <c r="B735">
        <v>79.592830000000006</v>
      </c>
      <c r="C735">
        <v>70.073099999999997</v>
      </c>
      <c r="D735">
        <v>78.923450000000003</v>
      </c>
      <c r="E735">
        <v>81.523849999999996</v>
      </c>
      <c r="F735">
        <v>71.192629999999994</v>
      </c>
      <c r="G735">
        <v>65.410769999999999</v>
      </c>
      <c r="H735">
        <v>66.279470000000003</v>
      </c>
      <c r="I735">
        <v>72.411699999999996</v>
      </c>
      <c r="J735">
        <v>82.830960000000005</v>
      </c>
      <c r="K735">
        <v>86.092870000000005</v>
      </c>
      <c r="L735">
        <v>89.598780000000005</v>
      </c>
      <c r="M735">
        <v>96.253749999999997</v>
      </c>
      <c r="N735">
        <v>88.786000000000001</v>
      </c>
      <c r="O735">
        <v>65.89452</v>
      </c>
      <c r="P735">
        <v>66.89743</v>
      </c>
      <c r="Q735">
        <v>90.663600000000002</v>
      </c>
      <c r="R735">
        <v>76.522720000000007</v>
      </c>
      <c r="S735">
        <v>91.11139</v>
      </c>
      <c r="T735">
        <v>76.972700000000003</v>
      </c>
      <c r="U735">
        <v>68.118110000000001</v>
      </c>
      <c r="V735">
        <v>85.243290000000002</v>
      </c>
      <c r="W735">
        <v>76.248599999999996</v>
      </c>
      <c r="X735">
        <v>80.785420000000002</v>
      </c>
      <c r="Y735">
        <v>81.055949999999996</v>
      </c>
      <c r="Z735">
        <v>80.518090000000001</v>
      </c>
      <c r="AA735">
        <v>61.54898</v>
      </c>
      <c r="AB735">
        <v>88.350129999999993</v>
      </c>
      <c r="AC735">
        <v>59.86065</v>
      </c>
      <c r="AD735">
        <v>81.242050000000006</v>
      </c>
      <c r="AE735">
        <v>78.762010000000004</v>
      </c>
    </row>
    <row r="736" spans="1:31" x14ac:dyDescent="0.35">
      <c r="A736" s="73">
        <v>40969</v>
      </c>
      <c r="B736">
        <v>80.083110000000005</v>
      </c>
      <c r="C736">
        <v>71.131789999999995</v>
      </c>
      <c r="D736">
        <v>79.48527</v>
      </c>
      <c r="E736">
        <v>81.749359999999996</v>
      </c>
      <c r="F736">
        <v>71.871449999999996</v>
      </c>
      <c r="G736">
        <v>66.485339999999994</v>
      </c>
      <c r="H736">
        <v>66.967029999999994</v>
      </c>
      <c r="I736">
        <v>73.109089999999995</v>
      </c>
      <c r="J736">
        <v>83.134190000000004</v>
      </c>
      <c r="K736">
        <v>87.401340000000005</v>
      </c>
      <c r="L736">
        <v>90.12021</v>
      </c>
      <c r="M736">
        <v>95.752200000000002</v>
      </c>
      <c r="N736">
        <v>88.338329999999999</v>
      </c>
      <c r="O736">
        <v>66.834519999999998</v>
      </c>
      <c r="P736">
        <v>67.429280000000006</v>
      </c>
      <c r="Q736">
        <v>90.824430000000007</v>
      </c>
      <c r="R736">
        <v>76.986590000000007</v>
      </c>
      <c r="S736">
        <v>91.349209999999999</v>
      </c>
      <c r="T736">
        <v>78.092920000000007</v>
      </c>
      <c r="U736">
        <v>69.255049999999997</v>
      </c>
      <c r="V736">
        <v>85.863990000000001</v>
      </c>
      <c r="W736">
        <v>76.814779999999999</v>
      </c>
      <c r="X736">
        <v>81.20035</v>
      </c>
      <c r="Y736">
        <v>81.150300000000001</v>
      </c>
      <c r="Z736">
        <v>80.399450000000002</v>
      </c>
      <c r="AA736">
        <v>61.964889999999997</v>
      </c>
      <c r="AB736">
        <v>88.593729999999994</v>
      </c>
      <c r="AC736">
        <v>60.388669999999998</v>
      </c>
      <c r="AD736">
        <v>81.614810000000006</v>
      </c>
      <c r="AE736">
        <v>78.414339999999996</v>
      </c>
    </row>
    <row r="737" spans="1:31" x14ac:dyDescent="0.35">
      <c r="A737" s="73">
        <v>41000</v>
      </c>
      <c r="B737">
        <v>80.486559999999997</v>
      </c>
      <c r="C737">
        <v>72.237179999999995</v>
      </c>
      <c r="D737">
        <v>79.927049999999994</v>
      </c>
      <c r="E737">
        <v>82.086399999999998</v>
      </c>
      <c r="F737">
        <v>72.857849999999999</v>
      </c>
      <c r="G737">
        <v>67.080280000000002</v>
      </c>
      <c r="H737">
        <v>67.692729999999997</v>
      </c>
      <c r="I737">
        <v>73.669560000000004</v>
      </c>
      <c r="J737">
        <v>83.372720000000001</v>
      </c>
      <c r="K737">
        <v>88.920509999999993</v>
      </c>
      <c r="L737">
        <v>90.605130000000003</v>
      </c>
      <c r="M737">
        <v>96.114009999999993</v>
      </c>
      <c r="N737">
        <v>87.708110000000005</v>
      </c>
      <c r="O737">
        <v>67.846599999999995</v>
      </c>
      <c r="P737">
        <v>68.090890000000002</v>
      </c>
      <c r="Q737">
        <v>88.871399999999994</v>
      </c>
      <c r="R737">
        <v>77.345460000000003</v>
      </c>
      <c r="S737">
        <v>91.480999999999995</v>
      </c>
      <c r="T737">
        <v>78.862409999999997</v>
      </c>
      <c r="U737">
        <v>70.319320000000005</v>
      </c>
      <c r="V737">
        <v>86.130309999999994</v>
      </c>
      <c r="W737">
        <v>77.517589999999998</v>
      </c>
      <c r="X737">
        <v>81.676249999999996</v>
      </c>
      <c r="Y737">
        <v>81.582750000000004</v>
      </c>
      <c r="Z737">
        <v>80.511989999999997</v>
      </c>
      <c r="AA737">
        <v>62.653910000000003</v>
      </c>
      <c r="AB737">
        <v>88.722819999999999</v>
      </c>
      <c r="AC737">
        <v>61.153689999999997</v>
      </c>
      <c r="AD737">
        <v>82.063130000000001</v>
      </c>
      <c r="AE737">
        <v>77.789280000000005</v>
      </c>
    </row>
    <row r="738" spans="1:31" x14ac:dyDescent="0.35">
      <c r="A738" s="73">
        <v>41030</v>
      </c>
      <c r="B738">
        <v>81.133740000000003</v>
      </c>
      <c r="C738">
        <v>73.230440000000002</v>
      </c>
      <c r="D738">
        <v>80.360309999999998</v>
      </c>
      <c r="E738">
        <v>82.470209999999994</v>
      </c>
      <c r="F738">
        <v>73.787520000000001</v>
      </c>
      <c r="G738">
        <v>67.524289999999993</v>
      </c>
      <c r="H738">
        <v>68.553759999999997</v>
      </c>
      <c r="I738">
        <v>74.040009999999995</v>
      </c>
      <c r="J738">
        <v>84.006159999999994</v>
      </c>
      <c r="K738">
        <v>89.344070000000002</v>
      </c>
      <c r="L738">
        <v>90.796599999999998</v>
      </c>
      <c r="M738">
        <v>96.582710000000006</v>
      </c>
      <c r="N738">
        <v>87.679959999999994</v>
      </c>
      <c r="O738">
        <v>68.899559999999994</v>
      </c>
      <c r="P738">
        <v>68.917850000000001</v>
      </c>
      <c r="Q738">
        <v>86.735039999999998</v>
      </c>
      <c r="R738">
        <v>77.777540000000002</v>
      </c>
      <c r="S738">
        <v>91.534360000000007</v>
      </c>
      <c r="T738">
        <v>79.049530000000004</v>
      </c>
      <c r="U738">
        <v>71.107789999999994</v>
      </c>
      <c r="V738">
        <v>85.738290000000006</v>
      </c>
      <c r="W738">
        <v>78.065550000000002</v>
      </c>
      <c r="X738">
        <v>82.063800000000001</v>
      </c>
      <c r="Y738">
        <v>82.010499999999993</v>
      </c>
      <c r="Z738">
        <v>81.051060000000007</v>
      </c>
      <c r="AA738">
        <v>63.501460000000002</v>
      </c>
      <c r="AB738">
        <v>88.263239999999996</v>
      </c>
      <c r="AC738">
        <v>61.820300000000003</v>
      </c>
      <c r="AD738">
        <v>82.426770000000005</v>
      </c>
      <c r="AE738">
        <v>77.797359999999998</v>
      </c>
    </row>
    <row r="739" spans="1:31" x14ac:dyDescent="0.35">
      <c r="A739" s="73">
        <v>41061</v>
      </c>
      <c r="B739">
        <v>81.884600000000006</v>
      </c>
      <c r="C739">
        <v>73.975269999999995</v>
      </c>
      <c r="D739">
        <v>80.712459999999993</v>
      </c>
      <c r="E739">
        <v>83.651759999999996</v>
      </c>
      <c r="F739">
        <v>74.407089999999997</v>
      </c>
      <c r="G739">
        <v>68.557280000000006</v>
      </c>
      <c r="H739">
        <v>69.039529999999999</v>
      </c>
      <c r="I739">
        <v>74.440960000000004</v>
      </c>
      <c r="J739">
        <v>84.246189999999999</v>
      </c>
      <c r="K739">
        <v>89.508700000000005</v>
      </c>
      <c r="L739">
        <v>91.149150000000006</v>
      </c>
      <c r="M739">
        <v>96.5989</v>
      </c>
      <c r="N739">
        <v>88.193600000000004</v>
      </c>
      <c r="O739">
        <v>69.808859999999996</v>
      </c>
      <c r="P739">
        <v>70.327579999999998</v>
      </c>
      <c r="Q739">
        <v>86.403660000000002</v>
      </c>
      <c r="R739">
        <v>78.598519999999994</v>
      </c>
      <c r="S739">
        <v>91.650260000000003</v>
      </c>
      <c r="T739">
        <v>79.508809999999997</v>
      </c>
      <c r="U739">
        <v>72.502880000000005</v>
      </c>
      <c r="V739">
        <v>85.982929999999996</v>
      </c>
      <c r="W739">
        <v>78.537869999999998</v>
      </c>
      <c r="X739">
        <v>82.594570000000004</v>
      </c>
      <c r="Y739">
        <v>82.375519999999995</v>
      </c>
      <c r="Z739">
        <v>81.63194</v>
      </c>
      <c r="AA739">
        <v>64.402389999999997</v>
      </c>
      <c r="AB739">
        <v>87.539090000000002</v>
      </c>
      <c r="AC739">
        <v>62.51052</v>
      </c>
      <c r="AD739">
        <v>83.015389999999996</v>
      </c>
      <c r="AE739">
        <v>78.614050000000006</v>
      </c>
    </row>
    <row r="740" spans="1:31" x14ac:dyDescent="0.35">
      <c r="A740" s="73">
        <v>41091</v>
      </c>
      <c r="B740">
        <v>82.304850000000002</v>
      </c>
      <c r="C740">
        <v>74.722750000000005</v>
      </c>
      <c r="D740">
        <v>81.138940000000005</v>
      </c>
      <c r="E740">
        <v>85.176509999999993</v>
      </c>
      <c r="F740">
        <v>74.869249999999994</v>
      </c>
      <c r="G740">
        <v>69.498750000000001</v>
      </c>
      <c r="H740">
        <v>69.111090000000004</v>
      </c>
      <c r="I740">
        <v>74.858310000000003</v>
      </c>
      <c r="J740">
        <v>84.402000000000001</v>
      </c>
      <c r="K740">
        <v>89.129220000000004</v>
      </c>
      <c r="L740">
        <v>91.459479999999999</v>
      </c>
      <c r="M740">
        <v>96.707819999999998</v>
      </c>
      <c r="N740">
        <v>87.875020000000006</v>
      </c>
      <c r="O740">
        <v>70.313360000000003</v>
      </c>
      <c r="P740">
        <v>71.292079999999999</v>
      </c>
      <c r="Q740">
        <v>85.980860000000007</v>
      </c>
      <c r="R740">
        <v>79.475530000000006</v>
      </c>
      <c r="S740">
        <v>91.888310000000004</v>
      </c>
      <c r="T740">
        <v>80.074640000000002</v>
      </c>
      <c r="U740">
        <v>73.883870000000002</v>
      </c>
      <c r="V740">
        <v>86.767439999999993</v>
      </c>
      <c r="W740">
        <v>79.460329999999999</v>
      </c>
      <c r="X740">
        <v>83.051850000000002</v>
      </c>
      <c r="Y740">
        <v>82.691800000000001</v>
      </c>
      <c r="Z740">
        <v>82.020430000000005</v>
      </c>
      <c r="AA740">
        <v>65.326520000000002</v>
      </c>
      <c r="AB740">
        <v>87.232100000000003</v>
      </c>
      <c r="AC740">
        <v>62.95073</v>
      </c>
      <c r="AD740">
        <v>83.451250000000002</v>
      </c>
      <c r="AE740">
        <v>79.806460000000001</v>
      </c>
    </row>
    <row r="741" spans="1:31" x14ac:dyDescent="0.35">
      <c r="A741" s="73">
        <v>41122</v>
      </c>
      <c r="B741">
        <v>82.792339999999996</v>
      </c>
      <c r="C741">
        <v>75.663470000000004</v>
      </c>
      <c r="D741">
        <v>81.260530000000003</v>
      </c>
      <c r="E741">
        <v>86.088139999999996</v>
      </c>
      <c r="F741">
        <v>75.021429999999995</v>
      </c>
      <c r="G741">
        <v>70.10145</v>
      </c>
      <c r="H741">
        <v>69.964830000000006</v>
      </c>
      <c r="I741">
        <v>75.391850000000005</v>
      </c>
      <c r="J741">
        <v>84.525850000000005</v>
      </c>
      <c r="K741">
        <v>88.965090000000004</v>
      </c>
      <c r="L741">
        <v>91.480779999999996</v>
      </c>
      <c r="M741">
        <v>96.861689999999996</v>
      </c>
      <c r="N741">
        <v>87.805419999999998</v>
      </c>
      <c r="O741">
        <v>71.001949999999994</v>
      </c>
      <c r="P741">
        <v>71.691779999999994</v>
      </c>
      <c r="Q741">
        <v>85.456789999999998</v>
      </c>
      <c r="R741">
        <v>80.167789999999997</v>
      </c>
      <c r="S741">
        <v>92.084299999999999</v>
      </c>
      <c r="T741">
        <v>80.496179999999995</v>
      </c>
      <c r="U741">
        <v>74.63194</v>
      </c>
      <c r="V741">
        <v>87.102580000000003</v>
      </c>
      <c r="W741">
        <v>79.956699999999998</v>
      </c>
      <c r="X741">
        <v>83.517420000000001</v>
      </c>
      <c r="Y741">
        <v>83.016540000000006</v>
      </c>
      <c r="Z741">
        <v>82.527439999999999</v>
      </c>
      <c r="AA741">
        <v>65.854230000000001</v>
      </c>
      <c r="AB741">
        <v>87.512659999999997</v>
      </c>
      <c r="AC741">
        <v>63.366289999999999</v>
      </c>
      <c r="AD741">
        <v>84.028239999999997</v>
      </c>
      <c r="AE741">
        <v>80.560270000000003</v>
      </c>
    </row>
    <row r="742" spans="1:31" x14ac:dyDescent="0.35">
      <c r="A742" s="73">
        <v>41153</v>
      </c>
      <c r="B742">
        <v>83.246210000000005</v>
      </c>
      <c r="C742">
        <v>76.325040000000001</v>
      </c>
      <c r="D742">
        <v>81.272360000000006</v>
      </c>
      <c r="E742">
        <v>86.836389999999994</v>
      </c>
      <c r="F742">
        <v>75.127319999999997</v>
      </c>
      <c r="G742">
        <v>71.000950000000003</v>
      </c>
      <c r="H742">
        <v>71.615840000000006</v>
      </c>
      <c r="I742">
        <v>76.6494</v>
      </c>
      <c r="J742">
        <v>84.283439999999999</v>
      </c>
      <c r="K742">
        <v>90.061319999999995</v>
      </c>
      <c r="L742">
        <v>91.423829999999995</v>
      </c>
      <c r="M742">
        <v>96.925560000000004</v>
      </c>
      <c r="N742">
        <v>88.174800000000005</v>
      </c>
      <c r="O742">
        <v>71.673029999999997</v>
      </c>
      <c r="P742">
        <v>72.33672</v>
      </c>
      <c r="Q742">
        <v>85.010850000000005</v>
      </c>
      <c r="R742">
        <v>80.449550000000002</v>
      </c>
      <c r="S742">
        <v>92.266949999999994</v>
      </c>
      <c r="T742">
        <v>80.722939999999994</v>
      </c>
      <c r="U742">
        <v>75.417010000000005</v>
      </c>
      <c r="V742">
        <v>87.637630000000001</v>
      </c>
      <c r="W742">
        <v>79.976190000000003</v>
      </c>
      <c r="X742">
        <v>84.042010000000005</v>
      </c>
      <c r="Y742">
        <v>83.469700000000003</v>
      </c>
      <c r="Z742">
        <v>82.724019999999996</v>
      </c>
      <c r="AA742">
        <v>66.249709999999993</v>
      </c>
      <c r="AB742">
        <v>88.437029999999993</v>
      </c>
      <c r="AC742">
        <v>64.183199999999999</v>
      </c>
      <c r="AD742">
        <v>84.68826</v>
      </c>
      <c r="AE742">
        <v>81.059119999999993</v>
      </c>
    </row>
    <row r="743" spans="1:31" x14ac:dyDescent="0.35">
      <c r="A743" s="73">
        <v>41183</v>
      </c>
      <c r="B743">
        <v>83.602019999999996</v>
      </c>
      <c r="C743">
        <v>77.17089</v>
      </c>
      <c r="D743">
        <v>81.796189999999996</v>
      </c>
      <c r="E743">
        <v>87.505570000000006</v>
      </c>
      <c r="F743">
        <v>75.508420000000001</v>
      </c>
      <c r="G743">
        <v>71.915700000000001</v>
      </c>
      <c r="H743">
        <v>72.846339999999998</v>
      </c>
      <c r="I743">
        <v>77.376180000000005</v>
      </c>
      <c r="J743">
        <v>84.624539999999996</v>
      </c>
      <c r="K743">
        <v>88.238619999999997</v>
      </c>
      <c r="L743">
        <v>91.740300000000005</v>
      </c>
      <c r="M743">
        <v>97.201210000000003</v>
      </c>
      <c r="N743">
        <v>88.811779999999999</v>
      </c>
      <c r="O743">
        <v>72.458619999999996</v>
      </c>
      <c r="P743">
        <v>72.805260000000004</v>
      </c>
      <c r="Q743">
        <v>84.740430000000003</v>
      </c>
      <c r="R743">
        <v>80.454899999999995</v>
      </c>
      <c r="S743">
        <v>92.360050000000001</v>
      </c>
      <c r="T743">
        <v>81.086039999999997</v>
      </c>
      <c r="U743">
        <v>76.164609999999996</v>
      </c>
      <c r="V743">
        <v>87.971140000000005</v>
      </c>
      <c r="W743">
        <v>80.317549999999997</v>
      </c>
      <c r="X743">
        <v>84.521889999999999</v>
      </c>
      <c r="Y743">
        <v>83.913650000000004</v>
      </c>
      <c r="Z743">
        <v>83.041139999999999</v>
      </c>
      <c r="AA743">
        <v>66.880300000000005</v>
      </c>
      <c r="AB743">
        <v>88.61036</v>
      </c>
      <c r="AC743">
        <v>65.134299999999996</v>
      </c>
      <c r="AD743">
        <v>85.240359999999995</v>
      </c>
      <c r="AE743">
        <v>81.408199999999994</v>
      </c>
    </row>
    <row r="744" spans="1:31" x14ac:dyDescent="0.35">
      <c r="A744" s="73">
        <v>41214</v>
      </c>
      <c r="B744">
        <v>83.927019999999999</v>
      </c>
      <c r="C744">
        <v>78.170360000000002</v>
      </c>
      <c r="D744">
        <v>82.058949999999996</v>
      </c>
      <c r="E744">
        <v>87.965509999999995</v>
      </c>
      <c r="F744">
        <v>75.922780000000003</v>
      </c>
      <c r="G744">
        <v>72.585139999999996</v>
      </c>
      <c r="H744">
        <v>73.388800000000003</v>
      </c>
      <c r="I744">
        <v>77.553089999999997</v>
      </c>
      <c r="J744">
        <v>85.260090000000005</v>
      </c>
      <c r="K744">
        <v>84.888369999999995</v>
      </c>
      <c r="L744">
        <v>92.019729999999996</v>
      </c>
      <c r="M744">
        <v>97.072699999999998</v>
      </c>
      <c r="N744">
        <v>88.860389999999995</v>
      </c>
      <c r="O744">
        <v>73.422020000000003</v>
      </c>
      <c r="P744">
        <v>73.488200000000006</v>
      </c>
      <c r="Q744">
        <v>84.571430000000007</v>
      </c>
      <c r="R744">
        <v>80.551079999999999</v>
      </c>
      <c r="S744">
        <v>92.396889999999999</v>
      </c>
      <c r="T744">
        <v>81.591579999999993</v>
      </c>
      <c r="U744">
        <v>76.85172</v>
      </c>
      <c r="V744">
        <v>88.402600000000007</v>
      </c>
      <c r="W744">
        <v>80.933760000000007</v>
      </c>
      <c r="X744">
        <v>84.927800000000005</v>
      </c>
      <c r="Y744">
        <v>84.044759999999997</v>
      </c>
      <c r="Z744">
        <v>83.375489999999999</v>
      </c>
      <c r="AA744">
        <v>67.791650000000004</v>
      </c>
      <c r="AB744">
        <v>88.185490000000001</v>
      </c>
      <c r="AC744">
        <v>65.778660000000002</v>
      </c>
      <c r="AD744">
        <v>85.823989999999995</v>
      </c>
      <c r="AE744">
        <v>82.080470000000005</v>
      </c>
    </row>
    <row r="745" spans="1:31" x14ac:dyDescent="0.35">
      <c r="A745" s="73">
        <v>41244</v>
      </c>
      <c r="B745">
        <v>84.288430000000005</v>
      </c>
      <c r="C745">
        <v>78.492130000000003</v>
      </c>
      <c r="D745">
        <v>82.42165</v>
      </c>
      <c r="E745">
        <v>88.681290000000004</v>
      </c>
      <c r="F745">
        <v>76.284739999999999</v>
      </c>
      <c r="G745">
        <v>73.515339999999995</v>
      </c>
      <c r="H745">
        <v>74.648340000000005</v>
      </c>
      <c r="I745">
        <v>78.27901</v>
      </c>
      <c r="J745">
        <v>85.968890000000002</v>
      </c>
      <c r="K745">
        <v>84.089079999999996</v>
      </c>
      <c r="L745">
        <v>92.270619999999994</v>
      </c>
      <c r="M745">
        <v>97.640709999999999</v>
      </c>
      <c r="N745">
        <v>88.561319999999995</v>
      </c>
      <c r="O745">
        <v>73.951710000000006</v>
      </c>
      <c r="P745">
        <v>74.177090000000007</v>
      </c>
      <c r="Q745">
        <v>84.503119999999996</v>
      </c>
      <c r="R745">
        <v>80.5291</v>
      </c>
      <c r="S745">
        <v>92.775620000000004</v>
      </c>
      <c r="T745">
        <v>82.10718</v>
      </c>
      <c r="U745">
        <v>77.705619999999996</v>
      </c>
      <c r="V745">
        <v>88.506230000000002</v>
      </c>
      <c r="W745">
        <v>81.973309999999998</v>
      </c>
      <c r="X745">
        <v>85.647360000000006</v>
      </c>
      <c r="Y745">
        <v>84.408749999999998</v>
      </c>
      <c r="Z745">
        <v>83.416150000000002</v>
      </c>
      <c r="AA745">
        <v>68.254599999999996</v>
      </c>
      <c r="AB745">
        <v>88.602800000000002</v>
      </c>
      <c r="AC745">
        <v>66.178309999999996</v>
      </c>
      <c r="AD745">
        <v>86.837680000000006</v>
      </c>
      <c r="AE745">
        <v>82.978070000000002</v>
      </c>
    </row>
    <row r="746" spans="1:31" x14ac:dyDescent="0.35">
      <c r="A746" s="73">
        <v>41275</v>
      </c>
      <c r="B746">
        <v>84.820750000000004</v>
      </c>
      <c r="C746">
        <v>79.042259999999999</v>
      </c>
      <c r="D746">
        <v>82.793490000000006</v>
      </c>
      <c r="E746">
        <v>89.15607</v>
      </c>
      <c r="F746">
        <v>76.694410000000005</v>
      </c>
      <c r="G746">
        <v>74.643979999999999</v>
      </c>
      <c r="H746">
        <v>75.819490000000002</v>
      </c>
      <c r="I746">
        <v>78.939030000000002</v>
      </c>
      <c r="J746">
        <v>86.496269999999996</v>
      </c>
      <c r="K746">
        <v>80.803929999999994</v>
      </c>
      <c r="L746">
        <v>92.213750000000005</v>
      </c>
      <c r="M746">
        <v>98.988320000000002</v>
      </c>
      <c r="N746">
        <v>89.260530000000003</v>
      </c>
      <c r="O746">
        <v>74.591449999999995</v>
      </c>
      <c r="P746">
        <v>74.866039999999998</v>
      </c>
      <c r="Q746">
        <v>84.529929999999993</v>
      </c>
      <c r="R746">
        <v>80.560609999999997</v>
      </c>
      <c r="S746">
        <v>93.018460000000005</v>
      </c>
      <c r="T746">
        <v>82.561670000000007</v>
      </c>
      <c r="U746">
        <v>78.755600000000001</v>
      </c>
      <c r="V746">
        <v>88.536600000000007</v>
      </c>
      <c r="W746">
        <v>82.804580000000001</v>
      </c>
      <c r="X746">
        <v>86.040890000000005</v>
      </c>
      <c r="Y746">
        <v>85.095290000000006</v>
      </c>
      <c r="Z746">
        <v>83.883260000000007</v>
      </c>
      <c r="AA746">
        <v>68.776399999999995</v>
      </c>
      <c r="AB746">
        <v>89.103650000000002</v>
      </c>
      <c r="AC746">
        <v>66.967160000000007</v>
      </c>
      <c r="AD746">
        <v>87.00206</v>
      </c>
      <c r="AE746">
        <v>83.576340000000002</v>
      </c>
    </row>
    <row r="747" spans="1:31" x14ac:dyDescent="0.35">
      <c r="A747" s="73">
        <v>41306</v>
      </c>
      <c r="B747">
        <v>85.201779999999999</v>
      </c>
      <c r="C747">
        <v>79.904499999999999</v>
      </c>
      <c r="D747">
        <v>83.552009999999996</v>
      </c>
      <c r="E747">
        <v>89.326580000000007</v>
      </c>
      <c r="F747">
        <v>77.329639999999998</v>
      </c>
      <c r="G747">
        <v>75.587429999999998</v>
      </c>
      <c r="H747">
        <v>76.303190000000001</v>
      </c>
      <c r="I747">
        <v>78.849710000000002</v>
      </c>
      <c r="J747">
        <v>86.722160000000002</v>
      </c>
      <c r="K747">
        <v>76.570059999999998</v>
      </c>
      <c r="L747">
        <v>91.961269999999999</v>
      </c>
      <c r="M747">
        <v>99.730329999999995</v>
      </c>
      <c r="N747">
        <v>90.460909999999998</v>
      </c>
      <c r="O747">
        <v>75.65025</v>
      </c>
      <c r="P747">
        <v>75.505309999999994</v>
      </c>
      <c r="Q747">
        <v>84.602969999999999</v>
      </c>
      <c r="R747">
        <v>80.681690000000003</v>
      </c>
      <c r="S747">
        <v>93.315280000000001</v>
      </c>
      <c r="T747">
        <v>83.078029999999998</v>
      </c>
      <c r="U747">
        <v>79.490269999999995</v>
      </c>
      <c r="V747">
        <v>88.914550000000006</v>
      </c>
      <c r="W747">
        <v>83.397480000000002</v>
      </c>
      <c r="X747">
        <v>86.316029999999998</v>
      </c>
      <c r="Y747">
        <v>85.576989999999995</v>
      </c>
      <c r="Z747">
        <v>84.598650000000006</v>
      </c>
      <c r="AA747">
        <v>69.681010000000001</v>
      </c>
      <c r="AB747">
        <v>89.149429999999995</v>
      </c>
      <c r="AC747">
        <v>67.826639999999998</v>
      </c>
      <c r="AD747">
        <v>87.022819999999996</v>
      </c>
      <c r="AE747">
        <v>84.283619999999999</v>
      </c>
    </row>
    <row r="748" spans="1:31" x14ac:dyDescent="0.35">
      <c r="A748" s="73">
        <v>41334</v>
      </c>
      <c r="B748">
        <v>85.554789999999997</v>
      </c>
      <c r="C748">
        <v>80.457470000000001</v>
      </c>
      <c r="D748">
        <v>83.89873</v>
      </c>
      <c r="E748">
        <v>89.752529999999993</v>
      </c>
      <c r="F748">
        <v>78.251580000000004</v>
      </c>
      <c r="G748">
        <v>76.812389999999994</v>
      </c>
      <c r="H748">
        <v>77.537170000000003</v>
      </c>
      <c r="I748">
        <v>79.030529999999999</v>
      </c>
      <c r="J748">
        <v>87.026730000000001</v>
      </c>
      <c r="K748">
        <v>75.794849999999997</v>
      </c>
      <c r="L748">
        <v>92.224909999999994</v>
      </c>
      <c r="M748">
        <v>99.951800000000006</v>
      </c>
      <c r="N748">
        <v>92.143990000000002</v>
      </c>
      <c r="O748">
        <v>76.573350000000005</v>
      </c>
      <c r="P748">
        <v>76.468500000000006</v>
      </c>
      <c r="Q748">
        <v>84.74718</v>
      </c>
      <c r="R748">
        <v>81.358360000000005</v>
      </c>
      <c r="S748">
        <v>93.638919999999999</v>
      </c>
      <c r="T748">
        <v>83.66037</v>
      </c>
      <c r="U748">
        <v>80.500020000000006</v>
      </c>
      <c r="V748">
        <v>89.162379999999999</v>
      </c>
      <c r="W748">
        <v>84.030140000000003</v>
      </c>
      <c r="X748">
        <v>86.865799999999993</v>
      </c>
      <c r="Y748">
        <v>86.068190000000001</v>
      </c>
      <c r="Z748">
        <v>85.350459999999998</v>
      </c>
      <c r="AA748">
        <v>70.738910000000004</v>
      </c>
      <c r="AB748">
        <v>89.346010000000007</v>
      </c>
      <c r="AC748">
        <v>68.660799999999995</v>
      </c>
      <c r="AD748">
        <v>87.587360000000004</v>
      </c>
      <c r="AE748">
        <v>84.482830000000007</v>
      </c>
    </row>
    <row r="749" spans="1:31" x14ac:dyDescent="0.35">
      <c r="A749" s="73">
        <v>41365</v>
      </c>
      <c r="B749">
        <v>86.227199999999996</v>
      </c>
      <c r="C749">
        <v>81.180369999999996</v>
      </c>
      <c r="D749">
        <v>84.508420000000001</v>
      </c>
      <c r="E749">
        <v>90.349209999999999</v>
      </c>
      <c r="F749">
        <v>79.287930000000003</v>
      </c>
      <c r="G749">
        <v>77.81362</v>
      </c>
      <c r="H749">
        <v>78.75291</v>
      </c>
      <c r="I749">
        <v>79.857770000000002</v>
      </c>
      <c r="J749">
        <v>87.294880000000006</v>
      </c>
      <c r="K749">
        <v>74.7774</v>
      </c>
      <c r="L749">
        <v>92.687889999999996</v>
      </c>
      <c r="M749">
        <v>100.1512</v>
      </c>
      <c r="N749">
        <v>92.995699999999999</v>
      </c>
      <c r="O749">
        <v>77.555070000000001</v>
      </c>
      <c r="P749">
        <v>77.279039999999995</v>
      </c>
      <c r="Q749">
        <v>84.976070000000007</v>
      </c>
      <c r="R749">
        <v>82.589259999999996</v>
      </c>
      <c r="S749">
        <v>93.849230000000006</v>
      </c>
      <c r="T749">
        <v>84.178160000000005</v>
      </c>
      <c r="U749">
        <v>81.536249999999995</v>
      </c>
      <c r="V749">
        <v>89.541020000000003</v>
      </c>
      <c r="W749">
        <v>84.399640000000005</v>
      </c>
      <c r="X749">
        <v>87.307720000000003</v>
      </c>
      <c r="Y749">
        <v>86.572689999999994</v>
      </c>
      <c r="Z749">
        <v>86.147919999999999</v>
      </c>
      <c r="AA749">
        <v>72.385990000000007</v>
      </c>
      <c r="AB749">
        <v>89.462119999999999</v>
      </c>
      <c r="AC749">
        <v>69.630830000000003</v>
      </c>
      <c r="AD749">
        <v>87.885409999999993</v>
      </c>
      <c r="AE749">
        <v>84.792630000000003</v>
      </c>
    </row>
    <row r="750" spans="1:31" x14ac:dyDescent="0.35">
      <c r="A750" s="73">
        <v>41395</v>
      </c>
      <c r="B750">
        <v>87.042479999999998</v>
      </c>
      <c r="C750">
        <v>82.071460000000002</v>
      </c>
      <c r="D750">
        <v>85.055719999999994</v>
      </c>
      <c r="E750">
        <v>90.762829999999994</v>
      </c>
      <c r="F750">
        <v>80.269530000000003</v>
      </c>
      <c r="G750">
        <v>78.28904</v>
      </c>
      <c r="H750">
        <v>79.653949999999995</v>
      </c>
      <c r="I750">
        <v>80.649780000000007</v>
      </c>
      <c r="J750">
        <v>87.513750000000002</v>
      </c>
      <c r="K750">
        <v>73.796099999999996</v>
      </c>
      <c r="L750">
        <v>92.929490000000001</v>
      </c>
      <c r="M750">
        <v>100.63679999999999</v>
      </c>
      <c r="N750">
        <v>92.618510000000001</v>
      </c>
      <c r="O750">
        <v>78.808999999999997</v>
      </c>
      <c r="P750">
        <v>78.24915</v>
      </c>
      <c r="Q750">
        <v>85.244659999999996</v>
      </c>
      <c r="R750">
        <v>83.552440000000004</v>
      </c>
      <c r="S750">
        <v>94.119829999999993</v>
      </c>
      <c r="T750">
        <v>84.553849999999997</v>
      </c>
      <c r="U750">
        <v>81.948369999999997</v>
      </c>
      <c r="V750">
        <v>90.079430000000002</v>
      </c>
      <c r="W750">
        <v>85.097899999999996</v>
      </c>
      <c r="X750">
        <v>87.748459999999994</v>
      </c>
      <c r="Y750">
        <v>87.170810000000003</v>
      </c>
      <c r="Z750">
        <v>86.691230000000004</v>
      </c>
      <c r="AA750">
        <v>73.887919999999994</v>
      </c>
      <c r="AB750">
        <v>89.723339999999993</v>
      </c>
      <c r="AC750">
        <v>70.86833</v>
      </c>
      <c r="AD750">
        <v>88.236590000000007</v>
      </c>
      <c r="AE750">
        <v>85.445369999999997</v>
      </c>
    </row>
    <row r="751" spans="1:31" x14ac:dyDescent="0.35">
      <c r="A751" s="73">
        <v>41426</v>
      </c>
      <c r="B751">
        <v>87.471140000000005</v>
      </c>
      <c r="C751">
        <v>82.778630000000007</v>
      </c>
      <c r="D751">
        <v>85.591639999999998</v>
      </c>
      <c r="E751">
        <v>92.480279999999993</v>
      </c>
      <c r="F751">
        <v>81.261589999999998</v>
      </c>
      <c r="G751">
        <v>78.775149999999996</v>
      </c>
      <c r="H751">
        <v>80.818299999999994</v>
      </c>
      <c r="I751">
        <v>81.766220000000004</v>
      </c>
      <c r="J751">
        <v>87.486140000000006</v>
      </c>
      <c r="K751">
        <v>73.850350000000006</v>
      </c>
      <c r="L751">
        <v>92.90137</v>
      </c>
      <c r="M751">
        <v>101.1909</v>
      </c>
      <c r="N751">
        <v>92.340040000000002</v>
      </c>
      <c r="O751">
        <v>78.878219999999999</v>
      </c>
      <c r="P751">
        <v>79.797359999999998</v>
      </c>
      <c r="Q751">
        <v>85.539879999999997</v>
      </c>
      <c r="R751">
        <v>84.078289999999996</v>
      </c>
      <c r="S751">
        <v>94.465000000000003</v>
      </c>
      <c r="T751">
        <v>84.77843</v>
      </c>
      <c r="U751">
        <v>82.003630000000001</v>
      </c>
      <c r="V751">
        <v>90.535589999999999</v>
      </c>
      <c r="W751">
        <v>85.650279999999995</v>
      </c>
      <c r="X751">
        <v>88.246619999999993</v>
      </c>
      <c r="Y751">
        <v>87.938289999999995</v>
      </c>
      <c r="Z751">
        <v>87.167580000000001</v>
      </c>
      <c r="AA751">
        <v>74.742540000000005</v>
      </c>
      <c r="AB751">
        <v>90.378500000000003</v>
      </c>
      <c r="AC751">
        <v>72.178989999999999</v>
      </c>
      <c r="AD751">
        <v>88.707319999999996</v>
      </c>
      <c r="AE751">
        <v>86.037710000000004</v>
      </c>
    </row>
    <row r="752" spans="1:31" x14ac:dyDescent="0.35">
      <c r="A752" s="73">
        <v>41456</v>
      </c>
      <c r="B752">
        <v>87.611220000000003</v>
      </c>
      <c r="C752">
        <v>83.34008</v>
      </c>
      <c r="D752">
        <v>85.541910000000001</v>
      </c>
      <c r="E752">
        <v>94.555239999999998</v>
      </c>
      <c r="F752">
        <v>82.216909999999999</v>
      </c>
      <c r="G752">
        <v>79.378910000000005</v>
      </c>
      <c r="H752">
        <v>81.943100000000001</v>
      </c>
      <c r="I752">
        <v>82.646360000000001</v>
      </c>
      <c r="J752">
        <v>88.127660000000006</v>
      </c>
      <c r="K752">
        <v>74.052999999999997</v>
      </c>
      <c r="L752">
        <v>92.825010000000006</v>
      </c>
      <c r="M752">
        <v>101.5303</v>
      </c>
      <c r="N752">
        <v>91.839510000000004</v>
      </c>
      <c r="O752">
        <v>79.542010000000005</v>
      </c>
      <c r="P752">
        <v>80.428899999999999</v>
      </c>
      <c r="Q752">
        <v>85.922539999999998</v>
      </c>
      <c r="R752">
        <v>84.394940000000005</v>
      </c>
      <c r="S752">
        <v>94.673869999999994</v>
      </c>
      <c r="T752">
        <v>85.076099999999997</v>
      </c>
      <c r="U752">
        <v>82.011709999999994</v>
      </c>
      <c r="V752">
        <v>90.969179999999994</v>
      </c>
      <c r="W752">
        <v>86.144549999999995</v>
      </c>
      <c r="X752">
        <v>88.639409999999998</v>
      </c>
      <c r="Y752">
        <v>88.646180000000001</v>
      </c>
      <c r="Z752">
        <v>87.531289999999998</v>
      </c>
      <c r="AA752">
        <v>75.992859999999993</v>
      </c>
      <c r="AB752">
        <v>90.552859999999995</v>
      </c>
      <c r="AC752">
        <v>73.485470000000007</v>
      </c>
      <c r="AD752">
        <v>89.088390000000004</v>
      </c>
      <c r="AE752">
        <v>86.389849999999996</v>
      </c>
    </row>
    <row r="753" spans="1:31" x14ac:dyDescent="0.35">
      <c r="A753" s="73">
        <v>41487</v>
      </c>
      <c r="B753">
        <v>87.770920000000004</v>
      </c>
      <c r="C753">
        <v>83.669070000000005</v>
      </c>
      <c r="D753">
        <v>86.451120000000003</v>
      </c>
      <c r="E753">
        <v>95.175489999999996</v>
      </c>
      <c r="F753">
        <v>83.218440000000001</v>
      </c>
      <c r="G753">
        <v>80.250399999999999</v>
      </c>
      <c r="H753">
        <v>82.766120000000001</v>
      </c>
      <c r="I753">
        <v>82.928139999999999</v>
      </c>
      <c r="J753">
        <v>88.573779999999999</v>
      </c>
      <c r="K753">
        <v>73.555250000000001</v>
      </c>
      <c r="L753">
        <v>92.992599999999996</v>
      </c>
      <c r="M753">
        <v>101.8438</v>
      </c>
      <c r="N753">
        <v>91.482290000000006</v>
      </c>
      <c r="O753">
        <v>80.853870000000001</v>
      </c>
      <c r="P753">
        <v>80.675579999999997</v>
      </c>
      <c r="Q753">
        <v>86.419820000000001</v>
      </c>
      <c r="R753">
        <v>84.885440000000003</v>
      </c>
      <c r="S753">
        <v>94.900210000000001</v>
      </c>
      <c r="T753">
        <v>85.594830000000002</v>
      </c>
      <c r="U753">
        <v>82.767499999999998</v>
      </c>
      <c r="V753">
        <v>92.026740000000004</v>
      </c>
      <c r="W753">
        <v>87.088999999999999</v>
      </c>
      <c r="X753">
        <v>89.167720000000003</v>
      </c>
      <c r="Y753">
        <v>89.285939999999997</v>
      </c>
      <c r="Z753">
        <v>87.720410000000001</v>
      </c>
      <c r="AA753">
        <v>77.482439999999997</v>
      </c>
      <c r="AB753">
        <v>90.449960000000004</v>
      </c>
      <c r="AC753">
        <v>75.061070000000001</v>
      </c>
      <c r="AD753">
        <v>89.581540000000004</v>
      </c>
      <c r="AE753">
        <v>86.342770000000002</v>
      </c>
    </row>
    <row r="754" spans="1:31" x14ac:dyDescent="0.35">
      <c r="A754" s="73">
        <v>41518</v>
      </c>
      <c r="B754">
        <v>88.121120000000005</v>
      </c>
      <c r="C754">
        <v>83.945959999999999</v>
      </c>
      <c r="D754">
        <v>87.223960000000005</v>
      </c>
      <c r="E754">
        <v>95.430819999999997</v>
      </c>
      <c r="F754">
        <v>84.096699999999998</v>
      </c>
      <c r="G754">
        <v>81.226039999999998</v>
      </c>
      <c r="H754">
        <v>83.454629999999995</v>
      </c>
      <c r="I754">
        <v>83.541659999999993</v>
      </c>
      <c r="J754">
        <v>88.364410000000007</v>
      </c>
      <c r="K754">
        <v>77.860439999999997</v>
      </c>
      <c r="L754">
        <v>93.019289999999998</v>
      </c>
      <c r="M754">
        <v>101.5665</v>
      </c>
      <c r="N754">
        <v>91.402209999999997</v>
      </c>
      <c r="O754">
        <v>81.606009999999998</v>
      </c>
      <c r="P754">
        <v>81.558409999999995</v>
      </c>
      <c r="Q754">
        <v>86.926280000000006</v>
      </c>
      <c r="R754">
        <v>85.572829999999996</v>
      </c>
      <c r="S754">
        <v>95.152429999999995</v>
      </c>
      <c r="T754">
        <v>86.123109999999997</v>
      </c>
      <c r="U754">
        <v>83.769009999999994</v>
      </c>
      <c r="V754">
        <v>92.127489999999995</v>
      </c>
      <c r="W754">
        <v>87.83314</v>
      </c>
      <c r="X754">
        <v>89.645939999999996</v>
      </c>
      <c r="Y754">
        <v>89.749399999999994</v>
      </c>
      <c r="Z754">
        <v>87.772829999999999</v>
      </c>
      <c r="AA754">
        <v>78.344170000000005</v>
      </c>
      <c r="AB754">
        <v>90.367040000000003</v>
      </c>
      <c r="AC754">
        <v>76.370609999999999</v>
      </c>
      <c r="AD754">
        <v>90.005769999999998</v>
      </c>
      <c r="AE754">
        <v>86.739069999999998</v>
      </c>
    </row>
    <row r="755" spans="1:31" x14ac:dyDescent="0.35">
      <c r="A755" s="73">
        <v>41548</v>
      </c>
      <c r="B755">
        <v>88.759910000000005</v>
      </c>
      <c r="C755">
        <v>84.557820000000007</v>
      </c>
      <c r="D755">
        <v>88.031649999999999</v>
      </c>
      <c r="E755">
        <v>95.533330000000007</v>
      </c>
      <c r="F755">
        <v>84.393600000000006</v>
      </c>
      <c r="G755">
        <v>82.106340000000003</v>
      </c>
      <c r="H755">
        <v>84.336410000000001</v>
      </c>
      <c r="I755">
        <v>84.454660000000004</v>
      </c>
      <c r="J755">
        <v>88.596419999999995</v>
      </c>
      <c r="K755">
        <v>82.667689999999993</v>
      </c>
      <c r="L755">
        <v>92.902760000000001</v>
      </c>
      <c r="M755">
        <v>101.17489999999999</v>
      </c>
      <c r="N755">
        <v>91.650729999999996</v>
      </c>
      <c r="O755">
        <v>82.414869999999993</v>
      </c>
      <c r="P755">
        <v>82.463930000000005</v>
      </c>
      <c r="Q755">
        <v>87.398690000000002</v>
      </c>
      <c r="R755">
        <v>86.156620000000004</v>
      </c>
      <c r="S755">
        <v>95.413340000000005</v>
      </c>
      <c r="T755">
        <v>86.538870000000003</v>
      </c>
      <c r="U755">
        <v>84.735600000000005</v>
      </c>
      <c r="V755">
        <v>91.769710000000003</v>
      </c>
      <c r="W755">
        <v>88.28783</v>
      </c>
      <c r="X755">
        <v>90.350470000000001</v>
      </c>
      <c r="Y755">
        <v>90.145889999999994</v>
      </c>
      <c r="Z755">
        <v>87.967830000000006</v>
      </c>
      <c r="AA755">
        <v>78.795429999999996</v>
      </c>
      <c r="AB755">
        <v>90.557360000000003</v>
      </c>
      <c r="AC755">
        <v>77.380099999999999</v>
      </c>
      <c r="AD755">
        <v>90.963840000000005</v>
      </c>
      <c r="AE755">
        <v>87.15343</v>
      </c>
    </row>
    <row r="756" spans="1:31" x14ac:dyDescent="0.35">
      <c r="A756" s="73">
        <v>41579</v>
      </c>
      <c r="B756">
        <v>89.365070000000003</v>
      </c>
      <c r="C756">
        <v>85.055449999999993</v>
      </c>
      <c r="D756">
        <v>89.047510000000003</v>
      </c>
      <c r="E756">
        <v>95.829809999999995</v>
      </c>
      <c r="F756">
        <v>84.633240000000001</v>
      </c>
      <c r="G756">
        <v>82.839110000000005</v>
      </c>
      <c r="H756">
        <v>85.363010000000003</v>
      </c>
      <c r="I756">
        <v>84.639139999999998</v>
      </c>
      <c r="J756">
        <v>89.445030000000003</v>
      </c>
      <c r="K756">
        <v>82.591579999999993</v>
      </c>
      <c r="L756">
        <v>93.098100000000002</v>
      </c>
      <c r="M756">
        <v>101.20829999999999</v>
      </c>
      <c r="N756">
        <v>92.026979999999995</v>
      </c>
      <c r="O756">
        <v>82.905019999999993</v>
      </c>
      <c r="P756">
        <v>83.697929999999999</v>
      </c>
      <c r="Q756">
        <v>87.860879999999995</v>
      </c>
      <c r="R756">
        <v>86.633420000000001</v>
      </c>
      <c r="S756">
        <v>95.570509999999999</v>
      </c>
      <c r="T756">
        <v>86.908749999999998</v>
      </c>
      <c r="U756">
        <v>85.886290000000002</v>
      </c>
      <c r="V756">
        <v>92.379080000000002</v>
      </c>
      <c r="W756">
        <v>88.606049999999996</v>
      </c>
      <c r="X756">
        <v>90.692999999999998</v>
      </c>
      <c r="Y756">
        <v>90.653499999999994</v>
      </c>
      <c r="Z756">
        <v>88.1614</v>
      </c>
      <c r="AA756">
        <v>79.085530000000006</v>
      </c>
      <c r="AB756">
        <v>91.333780000000004</v>
      </c>
      <c r="AC756">
        <v>78.549790000000002</v>
      </c>
      <c r="AD756">
        <v>91.065950000000001</v>
      </c>
      <c r="AE756">
        <v>87.555899999999994</v>
      </c>
    </row>
    <row r="757" spans="1:31" x14ac:dyDescent="0.35">
      <c r="A757" s="73">
        <v>41609</v>
      </c>
      <c r="B757">
        <v>90.034670000000006</v>
      </c>
      <c r="C757">
        <v>85.550740000000005</v>
      </c>
      <c r="D757">
        <v>89.823759999999993</v>
      </c>
      <c r="E757">
        <v>96.060329999999993</v>
      </c>
      <c r="F757">
        <v>85.121809999999996</v>
      </c>
      <c r="G757">
        <v>83.733789999999999</v>
      </c>
      <c r="H757">
        <v>85.912289999999999</v>
      </c>
      <c r="I757">
        <v>85.273150000000001</v>
      </c>
      <c r="J757">
        <v>90.476429999999993</v>
      </c>
      <c r="K757">
        <v>82.657060000000001</v>
      </c>
      <c r="L757">
        <v>93.060370000000006</v>
      </c>
      <c r="M757">
        <v>100.6485</v>
      </c>
      <c r="N757">
        <v>92.791560000000004</v>
      </c>
      <c r="O757">
        <v>83.562060000000002</v>
      </c>
      <c r="P757">
        <v>84.974239999999995</v>
      </c>
      <c r="Q757">
        <v>88.252170000000007</v>
      </c>
      <c r="R757">
        <v>87.218819999999994</v>
      </c>
      <c r="S757">
        <v>95.889660000000006</v>
      </c>
      <c r="T757">
        <v>87.351950000000002</v>
      </c>
      <c r="U757">
        <v>86.614660000000001</v>
      </c>
      <c r="V757">
        <v>93.534260000000003</v>
      </c>
      <c r="W757">
        <v>88.91001</v>
      </c>
      <c r="X757">
        <v>91.183880000000002</v>
      </c>
      <c r="Y757">
        <v>91.082930000000005</v>
      </c>
      <c r="Z757">
        <v>88.421800000000005</v>
      </c>
      <c r="AA757">
        <v>79.638409999999993</v>
      </c>
      <c r="AB757">
        <v>91.934420000000003</v>
      </c>
      <c r="AC757">
        <v>79.922690000000003</v>
      </c>
      <c r="AD757">
        <v>91.562420000000003</v>
      </c>
      <c r="AE757">
        <v>88.006960000000007</v>
      </c>
    </row>
    <row r="758" spans="1:31" x14ac:dyDescent="0.35">
      <c r="A758" s="73">
        <v>41640</v>
      </c>
      <c r="B758">
        <v>90.66225</v>
      </c>
      <c r="C758">
        <v>86.223590000000002</v>
      </c>
      <c r="D758">
        <v>91.006699999999995</v>
      </c>
      <c r="E758">
        <v>96.429239999999993</v>
      </c>
      <c r="F758">
        <v>85.412009999999995</v>
      </c>
      <c r="G758">
        <v>84.701809999999995</v>
      </c>
      <c r="H758">
        <v>86.701260000000005</v>
      </c>
      <c r="I758">
        <v>86.621650000000002</v>
      </c>
      <c r="J758">
        <v>90.742609999999999</v>
      </c>
      <c r="K758">
        <v>81.288730000000001</v>
      </c>
      <c r="L758">
        <v>92.90446</v>
      </c>
      <c r="M758">
        <v>100.7132</v>
      </c>
      <c r="N758">
        <v>93.453779999999995</v>
      </c>
      <c r="O758">
        <v>83.968279999999993</v>
      </c>
      <c r="P758">
        <v>85.741969999999995</v>
      </c>
      <c r="Q758">
        <v>88.589839999999995</v>
      </c>
      <c r="R758">
        <v>87.875280000000004</v>
      </c>
      <c r="S758">
        <v>96.203410000000005</v>
      </c>
      <c r="T758">
        <v>87.985730000000004</v>
      </c>
      <c r="U758">
        <v>86.470680000000002</v>
      </c>
      <c r="V758">
        <v>94.422669999999997</v>
      </c>
      <c r="W758">
        <v>89.527720000000002</v>
      </c>
      <c r="X758">
        <v>91.651240000000001</v>
      </c>
      <c r="Y758">
        <v>91.697710000000001</v>
      </c>
      <c r="Z758">
        <v>88.78416</v>
      </c>
      <c r="AA758">
        <v>80.289069999999995</v>
      </c>
      <c r="AB758">
        <v>91.77261</v>
      </c>
      <c r="AC758">
        <v>81.724879999999999</v>
      </c>
      <c r="AD758">
        <v>91.978359999999995</v>
      </c>
      <c r="AE758">
        <v>88.626660000000001</v>
      </c>
    </row>
    <row r="759" spans="1:31" x14ac:dyDescent="0.35">
      <c r="A759" s="73">
        <v>41671</v>
      </c>
      <c r="B759">
        <v>91.183359999999993</v>
      </c>
      <c r="C759">
        <v>86.81353</v>
      </c>
      <c r="D759">
        <v>90.687119999999993</v>
      </c>
      <c r="E759">
        <v>97.055710000000005</v>
      </c>
      <c r="F759">
        <v>86.356279999999998</v>
      </c>
      <c r="G759">
        <v>85.601169999999996</v>
      </c>
      <c r="H759">
        <v>88.040499999999994</v>
      </c>
      <c r="I759">
        <v>89.522869999999998</v>
      </c>
      <c r="J759">
        <v>91.016980000000004</v>
      </c>
      <c r="K759">
        <v>80.718890000000002</v>
      </c>
      <c r="L759">
        <v>92.976519999999994</v>
      </c>
      <c r="M759">
        <v>101.8122</v>
      </c>
      <c r="N759">
        <v>93.806160000000006</v>
      </c>
      <c r="O759">
        <v>84.236500000000007</v>
      </c>
      <c r="P759">
        <v>86.460750000000004</v>
      </c>
      <c r="Q759">
        <v>88.955410000000001</v>
      </c>
      <c r="R759">
        <v>88.463099999999997</v>
      </c>
      <c r="S759">
        <v>96.267979999999994</v>
      </c>
      <c r="T759">
        <v>88.650019999999998</v>
      </c>
      <c r="U759">
        <v>87.240110000000001</v>
      </c>
      <c r="V759">
        <v>94.716560000000001</v>
      </c>
      <c r="W759">
        <v>90.478890000000007</v>
      </c>
      <c r="X759">
        <v>92.238519999999994</v>
      </c>
      <c r="Y759">
        <v>92.423770000000005</v>
      </c>
      <c r="Z759">
        <v>89.102649999999997</v>
      </c>
      <c r="AA759">
        <v>81.41798</v>
      </c>
      <c r="AB759">
        <v>91.894329999999997</v>
      </c>
      <c r="AC759">
        <v>82.763440000000003</v>
      </c>
      <c r="AD759">
        <v>92.659959999999998</v>
      </c>
      <c r="AE759">
        <v>89.335719999999995</v>
      </c>
    </row>
    <row r="760" spans="1:31" x14ac:dyDescent="0.35">
      <c r="A760" s="73">
        <v>41699</v>
      </c>
      <c r="B760">
        <v>91.628820000000005</v>
      </c>
      <c r="C760">
        <v>87.164580000000001</v>
      </c>
      <c r="D760">
        <v>91.136960000000002</v>
      </c>
      <c r="E760">
        <v>97.670959999999994</v>
      </c>
      <c r="F760">
        <v>87.619579999999999</v>
      </c>
      <c r="G760">
        <v>86.624960000000002</v>
      </c>
      <c r="H760">
        <v>88.897069999999999</v>
      </c>
      <c r="I760">
        <v>91.789490000000001</v>
      </c>
      <c r="J760">
        <v>91.574010000000001</v>
      </c>
      <c r="K760">
        <v>81.369110000000006</v>
      </c>
      <c r="L760">
        <v>93.100480000000005</v>
      </c>
      <c r="M760">
        <v>101.3061</v>
      </c>
      <c r="N760">
        <v>94.059219999999996</v>
      </c>
      <c r="O760">
        <v>84.512990000000002</v>
      </c>
      <c r="P760">
        <v>86.981899999999996</v>
      </c>
      <c r="Q760">
        <v>89.316739999999996</v>
      </c>
      <c r="R760">
        <v>89.313680000000005</v>
      </c>
      <c r="S760">
        <v>96.333759999999998</v>
      </c>
      <c r="T760">
        <v>89.119029999999995</v>
      </c>
      <c r="U760">
        <v>88.349559999999997</v>
      </c>
      <c r="V760">
        <v>95.018370000000004</v>
      </c>
      <c r="W760">
        <v>90.509900000000002</v>
      </c>
      <c r="X760">
        <v>92.569630000000004</v>
      </c>
      <c r="Y760">
        <v>92.500309999999999</v>
      </c>
      <c r="Z760">
        <v>89.83784</v>
      </c>
      <c r="AA760">
        <v>83.067989999999995</v>
      </c>
      <c r="AB760">
        <v>92.265649999999994</v>
      </c>
      <c r="AC760">
        <v>82.786529999999999</v>
      </c>
      <c r="AD760">
        <v>92.985399999999998</v>
      </c>
      <c r="AE760">
        <v>90.115639999999999</v>
      </c>
    </row>
    <row r="761" spans="1:31" x14ac:dyDescent="0.35">
      <c r="A761" s="73">
        <v>41730</v>
      </c>
      <c r="B761">
        <v>92.060280000000006</v>
      </c>
      <c r="C761">
        <v>87.764880000000005</v>
      </c>
      <c r="D761">
        <v>91.586399999999998</v>
      </c>
      <c r="E761">
        <v>98.006990000000002</v>
      </c>
      <c r="F761">
        <v>88.204350000000005</v>
      </c>
      <c r="G761">
        <v>87.810580000000002</v>
      </c>
      <c r="H761">
        <v>89.369799999999998</v>
      </c>
      <c r="I761">
        <v>92.37585</v>
      </c>
      <c r="J761">
        <v>92.034480000000002</v>
      </c>
      <c r="K761">
        <v>81.718789999999998</v>
      </c>
      <c r="L761">
        <v>93.268029999999996</v>
      </c>
      <c r="M761">
        <v>100.27200000000001</v>
      </c>
      <c r="N761">
        <v>94.762039999999999</v>
      </c>
      <c r="O761">
        <v>85.533469999999994</v>
      </c>
      <c r="P761">
        <v>87.79392</v>
      </c>
      <c r="Q761">
        <v>89.791600000000003</v>
      </c>
      <c r="R761">
        <v>90.159989999999993</v>
      </c>
      <c r="S761">
        <v>96.493089999999995</v>
      </c>
      <c r="T761">
        <v>89.509609999999995</v>
      </c>
      <c r="U761">
        <v>88.944890000000001</v>
      </c>
      <c r="V761">
        <v>95.481800000000007</v>
      </c>
      <c r="W761">
        <v>90.485249999999994</v>
      </c>
      <c r="X761">
        <v>92.909049999999993</v>
      </c>
      <c r="Y761">
        <v>92.490780000000001</v>
      </c>
      <c r="Z761">
        <v>90.717730000000003</v>
      </c>
      <c r="AA761">
        <v>83.61533</v>
      </c>
      <c r="AB761">
        <v>92.617570000000001</v>
      </c>
      <c r="AC761">
        <v>83.106549999999999</v>
      </c>
      <c r="AD761">
        <v>93.456130000000002</v>
      </c>
      <c r="AE761">
        <v>90.997470000000007</v>
      </c>
    </row>
    <row r="762" spans="1:31" x14ac:dyDescent="0.35">
      <c r="A762" s="73">
        <v>41760</v>
      </c>
      <c r="B762">
        <v>92.70187</v>
      </c>
      <c r="C762">
        <v>88.745080000000002</v>
      </c>
      <c r="D762">
        <v>91.942989999999995</v>
      </c>
      <c r="E762">
        <v>98.088260000000005</v>
      </c>
      <c r="F762">
        <v>88.696269999999998</v>
      </c>
      <c r="G762">
        <v>88.802400000000006</v>
      </c>
      <c r="H762">
        <v>89.886210000000005</v>
      </c>
      <c r="I762">
        <v>93.312870000000004</v>
      </c>
      <c r="J762">
        <v>92.614090000000004</v>
      </c>
      <c r="K762">
        <v>82.459059999999994</v>
      </c>
      <c r="L762">
        <v>93.702870000000004</v>
      </c>
      <c r="M762">
        <v>100.11279999999999</v>
      </c>
      <c r="N762">
        <v>95.366370000000003</v>
      </c>
      <c r="O762">
        <v>87.011859999999999</v>
      </c>
      <c r="P762">
        <v>88.679829999999995</v>
      </c>
      <c r="Q762">
        <v>90.50658</v>
      </c>
      <c r="R762">
        <v>90.889949999999999</v>
      </c>
      <c r="S762">
        <v>96.598500000000001</v>
      </c>
      <c r="T762">
        <v>89.985640000000004</v>
      </c>
      <c r="U762">
        <v>89.95129</v>
      </c>
      <c r="V762">
        <v>95.968850000000003</v>
      </c>
      <c r="W762">
        <v>91.169849999999997</v>
      </c>
      <c r="X762">
        <v>93.356859999999998</v>
      </c>
      <c r="Y762">
        <v>92.655540000000002</v>
      </c>
      <c r="Z762">
        <v>91.313839999999999</v>
      </c>
      <c r="AA762">
        <v>83.825389999999999</v>
      </c>
      <c r="AB762">
        <v>93.256010000000003</v>
      </c>
      <c r="AC762">
        <v>83.086730000000003</v>
      </c>
      <c r="AD762">
        <v>94.032300000000006</v>
      </c>
      <c r="AE762">
        <v>91.666889999999995</v>
      </c>
    </row>
    <row r="763" spans="1:31" x14ac:dyDescent="0.35">
      <c r="A763" s="73">
        <v>41791</v>
      </c>
      <c r="B763">
        <v>93.29862</v>
      </c>
      <c r="C763">
        <v>89.597620000000006</v>
      </c>
      <c r="D763">
        <v>92.437460000000002</v>
      </c>
      <c r="E763">
        <v>98.068460000000002</v>
      </c>
      <c r="F763">
        <v>89.260319999999993</v>
      </c>
      <c r="G763">
        <v>89.930480000000003</v>
      </c>
      <c r="H763">
        <v>90.435789999999997</v>
      </c>
      <c r="I763">
        <v>93.383979999999994</v>
      </c>
      <c r="J763">
        <v>92.528949999999995</v>
      </c>
      <c r="K763">
        <v>83.025210000000001</v>
      </c>
      <c r="L763">
        <v>94.11112</v>
      </c>
      <c r="M763">
        <v>99.883129999999994</v>
      </c>
      <c r="N763">
        <v>95.209190000000007</v>
      </c>
      <c r="O763">
        <v>87.994950000000003</v>
      </c>
      <c r="P763">
        <v>89.311599999999999</v>
      </c>
      <c r="Q763">
        <v>91.225729999999999</v>
      </c>
      <c r="R763">
        <v>91.743819999999999</v>
      </c>
      <c r="S763">
        <v>96.820790000000002</v>
      </c>
      <c r="T763">
        <v>90.448239999999998</v>
      </c>
      <c r="U763">
        <v>91.321650000000005</v>
      </c>
      <c r="V763">
        <v>96.682400000000001</v>
      </c>
      <c r="W763">
        <v>91.680239999999998</v>
      </c>
      <c r="X763">
        <v>93.799800000000005</v>
      </c>
      <c r="Y763">
        <v>92.877170000000007</v>
      </c>
      <c r="Z763">
        <v>91.753730000000004</v>
      </c>
      <c r="AA763">
        <v>84.283119999999997</v>
      </c>
      <c r="AB763">
        <v>93.953289999999996</v>
      </c>
      <c r="AC763">
        <v>83.658720000000002</v>
      </c>
      <c r="AD763">
        <v>94.483930000000001</v>
      </c>
      <c r="AE763">
        <v>92.335400000000007</v>
      </c>
    </row>
    <row r="764" spans="1:31" x14ac:dyDescent="0.35">
      <c r="A764" s="73">
        <v>41821</v>
      </c>
      <c r="B764">
        <v>93.842150000000004</v>
      </c>
      <c r="C764">
        <v>90.705770000000001</v>
      </c>
      <c r="D764">
        <v>93.198099999999997</v>
      </c>
      <c r="E764">
        <v>98.092749999999995</v>
      </c>
      <c r="F764">
        <v>89.766189999999995</v>
      </c>
      <c r="G764">
        <v>90.572649999999996</v>
      </c>
      <c r="H764">
        <v>91.172970000000007</v>
      </c>
      <c r="I764">
        <v>93.863939999999999</v>
      </c>
      <c r="J764">
        <v>92.557270000000003</v>
      </c>
      <c r="K764">
        <v>83.904619999999994</v>
      </c>
      <c r="L764">
        <v>94.332980000000006</v>
      </c>
      <c r="M764">
        <v>99.646680000000003</v>
      </c>
      <c r="N764">
        <v>95.608360000000005</v>
      </c>
      <c r="O764">
        <v>88.941739999999996</v>
      </c>
      <c r="P764">
        <v>90.135140000000007</v>
      </c>
      <c r="Q764">
        <v>91.774029999999996</v>
      </c>
      <c r="R764">
        <v>91.971860000000007</v>
      </c>
      <c r="S764">
        <v>97.009299999999996</v>
      </c>
      <c r="T764">
        <v>91.089200000000005</v>
      </c>
      <c r="U764">
        <v>92.695729999999998</v>
      </c>
      <c r="V764">
        <v>97.027919999999995</v>
      </c>
      <c r="W764">
        <v>92.019040000000004</v>
      </c>
      <c r="X764">
        <v>94.332009999999997</v>
      </c>
      <c r="Y764">
        <v>93.399410000000003</v>
      </c>
      <c r="Z764">
        <v>92.41628</v>
      </c>
      <c r="AA764">
        <v>84.093689999999995</v>
      </c>
      <c r="AB764">
        <v>94.449250000000006</v>
      </c>
      <c r="AC764">
        <v>85.245159999999998</v>
      </c>
      <c r="AD764">
        <v>94.97542</v>
      </c>
      <c r="AE764">
        <v>92.397570000000002</v>
      </c>
    </row>
    <row r="765" spans="1:31" x14ac:dyDescent="0.35">
      <c r="A765" s="73">
        <v>41852</v>
      </c>
      <c r="B765">
        <v>94.536959999999993</v>
      </c>
      <c r="C765">
        <v>92.33466</v>
      </c>
      <c r="D765">
        <v>93.895520000000005</v>
      </c>
      <c r="E765">
        <v>98.374700000000004</v>
      </c>
      <c r="F765">
        <v>90.420029999999997</v>
      </c>
      <c r="G765">
        <v>90.670230000000004</v>
      </c>
      <c r="H765">
        <v>91.798259999999999</v>
      </c>
      <c r="I765">
        <v>95.419910000000002</v>
      </c>
      <c r="J765">
        <v>92.952079999999995</v>
      </c>
      <c r="K765">
        <v>85.687259999999995</v>
      </c>
      <c r="L765">
        <v>94.716459999999998</v>
      </c>
      <c r="M765">
        <v>99.835930000000005</v>
      </c>
      <c r="N765">
        <v>96.423649999999995</v>
      </c>
      <c r="O765">
        <v>89.610600000000005</v>
      </c>
      <c r="P765">
        <v>91.093469999999996</v>
      </c>
      <c r="Q765">
        <v>92.292439999999999</v>
      </c>
      <c r="R765">
        <v>92.755080000000007</v>
      </c>
      <c r="S765">
        <v>97.240560000000002</v>
      </c>
      <c r="T765">
        <v>91.772409999999994</v>
      </c>
      <c r="U765">
        <v>93.500860000000003</v>
      </c>
      <c r="V765">
        <v>97.718180000000004</v>
      </c>
      <c r="W765">
        <v>92.567089999999993</v>
      </c>
      <c r="X765">
        <v>94.760409999999993</v>
      </c>
      <c r="Y765">
        <v>94.045919999999995</v>
      </c>
      <c r="Z765">
        <v>93.619590000000002</v>
      </c>
      <c r="AA765">
        <v>84.343100000000007</v>
      </c>
      <c r="AB765">
        <v>94.503870000000006</v>
      </c>
      <c r="AC765">
        <v>86.237889999999993</v>
      </c>
      <c r="AD765">
        <v>95.220330000000004</v>
      </c>
      <c r="AE765">
        <v>92.015140000000002</v>
      </c>
    </row>
    <row r="766" spans="1:31" x14ac:dyDescent="0.35">
      <c r="A766" s="73">
        <v>41883</v>
      </c>
      <c r="B766">
        <v>95.248589999999993</v>
      </c>
      <c r="C766">
        <v>93.664540000000002</v>
      </c>
      <c r="D766">
        <v>94.612009999999998</v>
      </c>
      <c r="E766">
        <v>98.595579999999998</v>
      </c>
      <c r="F766">
        <v>91.112120000000004</v>
      </c>
      <c r="G766">
        <v>91.094459999999998</v>
      </c>
      <c r="H766">
        <v>92.099189999999993</v>
      </c>
      <c r="I766">
        <v>96.324610000000007</v>
      </c>
      <c r="J766">
        <v>93.005340000000004</v>
      </c>
      <c r="K766">
        <v>87.393910000000005</v>
      </c>
      <c r="L766">
        <v>94.995360000000005</v>
      </c>
      <c r="M766">
        <v>100.0705</v>
      </c>
      <c r="N766">
        <v>96.724590000000006</v>
      </c>
      <c r="O766">
        <v>90.865600000000001</v>
      </c>
      <c r="P766">
        <v>91.92004</v>
      </c>
      <c r="Q766">
        <v>92.964489999999998</v>
      </c>
      <c r="R766">
        <v>94.096739999999997</v>
      </c>
      <c r="S766">
        <v>97.548580000000001</v>
      </c>
      <c r="T766">
        <v>92.281270000000006</v>
      </c>
      <c r="U766">
        <v>93.521280000000004</v>
      </c>
      <c r="V766">
        <v>98.243470000000002</v>
      </c>
      <c r="W766">
        <v>93.521109999999993</v>
      </c>
      <c r="X766">
        <v>95.162080000000003</v>
      </c>
      <c r="Y766">
        <v>94.704250000000002</v>
      </c>
      <c r="Z766">
        <v>94.535759999999996</v>
      </c>
      <c r="AA766">
        <v>85.208759999999998</v>
      </c>
      <c r="AB766">
        <v>94.891850000000005</v>
      </c>
      <c r="AC766">
        <v>87.464619999999996</v>
      </c>
      <c r="AD766">
        <v>95.497619999999998</v>
      </c>
      <c r="AE766">
        <v>92.879050000000007</v>
      </c>
    </row>
    <row r="767" spans="1:31" x14ac:dyDescent="0.35">
      <c r="A767" s="73">
        <v>41913</v>
      </c>
      <c r="B767">
        <v>95.7697</v>
      </c>
      <c r="C767">
        <v>94.564509999999999</v>
      </c>
      <c r="D767">
        <v>95.135120000000001</v>
      </c>
      <c r="E767">
        <v>98.764849999999996</v>
      </c>
      <c r="F767">
        <v>91.537859999999995</v>
      </c>
      <c r="G767">
        <v>91.767910000000001</v>
      </c>
      <c r="H767">
        <v>92.731229999999996</v>
      </c>
      <c r="I767">
        <v>96.5184</v>
      </c>
      <c r="J767">
        <v>93.487570000000005</v>
      </c>
      <c r="K767">
        <v>89.221279999999993</v>
      </c>
      <c r="L767">
        <v>95.159710000000004</v>
      </c>
      <c r="M767">
        <v>99.715159999999997</v>
      </c>
      <c r="N767">
        <v>96.706500000000005</v>
      </c>
      <c r="O767">
        <v>92.441280000000006</v>
      </c>
      <c r="P767">
        <v>92.894289999999998</v>
      </c>
      <c r="Q767">
        <v>93.799350000000004</v>
      </c>
      <c r="R767">
        <v>94.660229999999999</v>
      </c>
      <c r="S767">
        <v>97.877390000000005</v>
      </c>
      <c r="T767">
        <v>93.044439999999994</v>
      </c>
      <c r="U767">
        <v>94.323700000000002</v>
      </c>
      <c r="V767">
        <v>97.848489999999998</v>
      </c>
      <c r="W767">
        <v>94.108249999999998</v>
      </c>
      <c r="X767">
        <v>95.625150000000005</v>
      </c>
      <c r="Y767">
        <v>94.95093</v>
      </c>
      <c r="Z767">
        <v>94.796679999999995</v>
      </c>
      <c r="AA767">
        <v>86.37576</v>
      </c>
      <c r="AB767">
        <v>95.298959999999994</v>
      </c>
      <c r="AC767">
        <v>88.278930000000003</v>
      </c>
      <c r="AD767">
        <v>96.000730000000004</v>
      </c>
      <c r="AE767">
        <v>94.043289999999999</v>
      </c>
    </row>
    <row r="768" spans="1:31" x14ac:dyDescent="0.35">
      <c r="A768" s="73">
        <v>41944</v>
      </c>
      <c r="B768">
        <v>96.075090000000003</v>
      </c>
      <c r="C768">
        <v>95.534289999999999</v>
      </c>
      <c r="D768">
        <v>95.431690000000003</v>
      </c>
      <c r="E768">
        <v>99.12509</v>
      </c>
      <c r="F768">
        <v>92.362269999999995</v>
      </c>
      <c r="G768">
        <v>92.591409999999996</v>
      </c>
      <c r="H768">
        <v>93.462350000000001</v>
      </c>
      <c r="I768">
        <v>97.219300000000004</v>
      </c>
      <c r="J768">
        <v>94.465109999999996</v>
      </c>
      <c r="K768">
        <v>91.31644</v>
      </c>
      <c r="L768">
        <v>95.721639999999994</v>
      </c>
      <c r="M768">
        <v>99.546289999999999</v>
      </c>
      <c r="N768">
        <v>96.762389999999996</v>
      </c>
      <c r="O768">
        <v>93.381299999999996</v>
      </c>
      <c r="P768">
        <v>93.987759999999994</v>
      </c>
      <c r="Q768">
        <v>94.694820000000007</v>
      </c>
      <c r="R768">
        <v>96.031549999999996</v>
      </c>
      <c r="S768">
        <v>98.295000000000002</v>
      </c>
      <c r="T768">
        <v>93.922709999999995</v>
      </c>
      <c r="U768">
        <v>96.112219999999994</v>
      </c>
      <c r="V768">
        <v>98.4602</v>
      </c>
      <c r="W768">
        <v>94.475380000000001</v>
      </c>
      <c r="X768">
        <v>96.089100000000002</v>
      </c>
      <c r="Y768">
        <v>95.205039999999997</v>
      </c>
      <c r="Z768">
        <v>95.207639999999998</v>
      </c>
      <c r="AA768">
        <v>88.166880000000006</v>
      </c>
      <c r="AB768">
        <v>95.423789999999997</v>
      </c>
      <c r="AC768">
        <v>88.525279999999995</v>
      </c>
      <c r="AD768">
        <v>96.343609999999998</v>
      </c>
      <c r="AE768">
        <v>94.710700000000003</v>
      </c>
    </row>
    <row r="769" spans="1:31" x14ac:dyDescent="0.35">
      <c r="A769" s="73">
        <v>41974</v>
      </c>
      <c r="B769">
        <v>96.601799999999997</v>
      </c>
      <c r="C769">
        <v>96.31953</v>
      </c>
      <c r="D769">
        <v>95.728880000000004</v>
      </c>
      <c r="E769">
        <v>99.311130000000006</v>
      </c>
      <c r="F769">
        <v>93.935270000000003</v>
      </c>
      <c r="G769">
        <v>93.300790000000006</v>
      </c>
      <c r="H769">
        <v>94.007829999999998</v>
      </c>
      <c r="I769">
        <v>97.987809999999996</v>
      </c>
      <c r="J769">
        <v>95.919479999999993</v>
      </c>
      <c r="K769">
        <v>92.518060000000006</v>
      </c>
      <c r="L769">
        <v>96.783100000000005</v>
      </c>
      <c r="M769">
        <v>99.735119999999995</v>
      </c>
      <c r="N769">
        <v>97.436099999999996</v>
      </c>
      <c r="O769">
        <v>93.973179999999999</v>
      </c>
      <c r="P769">
        <v>94.743089999999995</v>
      </c>
      <c r="Q769">
        <v>95.634240000000005</v>
      </c>
      <c r="R769">
        <v>97.664199999999994</v>
      </c>
      <c r="S769">
        <v>98.634590000000003</v>
      </c>
      <c r="T769">
        <v>94.758939999999996</v>
      </c>
      <c r="U769">
        <v>96.753559999999993</v>
      </c>
      <c r="V769">
        <v>99.820980000000006</v>
      </c>
      <c r="W769">
        <v>94.931920000000005</v>
      </c>
      <c r="X769">
        <v>96.698880000000003</v>
      </c>
      <c r="Y769">
        <v>95.852729999999994</v>
      </c>
      <c r="Z769">
        <v>95.751279999999994</v>
      </c>
      <c r="AA769">
        <v>90.176720000000003</v>
      </c>
      <c r="AB769">
        <v>95.868449999999996</v>
      </c>
      <c r="AC769">
        <v>89.596279999999993</v>
      </c>
      <c r="AD769">
        <v>96.981210000000004</v>
      </c>
      <c r="AE769">
        <v>94.846419999999995</v>
      </c>
    </row>
    <row r="770" spans="1:31" x14ac:dyDescent="0.35">
      <c r="A770" s="73">
        <v>42005</v>
      </c>
      <c r="B770">
        <v>97.122910000000005</v>
      </c>
      <c r="C770">
        <v>96.937089999999998</v>
      </c>
      <c r="D770">
        <v>96.454939999999993</v>
      </c>
      <c r="E770">
        <v>99.39546</v>
      </c>
      <c r="F770">
        <v>95.002039999999994</v>
      </c>
      <c r="G770">
        <v>93.899870000000007</v>
      </c>
      <c r="H770">
        <v>94.832610000000003</v>
      </c>
      <c r="I770">
        <v>98.210080000000005</v>
      </c>
      <c r="J770">
        <v>96.710679999999996</v>
      </c>
      <c r="K770">
        <v>94.684420000000003</v>
      </c>
      <c r="L770">
        <v>97.724090000000004</v>
      </c>
      <c r="M770">
        <v>99.597830000000002</v>
      </c>
      <c r="N770">
        <v>98.444019999999995</v>
      </c>
      <c r="O770">
        <v>95.193790000000007</v>
      </c>
      <c r="P770">
        <v>95.434560000000005</v>
      </c>
      <c r="Q770">
        <v>96.660929999999993</v>
      </c>
      <c r="R770">
        <v>98.472459999999998</v>
      </c>
      <c r="S770">
        <v>98.844909999999999</v>
      </c>
      <c r="T770">
        <v>95.439189999999996</v>
      </c>
      <c r="U770">
        <v>97.468090000000004</v>
      </c>
      <c r="V770">
        <v>100.6729</v>
      </c>
      <c r="W770">
        <v>95.519450000000006</v>
      </c>
      <c r="X770">
        <v>97.232470000000006</v>
      </c>
      <c r="Y770">
        <v>96.414460000000005</v>
      </c>
      <c r="Z770">
        <v>96.217020000000005</v>
      </c>
      <c r="AA770">
        <v>91.95232</v>
      </c>
      <c r="AB770">
        <v>95.837100000000007</v>
      </c>
      <c r="AC770">
        <v>90.922719999999998</v>
      </c>
      <c r="AD770">
        <v>97.510059999999996</v>
      </c>
      <c r="AE770">
        <v>94.998069999999998</v>
      </c>
    </row>
    <row r="771" spans="1:31" x14ac:dyDescent="0.35">
      <c r="A771" s="73">
        <v>42036</v>
      </c>
      <c r="B771">
        <v>97.82893</v>
      </c>
      <c r="C771">
        <v>97.322590000000005</v>
      </c>
      <c r="D771">
        <v>96.968320000000006</v>
      </c>
      <c r="E771">
        <v>99.57056</v>
      </c>
      <c r="F771">
        <v>95.618260000000006</v>
      </c>
      <c r="G771">
        <v>94.819149999999993</v>
      </c>
      <c r="H771">
        <v>95.853740000000002</v>
      </c>
      <c r="I771">
        <v>98.274510000000006</v>
      </c>
      <c r="J771">
        <v>97.133799999999994</v>
      </c>
      <c r="K771">
        <v>97.183999999999997</v>
      </c>
      <c r="L771">
        <v>98.14461</v>
      </c>
      <c r="M771">
        <v>99.232320000000001</v>
      </c>
      <c r="N771">
        <v>98.903530000000003</v>
      </c>
      <c r="O771">
        <v>97.142489999999995</v>
      </c>
      <c r="P771">
        <v>96.156660000000002</v>
      </c>
      <c r="Q771">
        <v>97.733459999999994</v>
      </c>
      <c r="R771">
        <v>99.077860000000001</v>
      </c>
      <c r="S771">
        <v>99.044880000000006</v>
      </c>
      <c r="T771">
        <v>96.054150000000007</v>
      </c>
      <c r="U771">
        <v>98.565700000000007</v>
      </c>
      <c r="V771">
        <v>100.6039</v>
      </c>
      <c r="W771">
        <v>96.405969999999996</v>
      </c>
      <c r="X771">
        <v>97.986879999999999</v>
      </c>
      <c r="Y771">
        <v>96.991249999999994</v>
      </c>
      <c r="Z771">
        <v>96.775999999999996</v>
      </c>
      <c r="AA771">
        <v>96.461039999999997</v>
      </c>
      <c r="AB771">
        <v>96.315200000000004</v>
      </c>
      <c r="AC771">
        <v>92.751230000000007</v>
      </c>
      <c r="AD771">
        <v>98.495509999999996</v>
      </c>
      <c r="AE771">
        <v>96.045460000000006</v>
      </c>
    </row>
    <row r="772" spans="1:31" x14ac:dyDescent="0.35">
      <c r="A772" s="73">
        <v>42064</v>
      </c>
      <c r="B772">
        <v>98.501339999999999</v>
      </c>
      <c r="C772">
        <v>97.651150000000001</v>
      </c>
      <c r="D772">
        <v>97.598690000000005</v>
      </c>
      <c r="E772">
        <v>99.833709999999996</v>
      </c>
      <c r="F772">
        <v>96.23169</v>
      </c>
      <c r="G772">
        <v>95.74342</v>
      </c>
      <c r="H772">
        <v>96.704930000000004</v>
      </c>
      <c r="I772">
        <v>98.066310000000001</v>
      </c>
      <c r="J772">
        <v>97.723519999999994</v>
      </c>
      <c r="K772">
        <v>96.837609999999998</v>
      </c>
      <c r="L772">
        <v>98.451279999999997</v>
      </c>
      <c r="M772">
        <v>99.609099999999998</v>
      </c>
      <c r="N772">
        <v>98.758840000000006</v>
      </c>
      <c r="O772">
        <v>98.168390000000002</v>
      </c>
      <c r="P772">
        <v>97.024379999999994</v>
      </c>
      <c r="Q772">
        <v>98.747020000000006</v>
      </c>
      <c r="R772">
        <v>99.328580000000002</v>
      </c>
      <c r="S772">
        <v>99.271090000000001</v>
      </c>
      <c r="T772">
        <v>97.199550000000002</v>
      </c>
      <c r="U772">
        <v>98.369290000000007</v>
      </c>
      <c r="V772">
        <v>101.12439999999999</v>
      </c>
      <c r="W772">
        <v>97.355130000000003</v>
      </c>
      <c r="X772">
        <v>98.374449999999996</v>
      </c>
      <c r="Y772">
        <v>97.901859999999999</v>
      </c>
      <c r="Z772">
        <v>97.691019999999995</v>
      </c>
      <c r="AA772">
        <v>98.929259999999999</v>
      </c>
      <c r="AB772">
        <v>97.489779999999996</v>
      </c>
      <c r="AC772">
        <v>94.893829999999994</v>
      </c>
      <c r="AD772">
        <v>98.625860000000003</v>
      </c>
      <c r="AE772">
        <v>96.984560000000002</v>
      </c>
    </row>
    <row r="773" spans="1:31" x14ac:dyDescent="0.35">
      <c r="A773" s="73">
        <v>42095</v>
      </c>
      <c r="B773">
        <v>98.879559999999998</v>
      </c>
      <c r="C773">
        <v>98.233500000000006</v>
      </c>
      <c r="D773">
        <v>97.808779999999999</v>
      </c>
      <c r="E773">
        <v>99.785780000000003</v>
      </c>
      <c r="F773">
        <v>96.787540000000007</v>
      </c>
      <c r="G773">
        <v>96.575490000000002</v>
      </c>
      <c r="H773">
        <v>97.213669999999993</v>
      </c>
      <c r="I773">
        <v>98.039450000000002</v>
      </c>
      <c r="J773">
        <v>98.283420000000007</v>
      </c>
      <c r="K773">
        <v>97.606459999999998</v>
      </c>
      <c r="L773">
        <v>99.132900000000006</v>
      </c>
      <c r="M773">
        <v>100.13290000000001</v>
      </c>
      <c r="N773">
        <v>98.723389999999995</v>
      </c>
      <c r="O773">
        <v>98.785480000000007</v>
      </c>
      <c r="P773">
        <v>97.818929999999995</v>
      </c>
      <c r="Q773">
        <v>99.598529999999997</v>
      </c>
      <c r="R773">
        <v>99.503640000000004</v>
      </c>
      <c r="S773">
        <v>99.435079999999999</v>
      </c>
      <c r="T773">
        <v>98.475669999999994</v>
      </c>
      <c r="U773">
        <v>98.74409</v>
      </c>
      <c r="V773">
        <v>99.810180000000003</v>
      </c>
      <c r="W773">
        <v>98.06644</v>
      </c>
      <c r="X773">
        <v>98.856089999999995</v>
      </c>
      <c r="Y773">
        <v>98.696610000000007</v>
      </c>
      <c r="Z773">
        <v>97.888419999999996</v>
      </c>
      <c r="AA773">
        <v>97.53237</v>
      </c>
      <c r="AB773">
        <v>98.281459999999996</v>
      </c>
      <c r="AC773">
        <v>97.050049999999999</v>
      </c>
      <c r="AD773">
        <v>99.022710000000004</v>
      </c>
      <c r="AE773">
        <v>98.048519999999996</v>
      </c>
    </row>
    <row r="774" spans="1:31" x14ac:dyDescent="0.35">
      <c r="A774" s="73">
        <v>42125</v>
      </c>
      <c r="B774">
        <v>99.252189999999999</v>
      </c>
      <c r="C774">
        <v>99.163799999999995</v>
      </c>
      <c r="D774">
        <v>98.124070000000003</v>
      </c>
      <c r="E774">
        <v>99.571910000000003</v>
      </c>
      <c r="F774">
        <v>97.696110000000004</v>
      </c>
      <c r="G774">
        <v>97.947140000000005</v>
      </c>
      <c r="H774">
        <v>98.258449999999996</v>
      </c>
      <c r="I774">
        <v>98.811329999999998</v>
      </c>
      <c r="J774">
        <v>99.130399999999995</v>
      </c>
      <c r="K774">
        <v>99.971469999999997</v>
      </c>
      <c r="L774">
        <v>99.780950000000004</v>
      </c>
      <c r="M774">
        <v>100.08880000000001</v>
      </c>
      <c r="N774">
        <v>99.507589999999993</v>
      </c>
      <c r="O774">
        <v>99.235810000000001</v>
      </c>
      <c r="P774">
        <v>98.578680000000006</v>
      </c>
      <c r="Q774">
        <v>100.31950000000001</v>
      </c>
      <c r="R774">
        <v>99.481999999999999</v>
      </c>
      <c r="S774">
        <v>99.759749999999997</v>
      </c>
      <c r="T774">
        <v>99.395740000000004</v>
      </c>
      <c r="U774">
        <v>100.16970000000001</v>
      </c>
      <c r="V774">
        <v>98.529349999999994</v>
      </c>
      <c r="W774">
        <v>98.561440000000005</v>
      </c>
      <c r="X774">
        <v>99.309100000000001</v>
      </c>
      <c r="Y774">
        <v>99.235979999999998</v>
      </c>
      <c r="Z774">
        <v>97.969700000000003</v>
      </c>
      <c r="AA774">
        <v>96.973299999999995</v>
      </c>
      <c r="AB774">
        <v>99.367750000000001</v>
      </c>
      <c r="AC774">
        <v>98.607569999999996</v>
      </c>
      <c r="AD774">
        <v>99.295850000000002</v>
      </c>
      <c r="AE774">
        <v>99.146060000000006</v>
      </c>
    </row>
    <row r="775" spans="1:31" x14ac:dyDescent="0.35">
      <c r="A775" s="73">
        <v>42156</v>
      </c>
      <c r="B775">
        <v>99.56317</v>
      </c>
      <c r="C775">
        <v>99.947450000000003</v>
      </c>
      <c r="D775">
        <v>98.629130000000004</v>
      </c>
      <c r="E775">
        <v>99.807400000000001</v>
      </c>
      <c r="F775">
        <v>98.499309999999994</v>
      </c>
      <c r="G775">
        <v>99.419240000000002</v>
      </c>
      <c r="H775">
        <v>99.488950000000003</v>
      </c>
      <c r="I775">
        <v>100.7407</v>
      </c>
      <c r="J775">
        <v>99.266940000000005</v>
      </c>
      <c r="K775">
        <v>100.1371</v>
      </c>
      <c r="L775">
        <v>99.954080000000005</v>
      </c>
      <c r="M775">
        <v>99.724779999999996</v>
      </c>
      <c r="N775">
        <v>99.491159999999994</v>
      </c>
      <c r="O775">
        <v>99.485230000000001</v>
      </c>
      <c r="P775">
        <v>99.84487</v>
      </c>
      <c r="Q775">
        <v>100.97329999999999</v>
      </c>
      <c r="R775">
        <v>99.277510000000007</v>
      </c>
      <c r="S775">
        <v>99.877399999999994</v>
      </c>
      <c r="T775">
        <v>100.10299999999999</v>
      </c>
      <c r="U775">
        <v>100.56270000000001</v>
      </c>
      <c r="V775">
        <v>99.212940000000003</v>
      </c>
      <c r="W775">
        <v>99.607280000000003</v>
      </c>
      <c r="X775">
        <v>99.685419999999993</v>
      </c>
      <c r="Y775">
        <v>99.571879999999993</v>
      </c>
      <c r="Z775">
        <v>98.967140000000001</v>
      </c>
      <c r="AA775">
        <v>96.684719999999999</v>
      </c>
      <c r="AB775">
        <v>100.1168</v>
      </c>
      <c r="AC775">
        <v>99.512799999999999</v>
      </c>
      <c r="AD775">
        <v>99.673590000000004</v>
      </c>
      <c r="AE775">
        <v>100.11879999999999</v>
      </c>
    </row>
    <row r="776" spans="1:31" x14ac:dyDescent="0.35">
      <c r="A776" s="73">
        <v>42186</v>
      </c>
      <c r="B776">
        <v>100.21040000000001</v>
      </c>
      <c r="C776">
        <v>100.4726</v>
      </c>
      <c r="D776">
        <v>100.6713</v>
      </c>
      <c r="E776">
        <v>99.971800000000002</v>
      </c>
      <c r="F776">
        <v>99.823040000000006</v>
      </c>
      <c r="G776">
        <v>101.28879999999999</v>
      </c>
      <c r="H776">
        <v>100.2304</v>
      </c>
      <c r="I776">
        <v>102.08329999999999</v>
      </c>
      <c r="J776">
        <v>99.694190000000006</v>
      </c>
      <c r="K776">
        <v>101.2812</v>
      </c>
      <c r="L776">
        <v>100.309</v>
      </c>
      <c r="M776">
        <v>99.794240000000002</v>
      </c>
      <c r="N776">
        <v>99.012339999999995</v>
      </c>
      <c r="O776">
        <v>100.1818</v>
      </c>
      <c r="P776">
        <v>100.6861</v>
      </c>
      <c r="Q776">
        <v>101.4503</v>
      </c>
      <c r="R776">
        <v>99.160870000000003</v>
      </c>
      <c r="S776">
        <v>100.12430000000001</v>
      </c>
      <c r="T776">
        <v>100.81180000000001</v>
      </c>
      <c r="U776">
        <v>100.6583</v>
      </c>
      <c r="V776">
        <v>99.461550000000003</v>
      </c>
      <c r="W776">
        <v>100.7188</v>
      </c>
      <c r="X776">
        <v>100.2226</v>
      </c>
      <c r="Y776">
        <v>100.21559999999999</v>
      </c>
      <c r="Z776">
        <v>100.0967</v>
      </c>
      <c r="AA776">
        <v>97.742990000000006</v>
      </c>
      <c r="AB776">
        <v>100.5607</v>
      </c>
      <c r="AC776">
        <v>101.0185</v>
      </c>
      <c r="AD776">
        <v>100.1103</v>
      </c>
      <c r="AE776">
        <v>101.1217</v>
      </c>
    </row>
    <row r="777" spans="1:31" x14ac:dyDescent="0.35">
      <c r="A777" s="73">
        <v>42217</v>
      </c>
      <c r="B777">
        <v>100.7175</v>
      </c>
      <c r="C777">
        <v>100.53660000000001</v>
      </c>
      <c r="D777">
        <v>101.7996</v>
      </c>
      <c r="E777">
        <v>99.945589999999996</v>
      </c>
      <c r="F777">
        <v>101.80540000000001</v>
      </c>
      <c r="G777">
        <v>102.6123</v>
      </c>
      <c r="H777">
        <v>101.4076</v>
      </c>
      <c r="I777">
        <v>101.11750000000001</v>
      </c>
      <c r="J777">
        <v>100.4667</v>
      </c>
      <c r="K777">
        <v>101.65470000000001</v>
      </c>
      <c r="L777">
        <v>100.6511</v>
      </c>
      <c r="M777">
        <v>100.2499</v>
      </c>
      <c r="N777">
        <v>99.476280000000003</v>
      </c>
      <c r="O777">
        <v>101.1357</v>
      </c>
      <c r="P777">
        <v>101.3252</v>
      </c>
      <c r="Q777">
        <v>101.6116</v>
      </c>
      <c r="R777">
        <v>99.363460000000003</v>
      </c>
      <c r="S777">
        <v>100.4721</v>
      </c>
      <c r="T777">
        <v>101.56229999999999</v>
      </c>
      <c r="U777">
        <v>101.3523</v>
      </c>
      <c r="V777">
        <v>99.669669999999996</v>
      </c>
      <c r="W777">
        <v>101.3967</v>
      </c>
      <c r="X777">
        <v>100.8223</v>
      </c>
      <c r="Y777">
        <v>101.1178</v>
      </c>
      <c r="Z777">
        <v>101.0039</v>
      </c>
      <c r="AA777">
        <v>99.680689999999998</v>
      </c>
      <c r="AB777">
        <v>101.22709999999999</v>
      </c>
      <c r="AC777">
        <v>103.06950000000001</v>
      </c>
      <c r="AD777">
        <v>100.53449999999999</v>
      </c>
      <c r="AE777">
        <v>101.3501</v>
      </c>
    </row>
    <row r="778" spans="1:31" x14ac:dyDescent="0.35">
      <c r="A778" s="73">
        <v>42248</v>
      </c>
      <c r="B778">
        <v>101.1797</v>
      </c>
      <c r="C778">
        <v>100.7946</v>
      </c>
      <c r="D778">
        <v>102.5078</v>
      </c>
      <c r="E778">
        <v>99.935980000000001</v>
      </c>
      <c r="F778">
        <v>102.9774</v>
      </c>
      <c r="G778">
        <v>103.0397</v>
      </c>
      <c r="H778">
        <v>102.71210000000001</v>
      </c>
      <c r="I778">
        <v>100.3372</v>
      </c>
      <c r="J778">
        <v>101.16670000000001</v>
      </c>
      <c r="K778">
        <v>101.4876</v>
      </c>
      <c r="L778">
        <v>100.6182</v>
      </c>
      <c r="M778">
        <v>100.24720000000001</v>
      </c>
      <c r="N778">
        <v>100.2253</v>
      </c>
      <c r="O778">
        <v>102.5197</v>
      </c>
      <c r="P778">
        <v>102.15730000000001</v>
      </c>
      <c r="Q778">
        <v>101.41070000000001</v>
      </c>
      <c r="R778">
        <v>100.3502</v>
      </c>
      <c r="S778">
        <v>100.52079999999999</v>
      </c>
      <c r="T778">
        <v>102.0793</v>
      </c>
      <c r="U778">
        <v>101.3167</v>
      </c>
      <c r="V778">
        <v>99.703800000000001</v>
      </c>
      <c r="W778">
        <v>102.1661</v>
      </c>
      <c r="X778">
        <v>101.30249999999999</v>
      </c>
      <c r="Y778">
        <v>101.8989</v>
      </c>
      <c r="Z778">
        <v>101.9448</v>
      </c>
      <c r="AA778">
        <v>103.09739999999999</v>
      </c>
      <c r="AB778">
        <v>101.4928</v>
      </c>
      <c r="AC778">
        <v>105.408</v>
      </c>
      <c r="AD778">
        <v>100.9911</v>
      </c>
      <c r="AE778">
        <v>101.47709999999999</v>
      </c>
    </row>
    <row r="779" spans="1:31" x14ac:dyDescent="0.35">
      <c r="A779" s="73">
        <v>42278</v>
      </c>
      <c r="B779">
        <v>101.7205</v>
      </c>
      <c r="C779">
        <v>101.7761</v>
      </c>
      <c r="D779">
        <v>102.33199999999999</v>
      </c>
      <c r="E779">
        <v>100.1404</v>
      </c>
      <c r="F779">
        <v>103.9624</v>
      </c>
      <c r="G779">
        <v>103.8956</v>
      </c>
      <c r="H779">
        <v>103.78449999999999</v>
      </c>
      <c r="I779">
        <v>100.8056</v>
      </c>
      <c r="J779">
        <v>102.2316</v>
      </c>
      <c r="K779">
        <v>102.5333</v>
      </c>
      <c r="L779">
        <v>101.10299999999999</v>
      </c>
      <c r="M779">
        <v>100.26260000000001</v>
      </c>
      <c r="N779">
        <v>101.0878</v>
      </c>
      <c r="O779">
        <v>102.9776</v>
      </c>
      <c r="P779">
        <v>102.7561</v>
      </c>
      <c r="Q779">
        <v>100.98950000000001</v>
      </c>
      <c r="R779">
        <v>101.5869</v>
      </c>
      <c r="S779">
        <v>100.7015</v>
      </c>
      <c r="T779">
        <v>102.5363</v>
      </c>
      <c r="U779">
        <v>101.1859</v>
      </c>
      <c r="V779">
        <v>100.15470000000001</v>
      </c>
      <c r="W779">
        <v>102.5672</v>
      </c>
      <c r="X779">
        <v>101.61799999999999</v>
      </c>
      <c r="Y779">
        <v>102.4342</v>
      </c>
      <c r="Z779">
        <v>102.99679999999999</v>
      </c>
      <c r="AA779">
        <v>106.27079999999999</v>
      </c>
      <c r="AB779">
        <v>102.36190000000001</v>
      </c>
      <c r="AC779">
        <v>106.19840000000001</v>
      </c>
      <c r="AD779">
        <v>101.2593</v>
      </c>
      <c r="AE779">
        <v>102.6365</v>
      </c>
    </row>
    <row r="780" spans="1:31" x14ac:dyDescent="0.35">
      <c r="A780" s="73">
        <v>42309</v>
      </c>
      <c r="B780">
        <v>102.25839999999999</v>
      </c>
      <c r="C780">
        <v>102.7135</v>
      </c>
      <c r="D780">
        <v>103.10680000000001</v>
      </c>
      <c r="E780">
        <v>100.863</v>
      </c>
      <c r="F780">
        <v>105.38679999999999</v>
      </c>
      <c r="G780">
        <v>104.9367</v>
      </c>
      <c r="H780">
        <v>104.4704</v>
      </c>
      <c r="I780">
        <v>101.50920000000001</v>
      </c>
      <c r="J780">
        <v>103.5442</v>
      </c>
      <c r="K780">
        <v>102.9909</v>
      </c>
      <c r="L780">
        <v>101.9152</v>
      </c>
      <c r="M780">
        <v>100.3004</v>
      </c>
      <c r="N780">
        <v>102.5172</v>
      </c>
      <c r="O780">
        <v>102.5325</v>
      </c>
      <c r="P780">
        <v>103.58110000000001</v>
      </c>
      <c r="Q780">
        <v>100.5141</v>
      </c>
      <c r="R780">
        <v>102.133</v>
      </c>
      <c r="S780">
        <v>100.86579999999999</v>
      </c>
      <c r="T780">
        <v>102.9267</v>
      </c>
      <c r="U780">
        <v>100.78579999999999</v>
      </c>
      <c r="V780">
        <v>100.4422</v>
      </c>
      <c r="W780">
        <v>103.3274</v>
      </c>
      <c r="X780">
        <v>102.09099999999999</v>
      </c>
      <c r="Y780">
        <v>102.613</v>
      </c>
      <c r="Z780">
        <v>103.90689999999999</v>
      </c>
      <c r="AA780">
        <v>107.1198</v>
      </c>
      <c r="AB780">
        <v>103.28489999999999</v>
      </c>
      <c r="AC780">
        <v>105.4862</v>
      </c>
      <c r="AD780">
        <v>101.99979999999999</v>
      </c>
      <c r="AE780">
        <v>103.8064</v>
      </c>
    </row>
    <row r="781" spans="1:31" x14ac:dyDescent="0.35">
      <c r="A781" s="73">
        <v>42339</v>
      </c>
      <c r="B781">
        <v>102.7655</v>
      </c>
      <c r="C781">
        <v>104.4511</v>
      </c>
      <c r="D781">
        <v>103.99850000000001</v>
      </c>
      <c r="E781">
        <v>101.1784</v>
      </c>
      <c r="F781">
        <v>106.2101</v>
      </c>
      <c r="G781">
        <v>105.82259999999999</v>
      </c>
      <c r="H781">
        <v>105.04259999999999</v>
      </c>
      <c r="I781">
        <v>102.0048</v>
      </c>
      <c r="J781">
        <v>104.6478</v>
      </c>
      <c r="K781">
        <v>103.63120000000001</v>
      </c>
      <c r="L781">
        <v>102.2157</v>
      </c>
      <c r="M781">
        <v>100.76</v>
      </c>
      <c r="N781">
        <v>103.85250000000001</v>
      </c>
      <c r="O781">
        <v>102.6416</v>
      </c>
      <c r="P781">
        <v>104.636</v>
      </c>
      <c r="Q781">
        <v>99.99091</v>
      </c>
      <c r="R781">
        <v>102.26349999999999</v>
      </c>
      <c r="S781">
        <v>101.0825</v>
      </c>
      <c r="T781">
        <v>103.41630000000001</v>
      </c>
      <c r="U781">
        <v>100.8215</v>
      </c>
      <c r="V781">
        <v>100.6144</v>
      </c>
      <c r="W781">
        <v>104.3082</v>
      </c>
      <c r="X781">
        <v>102.49930000000001</v>
      </c>
      <c r="Y781">
        <v>102.9084</v>
      </c>
      <c r="Z781">
        <v>104.5416</v>
      </c>
      <c r="AA781">
        <v>107.55540000000001</v>
      </c>
      <c r="AB781">
        <v>103.6645</v>
      </c>
      <c r="AC781">
        <v>105.0813</v>
      </c>
      <c r="AD781">
        <v>102.48139999999999</v>
      </c>
      <c r="AE781">
        <v>104.2667</v>
      </c>
    </row>
    <row r="782" spans="1:31" x14ac:dyDescent="0.35">
      <c r="A782" s="73">
        <v>42370</v>
      </c>
      <c r="B782">
        <v>103.1773</v>
      </c>
      <c r="C782">
        <v>105.6399</v>
      </c>
      <c r="D782">
        <v>104.99079999999999</v>
      </c>
      <c r="E782">
        <v>101.003</v>
      </c>
      <c r="F782">
        <v>106.4915</v>
      </c>
      <c r="G782">
        <v>106.7303</v>
      </c>
      <c r="H782">
        <v>105.94929999999999</v>
      </c>
      <c r="I782">
        <v>101.7886</v>
      </c>
      <c r="J782">
        <v>105.2835</v>
      </c>
      <c r="K782">
        <v>101.5668</v>
      </c>
      <c r="L782">
        <v>102.5261</v>
      </c>
      <c r="M782">
        <v>101.6309</v>
      </c>
      <c r="N782">
        <v>104.0789</v>
      </c>
      <c r="O782">
        <v>103.3395</v>
      </c>
      <c r="P782">
        <v>105.6285</v>
      </c>
      <c r="Q782">
        <v>99.40437</v>
      </c>
      <c r="R782">
        <v>102.6193</v>
      </c>
      <c r="S782">
        <v>101.3284</v>
      </c>
      <c r="T782">
        <v>104.0652</v>
      </c>
      <c r="U782">
        <v>102.07510000000001</v>
      </c>
      <c r="V782">
        <v>100.8831</v>
      </c>
      <c r="W782">
        <v>104.8233</v>
      </c>
      <c r="X782">
        <v>103.2961</v>
      </c>
      <c r="Y782">
        <v>103.4671</v>
      </c>
      <c r="Z782">
        <v>105.4562</v>
      </c>
      <c r="AA782">
        <v>109.64149999999999</v>
      </c>
      <c r="AB782">
        <v>104.51560000000001</v>
      </c>
      <c r="AC782">
        <v>105.6236</v>
      </c>
      <c r="AD782">
        <v>103.5274</v>
      </c>
      <c r="AE782">
        <v>104.03579999999999</v>
      </c>
    </row>
    <row r="783" spans="1:31" x14ac:dyDescent="0.35">
      <c r="A783" s="73">
        <v>42401</v>
      </c>
      <c r="B783">
        <v>103.648</v>
      </c>
      <c r="C783">
        <v>106.2466</v>
      </c>
      <c r="D783">
        <v>105.57899999999999</v>
      </c>
      <c r="E783">
        <v>101.1289</v>
      </c>
      <c r="F783">
        <v>107.0367</v>
      </c>
      <c r="G783">
        <v>107.6444</v>
      </c>
      <c r="H783">
        <v>106.8096</v>
      </c>
      <c r="I783">
        <v>101.4436</v>
      </c>
      <c r="J783">
        <v>105.9415</v>
      </c>
      <c r="K783">
        <v>99.397540000000006</v>
      </c>
      <c r="L783">
        <v>103.0043</v>
      </c>
      <c r="M783">
        <v>102.4757</v>
      </c>
      <c r="N783">
        <v>103.5112</v>
      </c>
      <c r="O783">
        <v>104.4958</v>
      </c>
      <c r="P783">
        <v>106.63809999999999</v>
      </c>
      <c r="Q783">
        <v>98.756680000000003</v>
      </c>
      <c r="R783">
        <v>103.21169999999999</v>
      </c>
      <c r="S783">
        <v>101.5395</v>
      </c>
      <c r="T783">
        <v>104.7646</v>
      </c>
      <c r="U783">
        <v>102.6425</v>
      </c>
      <c r="V783">
        <v>101.41630000000001</v>
      </c>
      <c r="W783">
        <v>105.6437</v>
      </c>
      <c r="X783">
        <v>103.8847</v>
      </c>
      <c r="Y783">
        <v>104.1972</v>
      </c>
      <c r="Z783">
        <v>106.5334</v>
      </c>
      <c r="AA783">
        <v>112.1195</v>
      </c>
      <c r="AB783">
        <v>105.3663</v>
      </c>
      <c r="AC783">
        <v>106.7955</v>
      </c>
      <c r="AD783">
        <v>104.1551</v>
      </c>
      <c r="AE783">
        <v>104.2212</v>
      </c>
    </row>
    <row r="784" spans="1:31" x14ac:dyDescent="0.35">
      <c r="A784" s="73">
        <v>42430</v>
      </c>
      <c r="B784">
        <v>104.1215</v>
      </c>
      <c r="C784">
        <v>107.6048</v>
      </c>
      <c r="D784">
        <v>105.0585</v>
      </c>
      <c r="E784">
        <v>101.4918</v>
      </c>
      <c r="F784">
        <v>107.5934</v>
      </c>
      <c r="G784">
        <v>108.52330000000001</v>
      </c>
      <c r="H784">
        <v>107.74</v>
      </c>
      <c r="I784">
        <v>102.4932</v>
      </c>
      <c r="J784">
        <v>106.41840000000001</v>
      </c>
      <c r="K784">
        <v>99.337890000000002</v>
      </c>
      <c r="L784">
        <v>103.29040000000001</v>
      </c>
      <c r="M784">
        <v>103.1583</v>
      </c>
      <c r="N784">
        <v>103.2734</v>
      </c>
      <c r="O784">
        <v>105.32689999999999</v>
      </c>
      <c r="P784">
        <v>107.2807</v>
      </c>
      <c r="Q784">
        <v>98.055809999999994</v>
      </c>
      <c r="R784">
        <v>103.2621</v>
      </c>
      <c r="S784">
        <v>101.8052</v>
      </c>
      <c r="T784">
        <v>105.9252</v>
      </c>
      <c r="U784">
        <v>102.8263</v>
      </c>
      <c r="V784">
        <v>101.9165</v>
      </c>
      <c r="W784">
        <v>106.571</v>
      </c>
      <c r="X784">
        <v>104.3785</v>
      </c>
      <c r="Y784">
        <v>104.8473</v>
      </c>
      <c r="Z784">
        <v>107.01900000000001</v>
      </c>
      <c r="AA784">
        <v>113.33799999999999</v>
      </c>
      <c r="AB784">
        <v>106.0192</v>
      </c>
      <c r="AC784">
        <v>107.8456</v>
      </c>
      <c r="AD784">
        <v>104.6872</v>
      </c>
      <c r="AE784">
        <v>105.322</v>
      </c>
    </row>
    <row r="785" spans="1:31" x14ac:dyDescent="0.35">
      <c r="A785" s="73">
        <v>42461</v>
      </c>
      <c r="B785">
        <v>104.6006</v>
      </c>
      <c r="C785">
        <v>108.7242</v>
      </c>
      <c r="D785">
        <v>105.861</v>
      </c>
      <c r="E785">
        <v>101.8302</v>
      </c>
      <c r="F785">
        <v>107.9816</v>
      </c>
      <c r="G785">
        <v>109.4211</v>
      </c>
      <c r="H785">
        <v>108.73909999999999</v>
      </c>
      <c r="I785">
        <v>102.8176</v>
      </c>
      <c r="J785">
        <v>106.9884</v>
      </c>
      <c r="K785">
        <v>100.125</v>
      </c>
      <c r="L785">
        <v>103.8903</v>
      </c>
      <c r="M785">
        <v>103.2176</v>
      </c>
      <c r="N785">
        <v>103.2483</v>
      </c>
      <c r="O785">
        <v>105.93689999999999</v>
      </c>
      <c r="P785">
        <v>108.4104</v>
      </c>
      <c r="Q785">
        <v>97.298079999999999</v>
      </c>
      <c r="R785">
        <v>103.6493</v>
      </c>
      <c r="S785">
        <v>102.1635</v>
      </c>
      <c r="T785">
        <v>106.6746</v>
      </c>
      <c r="U785">
        <v>103.27070000000001</v>
      </c>
      <c r="V785">
        <v>102.4327</v>
      </c>
      <c r="W785">
        <v>107.4952</v>
      </c>
      <c r="X785">
        <v>104.9858</v>
      </c>
      <c r="Y785">
        <v>105.30410000000001</v>
      </c>
      <c r="Z785">
        <v>107.9957</v>
      </c>
      <c r="AA785">
        <v>113.3835</v>
      </c>
      <c r="AB785">
        <v>106.7122</v>
      </c>
      <c r="AC785">
        <v>108.5829</v>
      </c>
      <c r="AD785">
        <v>105.42359999999999</v>
      </c>
      <c r="AE785">
        <v>105.8837</v>
      </c>
    </row>
    <row r="786" spans="1:31" x14ac:dyDescent="0.35">
      <c r="A786" s="73">
        <v>42491</v>
      </c>
      <c r="B786">
        <v>104.9704</v>
      </c>
      <c r="C786">
        <v>109.43429999999999</v>
      </c>
      <c r="D786">
        <v>107.4119</v>
      </c>
      <c r="E786">
        <v>101.8831</v>
      </c>
      <c r="F786">
        <v>108.7839</v>
      </c>
      <c r="G786">
        <v>110.2642</v>
      </c>
      <c r="H786">
        <v>109.4474</v>
      </c>
      <c r="I786">
        <v>102.1395</v>
      </c>
      <c r="J786">
        <v>108.0234</v>
      </c>
      <c r="K786">
        <v>101.3857</v>
      </c>
      <c r="L786">
        <v>104.5536</v>
      </c>
      <c r="M786">
        <v>103.3686</v>
      </c>
      <c r="N786">
        <v>103.4534</v>
      </c>
      <c r="O786">
        <v>106.5111</v>
      </c>
      <c r="P786">
        <v>109.3104</v>
      </c>
      <c r="Q786">
        <v>96.468530000000001</v>
      </c>
      <c r="R786">
        <v>104.7689</v>
      </c>
      <c r="S786">
        <v>102.4699</v>
      </c>
      <c r="T786">
        <v>107.1337</v>
      </c>
      <c r="U786">
        <v>103.6686</v>
      </c>
      <c r="V786">
        <v>102.76649999999999</v>
      </c>
      <c r="W786">
        <v>108.2645</v>
      </c>
      <c r="X786">
        <v>105.5582</v>
      </c>
      <c r="Y786">
        <v>105.9637</v>
      </c>
      <c r="Z786">
        <v>109.3193</v>
      </c>
      <c r="AA786">
        <v>112.59739999999999</v>
      </c>
      <c r="AB786">
        <v>107.2761</v>
      </c>
      <c r="AC786">
        <v>109.80119999999999</v>
      </c>
      <c r="AD786">
        <v>105.9815</v>
      </c>
      <c r="AE786">
        <v>105.78870000000001</v>
      </c>
    </row>
    <row r="787" spans="1:31" x14ac:dyDescent="0.35">
      <c r="A787" s="73">
        <v>42522</v>
      </c>
      <c r="B787">
        <v>105.3262</v>
      </c>
      <c r="C787">
        <v>110.1798</v>
      </c>
      <c r="D787">
        <v>108.24760000000001</v>
      </c>
      <c r="E787">
        <v>102.06780000000001</v>
      </c>
      <c r="F787">
        <v>109.7694</v>
      </c>
      <c r="G787">
        <v>111.3419</v>
      </c>
      <c r="H787">
        <v>109.8998</v>
      </c>
      <c r="I787">
        <v>102.4898</v>
      </c>
      <c r="J787">
        <v>108.4391</v>
      </c>
      <c r="K787">
        <v>101.5321</v>
      </c>
      <c r="L787">
        <v>104.84480000000001</v>
      </c>
      <c r="M787">
        <v>105.4025</v>
      </c>
      <c r="N787">
        <v>104.0337</v>
      </c>
      <c r="O787">
        <v>107.4927</v>
      </c>
      <c r="P787">
        <v>109.3151</v>
      </c>
      <c r="Q787">
        <v>95.723179999999999</v>
      </c>
      <c r="R787">
        <v>105.5839</v>
      </c>
      <c r="S787">
        <v>102.7504</v>
      </c>
      <c r="T787">
        <v>107.8685</v>
      </c>
      <c r="U787">
        <v>104.1071</v>
      </c>
      <c r="V787">
        <v>103.1657</v>
      </c>
      <c r="W787">
        <v>108.7921</v>
      </c>
      <c r="X787">
        <v>106.2424</v>
      </c>
      <c r="Y787">
        <v>107.2902</v>
      </c>
      <c r="Z787">
        <v>110.3683</v>
      </c>
      <c r="AA787">
        <v>112.96769999999999</v>
      </c>
      <c r="AB787">
        <v>107.25960000000001</v>
      </c>
      <c r="AC787">
        <v>111.48860000000001</v>
      </c>
      <c r="AD787">
        <v>106.532</v>
      </c>
      <c r="AE787">
        <v>105.98739999999999</v>
      </c>
    </row>
    <row r="788" spans="1:31" x14ac:dyDescent="0.35">
      <c r="A788" s="73">
        <v>42552</v>
      </c>
      <c r="B788">
        <v>106.021</v>
      </c>
      <c r="C788">
        <v>111.1833</v>
      </c>
      <c r="D788">
        <v>109.6005</v>
      </c>
      <c r="E788">
        <v>102.4401</v>
      </c>
      <c r="F788">
        <v>110.6949</v>
      </c>
      <c r="G788">
        <v>112.5014</v>
      </c>
      <c r="H788">
        <v>110.5048</v>
      </c>
      <c r="I788">
        <v>103.3754</v>
      </c>
      <c r="J788">
        <v>108.7743</v>
      </c>
      <c r="K788">
        <v>101.3673</v>
      </c>
      <c r="L788">
        <v>105.3873</v>
      </c>
      <c r="M788">
        <v>107.7273</v>
      </c>
      <c r="N788">
        <v>104.2205</v>
      </c>
      <c r="O788">
        <v>108.5878</v>
      </c>
      <c r="P788">
        <v>110.2634</v>
      </c>
      <c r="Q788">
        <v>95.273030000000006</v>
      </c>
      <c r="R788">
        <v>106.33759999999999</v>
      </c>
      <c r="S788">
        <v>103.0051</v>
      </c>
      <c r="T788">
        <v>108.6416</v>
      </c>
      <c r="U788">
        <v>104.6474</v>
      </c>
      <c r="V788">
        <v>103.9729</v>
      </c>
      <c r="W788">
        <v>109.4333</v>
      </c>
      <c r="X788">
        <v>106.9457</v>
      </c>
      <c r="Y788">
        <v>108.6451</v>
      </c>
      <c r="Z788">
        <v>111.1972</v>
      </c>
      <c r="AA788">
        <v>113.2045</v>
      </c>
      <c r="AB788">
        <v>108.161</v>
      </c>
      <c r="AC788">
        <v>112.7543</v>
      </c>
      <c r="AD788">
        <v>107.0309</v>
      </c>
      <c r="AE788">
        <v>106.1696</v>
      </c>
    </row>
    <row r="789" spans="1:31" x14ac:dyDescent="0.35">
      <c r="A789" s="73">
        <v>42583</v>
      </c>
      <c r="B789">
        <v>106.76349999999999</v>
      </c>
      <c r="C789">
        <v>112.20310000000001</v>
      </c>
      <c r="D789">
        <v>110.0335</v>
      </c>
      <c r="E789">
        <v>102.6681</v>
      </c>
      <c r="F789">
        <v>111.8022</v>
      </c>
      <c r="G789">
        <v>113.6486</v>
      </c>
      <c r="H789">
        <v>111.2266</v>
      </c>
      <c r="I789">
        <v>104.18819999999999</v>
      </c>
      <c r="J789">
        <v>109.5771</v>
      </c>
      <c r="K789">
        <v>100.8535</v>
      </c>
      <c r="L789">
        <v>105.774</v>
      </c>
      <c r="M789">
        <v>108.7034</v>
      </c>
      <c r="N789">
        <v>104.1652</v>
      </c>
      <c r="O789">
        <v>109.1512</v>
      </c>
      <c r="P789">
        <v>111.66379999999999</v>
      </c>
      <c r="Q789">
        <v>95.126559999999998</v>
      </c>
      <c r="R789">
        <v>106.6374</v>
      </c>
      <c r="S789">
        <v>103.2341</v>
      </c>
      <c r="T789">
        <v>109.5822</v>
      </c>
      <c r="U789">
        <v>104.9644</v>
      </c>
      <c r="V789">
        <v>104.7256</v>
      </c>
      <c r="W789">
        <v>109.9494</v>
      </c>
      <c r="X789">
        <v>107.5749</v>
      </c>
      <c r="Y789">
        <v>109.3601</v>
      </c>
      <c r="Z789">
        <v>111.55459999999999</v>
      </c>
      <c r="AA789">
        <v>113.1759</v>
      </c>
      <c r="AB789">
        <v>109.64530000000001</v>
      </c>
      <c r="AC789">
        <v>113.48860000000001</v>
      </c>
      <c r="AD789">
        <v>107.7466</v>
      </c>
      <c r="AE789">
        <v>106.4011</v>
      </c>
    </row>
    <row r="790" spans="1:31" x14ac:dyDescent="0.35">
      <c r="A790" s="73">
        <v>42614</v>
      </c>
      <c r="B790">
        <v>107.13330000000001</v>
      </c>
      <c r="C790">
        <v>113.2471</v>
      </c>
      <c r="D790">
        <v>110.7548</v>
      </c>
      <c r="E790">
        <v>102.8135</v>
      </c>
      <c r="F790">
        <v>112.7641</v>
      </c>
      <c r="G790">
        <v>114.73309999999999</v>
      </c>
      <c r="H790">
        <v>111.8048</v>
      </c>
      <c r="I790">
        <v>104.7723</v>
      </c>
      <c r="J790">
        <v>110.0626</v>
      </c>
      <c r="K790">
        <v>100.2302</v>
      </c>
      <c r="L790">
        <v>105.7384</v>
      </c>
      <c r="M790">
        <v>109.5215</v>
      </c>
      <c r="N790">
        <v>104.46169999999999</v>
      </c>
      <c r="O790">
        <v>109.0556</v>
      </c>
      <c r="P790">
        <v>112.9333</v>
      </c>
      <c r="Q790">
        <v>95.297839999999994</v>
      </c>
      <c r="R790">
        <v>106.65309999999999</v>
      </c>
      <c r="S790">
        <v>103.4768</v>
      </c>
      <c r="T790">
        <v>110.4041</v>
      </c>
      <c r="U790">
        <v>106.4222</v>
      </c>
      <c r="V790">
        <v>105.67700000000001</v>
      </c>
      <c r="W790">
        <v>110.0643</v>
      </c>
      <c r="X790">
        <v>108.1404</v>
      </c>
      <c r="Y790">
        <v>109.9903</v>
      </c>
      <c r="Z790">
        <v>111.90940000000001</v>
      </c>
      <c r="AA790">
        <v>113.30289999999999</v>
      </c>
      <c r="AB790">
        <v>110.2269</v>
      </c>
      <c r="AC790">
        <v>114.33499999999999</v>
      </c>
      <c r="AD790">
        <v>108.2422</v>
      </c>
      <c r="AE790">
        <v>107.1648</v>
      </c>
    </row>
    <row r="791" spans="1:31" x14ac:dyDescent="0.35">
      <c r="A791" s="73">
        <v>42644</v>
      </c>
      <c r="B791">
        <v>107.6264</v>
      </c>
      <c r="C791">
        <v>114.04689999999999</v>
      </c>
      <c r="D791">
        <v>111.5642</v>
      </c>
      <c r="E791">
        <v>103.0622</v>
      </c>
      <c r="F791">
        <v>113.59220000000001</v>
      </c>
      <c r="G791">
        <v>115.78319999999999</v>
      </c>
      <c r="H791">
        <v>111.96559999999999</v>
      </c>
      <c r="I791">
        <v>105.03530000000001</v>
      </c>
      <c r="J791">
        <v>110.6374</v>
      </c>
      <c r="K791">
        <v>99.680880000000002</v>
      </c>
      <c r="L791">
        <v>105.9027</v>
      </c>
      <c r="M791">
        <v>110.55370000000001</v>
      </c>
      <c r="N791">
        <v>105.1281</v>
      </c>
      <c r="O791">
        <v>109.4764</v>
      </c>
      <c r="P791">
        <v>113.9786</v>
      </c>
      <c r="Q791">
        <v>95.744619999999998</v>
      </c>
      <c r="R791">
        <v>107.1596</v>
      </c>
      <c r="S791">
        <v>103.7598</v>
      </c>
      <c r="T791">
        <v>110.87739999999999</v>
      </c>
      <c r="U791">
        <v>107.40479999999999</v>
      </c>
      <c r="V791">
        <v>106.19110000000001</v>
      </c>
      <c r="W791">
        <v>110.77889999999999</v>
      </c>
      <c r="X791">
        <v>108.76600000000001</v>
      </c>
      <c r="Y791">
        <v>110.9376</v>
      </c>
      <c r="Z791">
        <v>112.34529999999999</v>
      </c>
      <c r="AA791">
        <v>112.98690000000001</v>
      </c>
      <c r="AB791">
        <v>110.8456</v>
      </c>
      <c r="AC791">
        <v>116.08329999999999</v>
      </c>
      <c r="AD791">
        <v>108.8026</v>
      </c>
      <c r="AE791">
        <v>108.9649</v>
      </c>
    </row>
    <row r="792" spans="1:31" x14ac:dyDescent="0.35">
      <c r="A792" s="73">
        <v>42675</v>
      </c>
      <c r="B792">
        <v>108.4529</v>
      </c>
      <c r="C792">
        <v>114.7641</v>
      </c>
      <c r="D792">
        <v>111.90819999999999</v>
      </c>
      <c r="E792">
        <v>103.21420000000001</v>
      </c>
      <c r="F792">
        <v>114.3704</v>
      </c>
      <c r="G792">
        <v>116.8109</v>
      </c>
      <c r="H792">
        <v>112.4689</v>
      </c>
      <c r="I792">
        <v>104.89830000000001</v>
      </c>
      <c r="J792">
        <v>111.96259999999999</v>
      </c>
      <c r="K792">
        <v>99.737570000000005</v>
      </c>
      <c r="L792">
        <v>106.50190000000001</v>
      </c>
      <c r="M792">
        <v>111.07769999999999</v>
      </c>
      <c r="N792">
        <v>106.0543</v>
      </c>
      <c r="O792">
        <v>111.18049999999999</v>
      </c>
      <c r="P792">
        <v>114.4473</v>
      </c>
      <c r="Q792">
        <v>96.190539999999999</v>
      </c>
      <c r="R792">
        <v>107.7402</v>
      </c>
      <c r="S792">
        <v>104.1268</v>
      </c>
      <c r="T792">
        <v>111.28400000000001</v>
      </c>
      <c r="U792">
        <v>107.4286</v>
      </c>
      <c r="V792">
        <v>106.49890000000001</v>
      </c>
      <c r="W792">
        <v>111.6204</v>
      </c>
      <c r="X792">
        <v>109.41500000000001</v>
      </c>
      <c r="Y792">
        <v>112.1818</v>
      </c>
      <c r="Z792">
        <v>113.4661</v>
      </c>
      <c r="AA792">
        <v>112.9588</v>
      </c>
      <c r="AB792">
        <v>111.9196</v>
      </c>
      <c r="AC792">
        <v>119.124</v>
      </c>
      <c r="AD792">
        <v>109.3929</v>
      </c>
      <c r="AE792">
        <v>109.742</v>
      </c>
    </row>
    <row r="793" spans="1:31" x14ac:dyDescent="0.35">
      <c r="A793" s="73">
        <v>42705</v>
      </c>
      <c r="B793">
        <v>109.4615</v>
      </c>
      <c r="C793">
        <v>116.0733</v>
      </c>
      <c r="D793">
        <v>112.5724</v>
      </c>
      <c r="E793">
        <v>103.62009999999999</v>
      </c>
      <c r="F793">
        <v>114.84180000000001</v>
      </c>
      <c r="G793">
        <v>117.7696</v>
      </c>
      <c r="H793">
        <v>113.044</v>
      </c>
      <c r="I793">
        <v>105.08620000000001</v>
      </c>
      <c r="J793">
        <v>112.38679999999999</v>
      </c>
      <c r="K793">
        <v>99.985799999999998</v>
      </c>
      <c r="L793">
        <v>107.19840000000001</v>
      </c>
      <c r="M793">
        <v>111.10120000000001</v>
      </c>
      <c r="N793">
        <v>109.1463</v>
      </c>
      <c r="O793">
        <v>112.6748</v>
      </c>
      <c r="P793">
        <v>113.1645</v>
      </c>
      <c r="Q793">
        <v>96.53201</v>
      </c>
      <c r="R793">
        <v>108.15989999999999</v>
      </c>
      <c r="S793">
        <v>104.485</v>
      </c>
      <c r="T793">
        <v>111.5782</v>
      </c>
      <c r="U793">
        <v>108.1177</v>
      </c>
      <c r="V793">
        <v>106.36109999999999</v>
      </c>
      <c r="W793">
        <v>112.123</v>
      </c>
      <c r="X793">
        <v>109.93940000000001</v>
      </c>
      <c r="Y793">
        <v>113.2974</v>
      </c>
      <c r="Z793">
        <v>114.5689</v>
      </c>
      <c r="AA793">
        <v>113.0665</v>
      </c>
      <c r="AB793">
        <v>112.42659999999999</v>
      </c>
      <c r="AC793">
        <v>122.3516</v>
      </c>
      <c r="AD793">
        <v>109.6677</v>
      </c>
      <c r="AE793">
        <v>109.92400000000001</v>
      </c>
    </row>
    <row r="794" spans="1:31" x14ac:dyDescent="0.35">
      <c r="A794" s="73">
        <v>42736</v>
      </c>
      <c r="B794">
        <v>110.3552</v>
      </c>
      <c r="C794">
        <v>117.4995</v>
      </c>
      <c r="D794">
        <v>113.08620000000001</v>
      </c>
      <c r="E794">
        <v>104.06659999999999</v>
      </c>
      <c r="F794">
        <v>115.2863</v>
      </c>
      <c r="G794">
        <v>118.7757</v>
      </c>
      <c r="H794">
        <v>113.7881</v>
      </c>
      <c r="I794">
        <v>105.7677</v>
      </c>
      <c r="J794">
        <v>113.00279999999999</v>
      </c>
      <c r="K794">
        <v>99.499979999999994</v>
      </c>
      <c r="L794">
        <v>107.5622</v>
      </c>
      <c r="M794">
        <v>111.5899</v>
      </c>
      <c r="N794">
        <v>111.14660000000001</v>
      </c>
      <c r="O794">
        <v>113.6743</v>
      </c>
      <c r="P794">
        <v>112.252</v>
      </c>
      <c r="Q794">
        <v>96.868129999999994</v>
      </c>
      <c r="R794">
        <v>108.715</v>
      </c>
      <c r="S794">
        <v>104.8163</v>
      </c>
      <c r="T794">
        <v>111.8674</v>
      </c>
      <c r="U794">
        <v>108.5231</v>
      </c>
      <c r="V794">
        <v>106.63760000000001</v>
      </c>
      <c r="W794">
        <v>112.7333</v>
      </c>
      <c r="X794">
        <v>110.56610000000001</v>
      </c>
      <c r="Y794">
        <v>114.2919</v>
      </c>
      <c r="Z794">
        <v>114.9385</v>
      </c>
      <c r="AA794">
        <v>111.9958</v>
      </c>
      <c r="AB794">
        <v>114</v>
      </c>
      <c r="AC794">
        <v>124.66840000000001</v>
      </c>
      <c r="AD794">
        <v>110.27460000000001</v>
      </c>
      <c r="AE794">
        <v>111.2368</v>
      </c>
    </row>
    <row r="795" spans="1:31" x14ac:dyDescent="0.35">
      <c r="A795" s="73">
        <v>42767</v>
      </c>
      <c r="B795">
        <v>110.98560000000001</v>
      </c>
      <c r="C795">
        <v>118.423</v>
      </c>
      <c r="D795">
        <v>112.9328</v>
      </c>
      <c r="E795">
        <v>104.3103</v>
      </c>
      <c r="F795">
        <v>115.95659999999999</v>
      </c>
      <c r="G795">
        <v>119.5943</v>
      </c>
      <c r="H795">
        <v>114.4554</v>
      </c>
      <c r="I795">
        <v>106.4387</v>
      </c>
      <c r="J795">
        <v>114.9421</v>
      </c>
      <c r="K795">
        <v>100.024</v>
      </c>
      <c r="L795">
        <v>107.8458</v>
      </c>
      <c r="M795">
        <v>112.6563</v>
      </c>
      <c r="N795">
        <v>110.3843</v>
      </c>
      <c r="O795">
        <v>114.5266</v>
      </c>
      <c r="P795">
        <v>113.28789999999999</v>
      </c>
      <c r="Q795">
        <v>97.209230000000005</v>
      </c>
      <c r="R795">
        <v>109.0622</v>
      </c>
      <c r="S795">
        <v>105.1601</v>
      </c>
      <c r="T795">
        <v>112.66630000000001</v>
      </c>
      <c r="U795">
        <v>109.01739999999999</v>
      </c>
      <c r="V795">
        <v>107.7745</v>
      </c>
      <c r="W795">
        <v>113.0227</v>
      </c>
      <c r="X795">
        <v>111.131</v>
      </c>
      <c r="Y795">
        <v>115.0889</v>
      </c>
      <c r="Z795">
        <v>115.36369999999999</v>
      </c>
      <c r="AA795">
        <v>112.3349</v>
      </c>
      <c r="AB795">
        <v>115.7784</v>
      </c>
      <c r="AC795">
        <v>125.1601</v>
      </c>
      <c r="AD795">
        <v>110.8449</v>
      </c>
      <c r="AE795">
        <v>111.652</v>
      </c>
    </row>
    <row r="796" spans="1:31" x14ac:dyDescent="0.35">
      <c r="A796" s="73">
        <v>42795</v>
      </c>
      <c r="B796">
        <v>111.4143</v>
      </c>
      <c r="C796">
        <v>119.5359</v>
      </c>
      <c r="D796">
        <v>113.7093</v>
      </c>
      <c r="E796">
        <v>104.67310000000001</v>
      </c>
      <c r="F796">
        <v>116.9821</v>
      </c>
      <c r="G796">
        <v>120.2932</v>
      </c>
      <c r="H796">
        <v>114.49769999999999</v>
      </c>
      <c r="I796">
        <v>106.6751</v>
      </c>
      <c r="J796">
        <v>116.79600000000001</v>
      </c>
      <c r="K796">
        <v>101.1495</v>
      </c>
      <c r="L796">
        <v>108.4999</v>
      </c>
      <c r="M796">
        <v>113.9055</v>
      </c>
      <c r="N796">
        <v>110.6645</v>
      </c>
      <c r="O796">
        <v>115.4727</v>
      </c>
      <c r="P796">
        <v>116.21599999999999</v>
      </c>
      <c r="Q796">
        <v>97.619069999999994</v>
      </c>
      <c r="R796">
        <v>109.1309</v>
      </c>
      <c r="S796">
        <v>105.4457</v>
      </c>
      <c r="T796">
        <v>113.6558</v>
      </c>
      <c r="U796">
        <v>110.1095</v>
      </c>
      <c r="V796">
        <v>108.8466</v>
      </c>
      <c r="W796">
        <v>113.4624</v>
      </c>
      <c r="X796">
        <v>111.7921</v>
      </c>
      <c r="Y796">
        <v>116.0645</v>
      </c>
      <c r="Z796">
        <v>115.5592</v>
      </c>
      <c r="AA796">
        <v>113.8472</v>
      </c>
      <c r="AB796">
        <v>116.497</v>
      </c>
      <c r="AC796">
        <v>126.2807</v>
      </c>
      <c r="AD796">
        <v>111.4194</v>
      </c>
      <c r="AE796">
        <v>111.60120000000001</v>
      </c>
    </row>
    <row r="797" spans="1:31" x14ac:dyDescent="0.35">
      <c r="A797" s="73">
        <v>42826</v>
      </c>
      <c r="B797">
        <v>111.9802</v>
      </c>
      <c r="C797">
        <v>120.20780000000001</v>
      </c>
      <c r="D797">
        <v>114.85639999999999</v>
      </c>
      <c r="E797">
        <v>104.99590000000001</v>
      </c>
      <c r="F797">
        <v>118.152</v>
      </c>
      <c r="G797">
        <v>121.0492</v>
      </c>
      <c r="H797">
        <v>115.38339999999999</v>
      </c>
      <c r="I797">
        <v>106.901</v>
      </c>
      <c r="J797">
        <v>118.8035</v>
      </c>
      <c r="K797">
        <v>101.17610000000001</v>
      </c>
      <c r="L797">
        <v>109.21680000000001</v>
      </c>
      <c r="M797">
        <v>114.75709999999999</v>
      </c>
      <c r="N797">
        <v>111.6063</v>
      </c>
      <c r="O797">
        <v>116.4062</v>
      </c>
      <c r="P797">
        <v>117.1298</v>
      </c>
      <c r="Q797">
        <v>98.131420000000006</v>
      </c>
      <c r="R797">
        <v>109.25709999999999</v>
      </c>
      <c r="S797">
        <v>105.5898</v>
      </c>
      <c r="T797">
        <v>114.46380000000001</v>
      </c>
      <c r="U797">
        <v>111.036</v>
      </c>
      <c r="V797">
        <v>109.6681</v>
      </c>
      <c r="W797">
        <v>114.1808</v>
      </c>
      <c r="X797">
        <v>112.4786</v>
      </c>
      <c r="Y797">
        <v>117.3105</v>
      </c>
      <c r="Z797">
        <v>115.8415</v>
      </c>
      <c r="AA797">
        <v>114.0993</v>
      </c>
      <c r="AB797">
        <v>117.50360000000001</v>
      </c>
      <c r="AC797">
        <v>129.19470000000001</v>
      </c>
      <c r="AD797">
        <v>111.9366</v>
      </c>
      <c r="AE797">
        <v>111.6566</v>
      </c>
    </row>
    <row r="798" spans="1:31" x14ac:dyDescent="0.35">
      <c r="A798" s="73">
        <v>42856</v>
      </c>
      <c r="B798">
        <v>112.65819999999999</v>
      </c>
      <c r="C798">
        <v>120.26730000000001</v>
      </c>
      <c r="D798">
        <v>115.8048</v>
      </c>
      <c r="E798">
        <v>105.5074</v>
      </c>
      <c r="F798">
        <v>118.52760000000001</v>
      </c>
      <c r="G798">
        <v>121.4682</v>
      </c>
      <c r="H798">
        <v>116.03489999999999</v>
      </c>
      <c r="I798">
        <v>107.1887</v>
      </c>
      <c r="J798">
        <v>119.92829999999999</v>
      </c>
      <c r="K798">
        <v>101.1185</v>
      </c>
      <c r="L798">
        <v>109.52549999999999</v>
      </c>
      <c r="M798">
        <v>115.0307</v>
      </c>
      <c r="N798">
        <v>112.37949999999999</v>
      </c>
      <c r="O798">
        <v>117.6562</v>
      </c>
      <c r="P798">
        <v>116.5616</v>
      </c>
      <c r="Q798">
        <v>98.631410000000002</v>
      </c>
      <c r="R798">
        <v>109.7072</v>
      </c>
      <c r="S798">
        <v>105.7334</v>
      </c>
      <c r="T798">
        <v>114.9679</v>
      </c>
      <c r="U798">
        <v>111.04559999999999</v>
      </c>
      <c r="V798">
        <v>109.7945</v>
      </c>
      <c r="W798">
        <v>114.8327</v>
      </c>
      <c r="X798">
        <v>112.9388</v>
      </c>
      <c r="Y798">
        <v>118.0282</v>
      </c>
      <c r="Z798">
        <v>116.40009999999999</v>
      </c>
      <c r="AA798">
        <v>114.5633</v>
      </c>
      <c r="AB798">
        <v>118.0493</v>
      </c>
      <c r="AC798">
        <v>130.9375</v>
      </c>
      <c r="AD798">
        <v>112.36750000000001</v>
      </c>
      <c r="AE798">
        <v>111.8853</v>
      </c>
    </row>
    <row r="799" spans="1:31" x14ac:dyDescent="0.35">
      <c r="A799" s="73">
        <v>42887</v>
      </c>
      <c r="B799">
        <v>113.2886</v>
      </c>
      <c r="C799">
        <v>120.78830000000001</v>
      </c>
      <c r="D799">
        <v>115.4725</v>
      </c>
      <c r="E799">
        <v>106.084</v>
      </c>
      <c r="F799">
        <v>118.7702</v>
      </c>
      <c r="G799">
        <v>122.0975</v>
      </c>
      <c r="H799">
        <v>116.3001</v>
      </c>
      <c r="I799">
        <v>107.5265</v>
      </c>
      <c r="J799">
        <v>119.60680000000001</v>
      </c>
      <c r="K799">
        <v>101.5493</v>
      </c>
      <c r="L799">
        <v>109.7787</v>
      </c>
      <c r="M799">
        <v>115.1661</v>
      </c>
      <c r="N799">
        <v>113.6503</v>
      </c>
      <c r="O799">
        <v>118.9115</v>
      </c>
      <c r="P799">
        <v>117.44329999999999</v>
      </c>
      <c r="Q799">
        <v>99.068560000000005</v>
      </c>
      <c r="R799">
        <v>111.04089999999999</v>
      </c>
      <c r="S799">
        <v>106.1545</v>
      </c>
      <c r="T799">
        <v>115.3218</v>
      </c>
      <c r="U799">
        <v>111.75490000000001</v>
      </c>
      <c r="V799">
        <v>110.1177</v>
      </c>
      <c r="W799">
        <v>115.49809999999999</v>
      </c>
      <c r="X799">
        <v>113.2741</v>
      </c>
      <c r="Y799">
        <v>118.5538</v>
      </c>
      <c r="Z799">
        <v>116.56829999999999</v>
      </c>
      <c r="AA799">
        <v>115.3655</v>
      </c>
      <c r="AB799">
        <v>118.68470000000001</v>
      </c>
      <c r="AC799">
        <v>132.3237</v>
      </c>
      <c r="AD799">
        <v>112.5676</v>
      </c>
      <c r="AE799">
        <v>112.4171</v>
      </c>
    </row>
    <row r="800" spans="1:31" x14ac:dyDescent="0.35">
      <c r="A800" s="73">
        <v>42917</v>
      </c>
      <c r="B800">
        <v>113.7649</v>
      </c>
      <c r="C800">
        <v>121.36839999999999</v>
      </c>
      <c r="D800">
        <v>115.1887</v>
      </c>
      <c r="E800">
        <v>106.44880000000001</v>
      </c>
      <c r="F800">
        <v>119.431</v>
      </c>
      <c r="G800">
        <v>123.1019</v>
      </c>
      <c r="H800">
        <v>117.06100000000001</v>
      </c>
      <c r="I800">
        <v>107.8126</v>
      </c>
      <c r="J800">
        <v>119.6142</v>
      </c>
      <c r="K800">
        <v>101.5377</v>
      </c>
      <c r="L800">
        <v>110.1246</v>
      </c>
      <c r="M800">
        <v>115.462</v>
      </c>
      <c r="N800">
        <v>114.473</v>
      </c>
      <c r="O800">
        <v>119.3028</v>
      </c>
      <c r="P800">
        <v>118.0385</v>
      </c>
      <c r="Q800">
        <v>99.465149999999994</v>
      </c>
      <c r="R800">
        <v>112.2051</v>
      </c>
      <c r="S800">
        <v>106.4494</v>
      </c>
      <c r="T800">
        <v>116.0128</v>
      </c>
      <c r="U800">
        <v>113.16419999999999</v>
      </c>
      <c r="V800">
        <v>110.9978</v>
      </c>
      <c r="W800">
        <v>116.3419</v>
      </c>
      <c r="X800">
        <v>113.8077</v>
      </c>
      <c r="Y800">
        <v>119.1066</v>
      </c>
      <c r="Z800">
        <v>116.7728</v>
      </c>
      <c r="AA800">
        <v>116.7958</v>
      </c>
      <c r="AB800">
        <v>119.32680000000001</v>
      </c>
      <c r="AC800">
        <v>133.6095</v>
      </c>
      <c r="AD800">
        <v>113.08320000000001</v>
      </c>
      <c r="AE800">
        <v>113.1263</v>
      </c>
    </row>
    <row r="801" spans="1:31" x14ac:dyDescent="0.35">
      <c r="A801" s="73">
        <v>42948</v>
      </c>
      <c r="B801">
        <v>114.0394</v>
      </c>
      <c r="C801">
        <v>122.25790000000001</v>
      </c>
      <c r="D801">
        <v>115.4986</v>
      </c>
      <c r="E801">
        <v>106.75749999999999</v>
      </c>
      <c r="F801">
        <v>119.3856</v>
      </c>
      <c r="G801">
        <v>123.9585</v>
      </c>
      <c r="H801">
        <v>117.22410000000001</v>
      </c>
      <c r="I801">
        <v>108.8466</v>
      </c>
      <c r="J801">
        <v>120.5217</v>
      </c>
      <c r="K801">
        <v>101.7094</v>
      </c>
      <c r="L801">
        <v>110.5455</v>
      </c>
      <c r="M801">
        <v>116.3028</v>
      </c>
      <c r="N801">
        <v>115.16930000000001</v>
      </c>
      <c r="O801">
        <v>119.7398</v>
      </c>
      <c r="P801">
        <v>118.535</v>
      </c>
      <c r="Q801">
        <v>99.862729999999999</v>
      </c>
      <c r="R801">
        <v>112.95359999999999</v>
      </c>
      <c r="S801">
        <v>106.6885</v>
      </c>
      <c r="T801">
        <v>116.60680000000001</v>
      </c>
      <c r="U801">
        <v>113.5415</v>
      </c>
      <c r="V801">
        <v>111.2591</v>
      </c>
      <c r="W801">
        <v>117.065</v>
      </c>
      <c r="X801">
        <v>114.3202</v>
      </c>
      <c r="Y801">
        <v>119.98860000000001</v>
      </c>
      <c r="Z801">
        <v>117.40689999999999</v>
      </c>
      <c r="AA801">
        <v>117.6383</v>
      </c>
      <c r="AB801">
        <v>120.0205</v>
      </c>
      <c r="AC801">
        <v>135.16900000000001</v>
      </c>
      <c r="AD801">
        <v>113.5697</v>
      </c>
      <c r="AE801">
        <v>113.8327</v>
      </c>
    </row>
    <row r="802" spans="1:31" x14ac:dyDescent="0.35">
      <c r="A802" s="73">
        <v>42979</v>
      </c>
      <c r="B802">
        <v>114.40649999999999</v>
      </c>
      <c r="C802">
        <v>123.5425</v>
      </c>
      <c r="D802">
        <v>115.9213</v>
      </c>
      <c r="E802">
        <v>107.1083</v>
      </c>
      <c r="F802">
        <v>119.48090000000001</v>
      </c>
      <c r="G802">
        <v>125.0239</v>
      </c>
      <c r="H802">
        <v>117.47839999999999</v>
      </c>
      <c r="I802">
        <v>108.8051</v>
      </c>
      <c r="J802">
        <v>121.0099</v>
      </c>
      <c r="K802">
        <v>102.4581</v>
      </c>
      <c r="L802">
        <v>110.8762</v>
      </c>
      <c r="M802">
        <v>117.3186</v>
      </c>
      <c r="N802">
        <v>117.0389</v>
      </c>
      <c r="O802">
        <v>120.42740000000001</v>
      </c>
      <c r="P802">
        <v>119.24420000000001</v>
      </c>
      <c r="Q802">
        <v>100.20010000000001</v>
      </c>
      <c r="R802">
        <v>113.5286</v>
      </c>
      <c r="S802">
        <v>106.97069999999999</v>
      </c>
      <c r="T802">
        <v>116.83710000000001</v>
      </c>
      <c r="U802">
        <v>114.41549999999999</v>
      </c>
      <c r="V802">
        <v>111.5446</v>
      </c>
      <c r="W802">
        <v>117.5615</v>
      </c>
      <c r="X802">
        <v>114.8391</v>
      </c>
      <c r="Y802">
        <v>121.09699999999999</v>
      </c>
      <c r="Z802">
        <v>118.0416</v>
      </c>
      <c r="AA802">
        <v>117.50830000000001</v>
      </c>
      <c r="AB802">
        <v>121.0692</v>
      </c>
      <c r="AC802">
        <v>137.1482</v>
      </c>
      <c r="AD802">
        <v>113.9225</v>
      </c>
      <c r="AE802">
        <v>114.7182</v>
      </c>
    </row>
    <row r="803" spans="1:31" x14ac:dyDescent="0.35">
      <c r="A803" s="73">
        <v>43009</v>
      </c>
      <c r="B803">
        <v>114.8519</v>
      </c>
      <c r="C803">
        <v>124.5115</v>
      </c>
      <c r="D803">
        <v>116.7449</v>
      </c>
      <c r="E803">
        <v>107.3775</v>
      </c>
      <c r="F803">
        <v>120.1206</v>
      </c>
      <c r="G803">
        <v>126.0675</v>
      </c>
      <c r="H803">
        <v>118.1793</v>
      </c>
      <c r="I803">
        <v>107.64570000000001</v>
      </c>
      <c r="J803">
        <v>120.8254</v>
      </c>
      <c r="K803">
        <v>102.0365</v>
      </c>
      <c r="L803">
        <v>111.0502</v>
      </c>
      <c r="M803">
        <v>117.9404</v>
      </c>
      <c r="N803">
        <v>118.5406</v>
      </c>
      <c r="O803">
        <v>121.2595</v>
      </c>
      <c r="P803">
        <v>121.0234</v>
      </c>
      <c r="Q803">
        <v>100.3614</v>
      </c>
      <c r="R803">
        <v>113.3916</v>
      </c>
      <c r="S803">
        <v>107.28319999999999</v>
      </c>
      <c r="T803">
        <v>117.3732</v>
      </c>
      <c r="U803">
        <v>115.2496</v>
      </c>
      <c r="V803">
        <v>112.50920000000001</v>
      </c>
      <c r="W803">
        <v>118.5498</v>
      </c>
      <c r="X803">
        <v>115.4576</v>
      </c>
      <c r="Y803">
        <v>122.25830000000001</v>
      </c>
      <c r="Z803">
        <v>118.6555</v>
      </c>
      <c r="AA803">
        <v>117.6806</v>
      </c>
      <c r="AB803">
        <v>121.66500000000001</v>
      </c>
      <c r="AC803">
        <v>140.4015</v>
      </c>
      <c r="AD803">
        <v>114.38160000000001</v>
      </c>
      <c r="AE803">
        <v>115.6006</v>
      </c>
    </row>
    <row r="804" spans="1:31" x14ac:dyDescent="0.35">
      <c r="A804" s="73">
        <v>43040</v>
      </c>
      <c r="B804">
        <v>115.2273</v>
      </c>
      <c r="C804">
        <v>124.9764</v>
      </c>
      <c r="D804">
        <v>117.42489999999999</v>
      </c>
      <c r="E804">
        <v>107.5197</v>
      </c>
      <c r="F804">
        <v>120.6163</v>
      </c>
      <c r="G804">
        <v>127.1524</v>
      </c>
      <c r="H804">
        <v>119.07689999999999</v>
      </c>
      <c r="I804">
        <v>107.4708</v>
      </c>
      <c r="J804">
        <v>121.0119</v>
      </c>
      <c r="K804">
        <v>101.29</v>
      </c>
      <c r="L804">
        <v>111.4739</v>
      </c>
      <c r="M804">
        <v>118.239</v>
      </c>
      <c r="N804">
        <v>119.6597</v>
      </c>
      <c r="O804">
        <v>122.20359999999999</v>
      </c>
      <c r="P804">
        <v>122.2668</v>
      </c>
      <c r="Q804">
        <v>100.5153</v>
      </c>
      <c r="R804">
        <v>113.3151</v>
      </c>
      <c r="S804">
        <v>107.6396</v>
      </c>
      <c r="T804">
        <v>117.95180000000001</v>
      </c>
      <c r="U804">
        <v>115.866</v>
      </c>
      <c r="V804">
        <v>113.09780000000001</v>
      </c>
      <c r="W804">
        <v>119.58620000000001</v>
      </c>
      <c r="X804">
        <v>115.9246</v>
      </c>
      <c r="Y804">
        <v>123.2396</v>
      </c>
      <c r="Z804">
        <v>119.2572</v>
      </c>
      <c r="AA804">
        <v>118.4511</v>
      </c>
      <c r="AB804">
        <v>122.1007</v>
      </c>
      <c r="AC804">
        <v>143.56110000000001</v>
      </c>
      <c r="AD804">
        <v>114.6033</v>
      </c>
      <c r="AE804">
        <v>116.1568</v>
      </c>
    </row>
    <row r="805" spans="1:31" x14ac:dyDescent="0.35">
      <c r="A805" s="73">
        <v>43070</v>
      </c>
      <c r="B805">
        <v>115.2582</v>
      </c>
      <c r="C805">
        <v>125.33540000000001</v>
      </c>
      <c r="D805">
        <v>118.11069999999999</v>
      </c>
      <c r="E805">
        <v>107.6446</v>
      </c>
      <c r="F805">
        <v>120.6695</v>
      </c>
      <c r="G805">
        <v>127.9033</v>
      </c>
      <c r="H805">
        <v>120.526</v>
      </c>
      <c r="I805">
        <v>107.24339999999999</v>
      </c>
      <c r="J805">
        <v>121.4602</v>
      </c>
      <c r="K805">
        <v>101.94119999999999</v>
      </c>
      <c r="L805">
        <v>111.8837</v>
      </c>
      <c r="M805">
        <v>118.2199</v>
      </c>
      <c r="N805">
        <v>120.411</v>
      </c>
      <c r="O805">
        <v>122.6267</v>
      </c>
      <c r="P805">
        <v>122.8887</v>
      </c>
      <c r="Q805">
        <v>100.8441</v>
      </c>
      <c r="R805">
        <v>113.7547</v>
      </c>
      <c r="S805">
        <v>107.7243</v>
      </c>
      <c r="T805">
        <v>118.5219</v>
      </c>
      <c r="U805">
        <v>116.98180000000001</v>
      </c>
      <c r="V805">
        <v>113.03959999999999</v>
      </c>
      <c r="W805">
        <v>120.28189999999999</v>
      </c>
      <c r="X805">
        <v>116.31</v>
      </c>
      <c r="Y805">
        <v>123.4486</v>
      </c>
      <c r="Z805">
        <v>119.77290000000001</v>
      </c>
      <c r="AA805">
        <v>119.1709</v>
      </c>
      <c r="AB805">
        <v>122.11969999999999</v>
      </c>
      <c r="AC805">
        <v>143.8664</v>
      </c>
      <c r="AD805">
        <v>115.0034</v>
      </c>
      <c r="AE805">
        <v>117.1088</v>
      </c>
    </row>
    <row r="806" spans="1:31" x14ac:dyDescent="0.35">
      <c r="A806" s="73">
        <v>43101</v>
      </c>
      <c r="B806">
        <v>115.35899999999999</v>
      </c>
      <c r="C806">
        <v>125.8874</v>
      </c>
      <c r="D806">
        <v>117.8486</v>
      </c>
      <c r="E806">
        <v>107.9691</v>
      </c>
      <c r="F806">
        <v>120.58110000000001</v>
      </c>
      <c r="G806">
        <v>129.08590000000001</v>
      </c>
      <c r="H806">
        <v>121.2281</v>
      </c>
      <c r="I806">
        <v>106.70829999999999</v>
      </c>
      <c r="J806">
        <v>121.7839</v>
      </c>
      <c r="K806">
        <v>101.8548</v>
      </c>
      <c r="L806">
        <v>111.9393</v>
      </c>
      <c r="M806">
        <v>118.7509</v>
      </c>
      <c r="N806">
        <v>122.14579999999999</v>
      </c>
      <c r="O806">
        <v>123.2196</v>
      </c>
      <c r="P806">
        <v>123.8216</v>
      </c>
      <c r="Q806">
        <v>101.27549999999999</v>
      </c>
      <c r="R806">
        <v>113.9716</v>
      </c>
      <c r="S806">
        <v>107.9335</v>
      </c>
      <c r="T806">
        <v>119.5776</v>
      </c>
      <c r="U806">
        <v>116.0133</v>
      </c>
      <c r="V806">
        <v>113.6738</v>
      </c>
      <c r="W806">
        <v>120.9594</v>
      </c>
      <c r="X806">
        <v>116.4421</v>
      </c>
      <c r="Y806">
        <v>123.6708</v>
      </c>
      <c r="Z806">
        <v>120.33150000000001</v>
      </c>
      <c r="AA806">
        <v>119.4483</v>
      </c>
      <c r="AB806">
        <v>121.8634</v>
      </c>
      <c r="AC806">
        <v>143.25569999999999</v>
      </c>
      <c r="AD806">
        <v>115.13549999999999</v>
      </c>
      <c r="AE806">
        <v>118.0103</v>
      </c>
    </row>
    <row r="807" spans="1:31" x14ac:dyDescent="0.35">
      <c r="A807" s="73">
        <v>43132</v>
      </c>
      <c r="B807">
        <v>115.5748</v>
      </c>
      <c r="C807">
        <v>126.5311</v>
      </c>
      <c r="D807">
        <v>118.8176</v>
      </c>
      <c r="E807">
        <v>108.2808</v>
      </c>
      <c r="F807">
        <v>120.81619999999999</v>
      </c>
      <c r="G807">
        <v>130.56950000000001</v>
      </c>
      <c r="H807">
        <v>121.27200000000001</v>
      </c>
      <c r="I807">
        <v>106.3625</v>
      </c>
      <c r="J807">
        <v>122.73009999999999</v>
      </c>
      <c r="K807">
        <v>100.86</v>
      </c>
      <c r="L807">
        <v>111.9041</v>
      </c>
      <c r="M807">
        <v>119.3159</v>
      </c>
      <c r="N807">
        <v>124.36450000000001</v>
      </c>
      <c r="O807">
        <v>124.0943</v>
      </c>
      <c r="P807">
        <v>124.7564</v>
      </c>
      <c r="Q807">
        <v>101.7775</v>
      </c>
      <c r="R807">
        <v>113.68559999999999</v>
      </c>
      <c r="S807">
        <v>108.08</v>
      </c>
      <c r="T807">
        <v>120.5629</v>
      </c>
      <c r="U807">
        <v>115.12179999999999</v>
      </c>
      <c r="V807">
        <v>114.31480000000001</v>
      </c>
      <c r="W807">
        <v>121.41889999999999</v>
      </c>
      <c r="X807">
        <v>116.7966</v>
      </c>
      <c r="Y807">
        <v>124.34610000000001</v>
      </c>
      <c r="Z807">
        <v>120.9332</v>
      </c>
      <c r="AA807">
        <v>120.0566</v>
      </c>
      <c r="AB807">
        <v>122.6075</v>
      </c>
      <c r="AC807">
        <v>144.28880000000001</v>
      </c>
      <c r="AD807">
        <v>115.4841</v>
      </c>
      <c r="AE807">
        <v>118.6648</v>
      </c>
    </row>
    <row r="808" spans="1:31" x14ac:dyDescent="0.35">
      <c r="A808" s="73">
        <v>43160</v>
      </c>
      <c r="B808">
        <v>115.53830000000001</v>
      </c>
      <c r="C808">
        <v>127.3854</v>
      </c>
      <c r="D808">
        <v>119.127</v>
      </c>
      <c r="E808">
        <v>108.2908</v>
      </c>
      <c r="F808">
        <v>121.526</v>
      </c>
      <c r="G808">
        <v>131.11259999999999</v>
      </c>
      <c r="H808">
        <v>121.6416</v>
      </c>
      <c r="I808">
        <v>106.2769</v>
      </c>
      <c r="J808">
        <v>123.4866</v>
      </c>
      <c r="K808">
        <v>100.4776</v>
      </c>
      <c r="L808">
        <v>112.2029</v>
      </c>
      <c r="M808">
        <v>118.6082</v>
      </c>
      <c r="N808">
        <v>125.6258</v>
      </c>
      <c r="O808">
        <v>124.57129999999999</v>
      </c>
      <c r="P808">
        <v>125.6895</v>
      </c>
      <c r="Q808">
        <v>102.3663</v>
      </c>
      <c r="R808">
        <v>113.9164</v>
      </c>
      <c r="S808">
        <v>108.2662</v>
      </c>
      <c r="T808">
        <v>121.21899999999999</v>
      </c>
      <c r="U808">
        <v>117.4389</v>
      </c>
      <c r="V808">
        <v>114.8105</v>
      </c>
      <c r="W808">
        <v>121.84220000000001</v>
      </c>
      <c r="X808">
        <v>117.36060000000001</v>
      </c>
      <c r="Y808">
        <v>125.04389999999999</v>
      </c>
      <c r="Z808">
        <v>121.7213</v>
      </c>
      <c r="AA808">
        <v>120.5321</v>
      </c>
      <c r="AB808">
        <v>123.89709999999999</v>
      </c>
      <c r="AC808">
        <v>147.42259999999999</v>
      </c>
      <c r="AD808">
        <v>115.94329999999999</v>
      </c>
      <c r="AE808">
        <v>119.0397</v>
      </c>
    </row>
    <row r="809" spans="1:31" x14ac:dyDescent="0.35">
      <c r="A809" s="73">
        <v>43191</v>
      </c>
      <c r="B809">
        <v>115.42910000000001</v>
      </c>
      <c r="C809">
        <v>128.2491</v>
      </c>
      <c r="D809">
        <v>119.4132</v>
      </c>
      <c r="E809">
        <v>108.42019999999999</v>
      </c>
      <c r="F809">
        <v>123.4717</v>
      </c>
      <c r="G809">
        <v>131.73650000000001</v>
      </c>
      <c r="H809">
        <v>121.7551</v>
      </c>
      <c r="I809">
        <v>106.61499999999999</v>
      </c>
      <c r="J809">
        <v>124.02800000000001</v>
      </c>
      <c r="K809">
        <v>100.7324</v>
      </c>
      <c r="L809">
        <v>112.7842</v>
      </c>
      <c r="M809">
        <v>117.79170000000001</v>
      </c>
      <c r="N809">
        <v>127.291</v>
      </c>
      <c r="O809">
        <v>125.1125</v>
      </c>
      <c r="P809">
        <v>126.8122</v>
      </c>
      <c r="Q809">
        <v>103.0184</v>
      </c>
      <c r="R809">
        <v>114.6789</v>
      </c>
      <c r="S809">
        <v>108.4695</v>
      </c>
      <c r="T809">
        <v>121.9051</v>
      </c>
      <c r="U809">
        <v>119.6241</v>
      </c>
      <c r="V809">
        <v>116.14570000000001</v>
      </c>
      <c r="W809">
        <v>122.3044</v>
      </c>
      <c r="X809">
        <v>117.8261</v>
      </c>
      <c r="Y809">
        <v>125.84520000000001</v>
      </c>
      <c r="Z809">
        <v>122.5093</v>
      </c>
      <c r="AA809">
        <v>121.9064</v>
      </c>
      <c r="AB809">
        <v>124.9401</v>
      </c>
      <c r="AC809">
        <v>150.93799999999999</v>
      </c>
      <c r="AD809">
        <v>116.1276</v>
      </c>
      <c r="AE809">
        <v>118.801</v>
      </c>
    </row>
    <row r="810" spans="1:31" x14ac:dyDescent="0.35">
      <c r="A810" s="73">
        <v>43221</v>
      </c>
      <c r="B810">
        <v>115.4879</v>
      </c>
      <c r="C810">
        <v>128.69569999999999</v>
      </c>
      <c r="D810">
        <v>119.7786</v>
      </c>
      <c r="E810">
        <v>108.7153</v>
      </c>
      <c r="F810">
        <v>124.9933</v>
      </c>
      <c r="G810">
        <v>132.29750000000001</v>
      </c>
      <c r="H810">
        <v>121.9105</v>
      </c>
      <c r="I810">
        <v>106.7625</v>
      </c>
      <c r="J810">
        <v>125.2589</v>
      </c>
      <c r="K810">
        <v>100.63160000000001</v>
      </c>
      <c r="L810">
        <v>113.4316</v>
      </c>
      <c r="M810">
        <v>118.57389999999999</v>
      </c>
      <c r="N810">
        <v>128.8064</v>
      </c>
      <c r="O810">
        <v>125.5814</v>
      </c>
      <c r="P810">
        <v>127.9901</v>
      </c>
      <c r="Q810">
        <v>103.7161</v>
      </c>
      <c r="R810">
        <v>114.9696</v>
      </c>
      <c r="S810">
        <v>108.5408</v>
      </c>
      <c r="T810">
        <v>122.69289999999999</v>
      </c>
      <c r="U810">
        <v>120.6596</v>
      </c>
      <c r="V810">
        <v>116.98</v>
      </c>
      <c r="W810">
        <v>122.7216</v>
      </c>
      <c r="X810">
        <v>118.49250000000001</v>
      </c>
      <c r="Y810">
        <v>127.4652</v>
      </c>
      <c r="Z810">
        <v>123.5361</v>
      </c>
      <c r="AA810">
        <v>124.9841</v>
      </c>
      <c r="AB810">
        <v>125.19540000000001</v>
      </c>
      <c r="AC810">
        <v>155.64439999999999</v>
      </c>
      <c r="AD810">
        <v>116.57170000000001</v>
      </c>
      <c r="AE810">
        <v>118.5946</v>
      </c>
    </row>
    <row r="811" spans="1:31" x14ac:dyDescent="0.35">
      <c r="A811" s="73">
        <v>43252</v>
      </c>
      <c r="B811">
        <v>115.6336</v>
      </c>
      <c r="C811">
        <v>129.57599999999999</v>
      </c>
      <c r="D811">
        <v>120.5348</v>
      </c>
      <c r="E811">
        <v>108.7727</v>
      </c>
      <c r="F811">
        <v>125.7396</v>
      </c>
      <c r="G811">
        <v>132.8013</v>
      </c>
      <c r="H811">
        <v>122.3155</v>
      </c>
      <c r="I811">
        <v>106.23399999999999</v>
      </c>
      <c r="J811">
        <v>125.7526</v>
      </c>
      <c r="K811">
        <v>100.31</v>
      </c>
      <c r="L811">
        <v>114.2834</v>
      </c>
      <c r="M811">
        <v>119.3695</v>
      </c>
      <c r="N811">
        <v>130.9691</v>
      </c>
      <c r="O811">
        <v>125.9678</v>
      </c>
      <c r="P811">
        <v>128.86449999999999</v>
      </c>
      <c r="Q811">
        <v>104.3891</v>
      </c>
      <c r="R811">
        <v>114.94799999999999</v>
      </c>
      <c r="S811">
        <v>108.9383</v>
      </c>
      <c r="T811">
        <v>123.2564</v>
      </c>
      <c r="U811">
        <v>121.7346</v>
      </c>
      <c r="V811">
        <v>117.3159</v>
      </c>
      <c r="W811">
        <v>123.5141</v>
      </c>
      <c r="X811">
        <v>119.2059</v>
      </c>
      <c r="Y811">
        <v>128.93450000000001</v>
      </c>
      <c r="Z811">
        <v>124.62569999999999</v>
      </c>
      <c r="AA811">
        <v>127.1347</v>
      </c>
      <c r="AB811">
        <v>125.4083</v>
      </c>
      <c r="AC811">
        <v>159.89019999999999</v>
      </c>
      <c r="AD811">
        <v>117.08150000000001</v>
      </c>
      <c r="AE811">
        <v>118.8725</v>
      </c>
    </row>
    <row r="812" spans="1:31" x14ac:dyDescent="0.35">
      <c r="A812" s="73">
        <v>43282</v>
      </c>
      <c r="B812">
        <v>115.84650000000001</v>
      </c>
      <c r="C812">
        <v>130.4622</v>
      </c>
      <c r="D812">
        <v>121.0157</v>
      </c>
      <c r="E812">
        <v>108.90349999999999</v>
      </c>
      <c r="F812">
        <v>126.8182</v>
      </c>
      <c r="G812">
        <v>133.95939999999999</v>
      </c>
      <c r="H812">
        <v>122.9888</v>
      </c>
      <c r="I812">
        <v>105.68129999999999</v>
      </c>
      <c r="J812">
        <v>125.61499999999999</v>
      </c>
      <c r="K812">
        <v>100.9931</v>
      </c>
      <c r="L812">
        <v>114.71429999999999</v>
      </c>
      <c r="M812">
        <v>119.2876</v>
      </c>
      <c r="N812">
        <v>133.07069999999999</v>
      </c>
      <c r="O812">
        <v>126.6165</v>
      </c>
      <c r="P812">
        <v>129.64660000000001</v>
      </c>
      <c r="Q812">
        <v>105.0022</v>
      </c>
      <c r="R812">
        <v>115.4509</v>
      </c>
      <c r="S812">
        <v>109.1362</v>
      </c>
      <c r="T812">
        <v>123.82769999999999</v>
      </c>
      <c r="U812">
        <v>121.57299999999999</v>
      </c>
      <c r="V812">
        <v>117.4823</v>
      </c>
      <c r="W812">
        <v>124.4688</v>
      </c>
      <c r="X812">
        <v>119.6224</v>
      </c>
      <c r="Y812">
        <v>129.89250000000001</v>
      </c>
      <c r="Z812">
        <v>125.30719999999999</v>
      </c>
      <c r="AA812">
        <v>128.42760000000001</v>
      </c>
      <c r="AB812">
        <v>125.7689</v>
      </c>
      <c r="AC812">
        <v>163.38579999999999</v>
      </c>
      <c r="AD812">
        <v>117.36709999999999</v>
      </c>
      <c r="AE812">
        <v>119.78789999999999</v>
      </c>
    </row>
    <row r="813" spans="1:31" x14ac:dyDescent="0.35">
      <c r="A813" s="73">
        <v>43313</v>
      </c>
      <c r="B813">
        <v>116.5133</v>
      </c>
      <c r="C813">
        <v>131.38560000000001</v>
      </c>
      <c r="D813">
        <v>121.7234</v>
      </c>
      <c r="E813">
        <v>109.3182</v>
      </c>
      <c r="F813">
        <v>127.7573</v>
      </c>
      <c r="G813">
        <v>134.99959999999999</v>
      </c>
      <c r="H813">
        <v>123.8599</v>
      </c>
      <c r="I813">
        <v>105.6819</v>
      </c>
      <c r="J813">
        <v>126.25490000000001</v>
      </c>
      <c r="K813">
        <v>101.7702</v>
      </c>
      <c r="L813">
        <v>114.70829999999999</v>
      </c>
      <c r="M813">
        <v>119.4209</v>
      </c>
      <c r="N813">
        <v>133.78489999999999</v>
      </c>
      <c r="O813">
        <v>127.0985</v>
      </c>
      <c r="P813">
        <v>130.83869999999999</v>
      </c>
      <c r="Q813">
        <v>105.5971</v>
      </c>
      <c r="R813">
        <v>115.79389999999999</v>
      </c>
      <c r="S813">
        <v>109.3182</v>
      </c>
      <c r="T813">
        <v>124.6092</v>
      </c>
      <c r="U813">
        <v>121.71729999999999</v>
      </c>
      <c r="V813">
        <v>117.5479</v>
      </c>
      <c r="W813">
        <v>125.5168</v>
      </c>
      <c r="X813">
        <v>120.15179999999999</v>
      </c>
      <c r="Y813">
        <v>130.86160000000001</v>
      </c>
      <c r="Z813">
        <v>126.1469</v>
      </c>
      <c r="AA813">
        <v>129.0367</v>
      </c>
      <c r="AB813">
        <v>125.9273</v>
      </c>
      <c r="AC813">
        <v>166.4898</v>
      </c>
      <c r="AD813">
        <v>117.7855</v>
      </c>
      <c r="AE813">
        <v>121.2581</v>
      </c>
    </row>
    <row r="814" spans="1:31" x14ac:dyDescent="0.35">
      <c r="A814" s="73">
        <v>43344</v>
      </c>
      <c r="B814">
        <v>117.00920000000001</v>
      </c>
      <c r="C814">
        <v>132.89340000000001</v>
      </c>
      <c r="D814">
        <v>122.4337</v>
      </c>
      <c r="E814">
        <v>109.6353</v>
      </c>
      <c r="F814">
        <v>128.89060000000001</v>
      </c>
      <c r="G814">
        <v>135.97040000000001</v>
      </c>
      <c r="H814">
        <v>124.2556</v>
      </c>
      <c r="I814">
        <v>106.7231</v>
      </c>
      <c r="J814">
        <v>126.3901</v>
      </c>
      <c r="K814">
        <v>101.8477</v>
      </c>
      <c r="L814">
        <v>114.8442</v>
      </c>
      <c r="M814">
        <v>119.93510000000001</v>
      </c>
      <c r="N814">
        <v>133.78819999999999</v>
      </c>
      <c r="O814">
        <v>128.0515</v>
      </c>
      <c r="P814">
        <v>131.76740000000001</v>
      </c>
      <c r="Q814">
        <v>106.2291</v>
      </c>
      <c r="R814">
        <v>116.3762</v>
      </c>
      <c r="S814">
        <v>109.55549999999999</v>
      </c>
      <c r="T814">
        <v>125.18170000000001</v>
      </c>
      <c r="U814">
        <v>122.4532</v>
      </c>
      <c r="V814">
        <v>117.79649999999999</v>
      </c>
      <c r="W814">
        <v>126.5449</v>
      </c>
      <c r="X814">
        <v>120.774</v>
      </c>
      <c r="Y814">
        <v>132.62090000000001</v>
      </c>
      <c r="Z814">
        <v>127.163</v>
      </c>
      <c r="AA814">
        <v>130.02969999999999</v>
      </c>
      <c r="AB814">
        <v>126.60469999999999</v>
      </c>
      <c r="AC814">
        <v>172.6841</v>
      </c>
      <c r="AD814">
        <v>118.01130000000001</v>
      </c>
      <c r="AE814">
        <v>122.7796</v>
      </c>
    </row>
    <row r="815" spans="1:31" x14ac:dyDescent="0.35">
      <c r="A815" s="73">
        <v>43374</v>
      </c>
      <c r="B815">
        <v>117.2333</v>
      </c>
      <c r="C815">
        <v>133.8896</v>
      </c>
      <c r="D815">
        <v>123.1122</v>
      </c>
      <c r="E815">
        <v>109.9593</v>
      </c>
      <c r="F815">
        <v>129.67779999999999</v>
      </c>
      <c r="G815">
        <v>136.97499999999999</v>
      </c>
      <c r="H815">
        <v>124.7133</v>
      </c>
      <c r="I815">
        <v>108.54470000000001</v>
      </c>
      <c r="J815">
        <v>126.6618</v>
      </c>
      <c r="K815">
        <v>101.2659</v>
      </c>
      <c r="L815">
        <v>115.1301</v>
      </c>
      <c r="M815">
        <v>120.9999</v>
      </c>
      <c r="N815">
        <v>134.22200000000001</v>
      </c>
      <c r="O815">
        <v>129.76079999999999</v>
      </c>
      <c r="P815">
        <v>132.5771</v>
      </c>
      <c r="Q815">
        <v>106.94540000000001</v>
      </c>
      <c r="R815">
        <v>117.36879999999999</v>
      </c>
      <c r="S815">
        <v>109.7687</v>
      </c>
      <c r="T815">
        <v>126.0249</v>
      </c>
      <c r="U815">
        <v>122.1739</v>
      </c>
      <c r="V815">
        <v>117.83750000000001</v>
      </c>
      <c r="W815">
        <v>127.0077</v>
      </c>
      <c r="X815">
        <v>121.20650000000001</v>
      </c>
      <c r="Y815">
        <v>133.96510000000001</v>
      </c>
      <c r="Z815">
        <v>128.27950000000001</v>
      </c>
      <c r="AA815">
        <v>130.97970000000001</v>
      </c>
      <c r="AB815">
        <v>127.29649999999999</v>
      </c>
      <c r="AC815">
        <v>176.09710000000001</v>
      </c>
      <c r="AD815">
        <v>118.1267</v>
      </c>
      <c r="AE815">
        <v>123.146</v>
      </c>
    </row>
    <row r="816" spans="1:31" x14ac:dyDescent="0.35">
      <c r="A816" s="73">
        <v>43405</v>
      </c>
      <c r="B816">
        <v>117.4939</v>
      </c>
      <c r="C816">
        <v>134.43709999999999</v>
      </c>
      <c r="D816">
        <v>123.96040000000001</v>
      </c>
      <c r="E816">
        <v>110.3706</v>
      </c>
      <c r="F816">
        <v>130.98849999999999</v>
      </c>
      <c r="G816">
        <v>137.9958</v>
      </c>
      <c r="H816">
        <v>125.62779999999999</v>
      </c>
      <c r="I816">
        <v>109.9862</v>
      </c>
      <c r="J816">
        <v>128.11000000000001</v>
      </c>
      <c r="K816">
        <v>101.4121</v>
      </c>
      <c r="L816">
        <v>115.7278</v>
      </c>
      <c r="M816">
        <v>121.6914</v>
      </c>
      <c r="N816">
        <v>135.2124</v>
      </c>
      <c r="O816">
        <v>130.63499999999999</v>
      </c>
      <c r="P816">
        <v>133.78989999999999</v>
      </c>
      <c r="Q816">
        <v>107.6995</v>
      </c>
      <c r="R816">
        <v>118.58669999999999</v>
      </c>
      <c r="S816">
        <v>109.8841</v>
      </c>
      <c r="T816">
        <v>126.77979999999999</v>
      </c>
      <c r="U816">
        <v>122.60250000000001</v>
      </c>
      <c r="V816">
        <v>118.1722</v>
      </c>
      <c r="W816">
        <v>127.3549</v>
      </c>
      <c r="X816">
        <v>121.2928</v>
      </c>
      <c r="Y816">
        <v>133.33670000000001</v>
      </c>
      <c r="Z816">
        <v>129.4469</v>
      </c>
      <c r="AA816">
        <v>131.29589999999999</v>
      </c>
      <c r="AB816">
        <v>127.9025</v>
      </c>
      <c r="AC816">
        <v>170.54839999999999</v>
      </c>
      <c r="AD816">
        <v>118.2355</v>
      </c>
      <c r="AE816">
        <v>122.9753</v>
      </c>
    </row>
    <row r="817" spans="1:31" x14ac:dyDescent="0.35">
      <c r="A817" s="73">
        <v>43435</v>
      </c>
      <c r="B817">
        <v>117.8301</v>
      </c>
      <c r="C817">
        <v>136.17949999999999</v>
      </c>
      <c r="D817">
        <v>125.6728</v>
      </c>
      <c r="E817">
        <v>110.79430000000001</v>
      </c>
      <c r="F817">
        <v>132.93719999999999</v>
      </c>
      <c r="G817">
        <v>139.0737</v>
      </c>
      <c r="H817">
        <v>127.12179999999999</v>
      </c>
      <c r="I817">
        <v>109.9362</v>
      </c>
      <c r="J817">
        <v>128.64500000000001</v>
      </c>
      <c r="K817">
        <v>100.79510000000001</v>
      </c>
      <c r="L817">
        <v>116.3768</v>
      </c>
      <c r="M817">
        <v>122.1674</v>
      </c>
      <c r="N817">
        <v>135.1516</v>
      </c>
      <c r="O817">
        <v>130.50659999999999</v>
      </c>
      <c r="P817">
        <v>134.80189999999999</v>
      </c>
      <c r="Q817">
        <v>108.3908</v>
      </c>
      <c r="R817">
        <v>119.2491</v>
      </c>
      <c r="S817">
        <v>110.0519</v>
      </c>
      <c r="T817">
        <v>127.434</v>
      </c>
      <c r="U817">
        <v>123.00409999999999</v>
      </c>
      <c r="V817">
        <v>118.8557</v>
      </c>
      <c r="W817">
        <v>127.9911</v>
      </c>
      <c r="X817">
        <v>121.92910000000001</v>
      </c>
      <c r="Y817">
        <v>133.26060000000001</v>
      </c>
      <c r="Z817">
        <v>130.5016</v>
      </c>
      <c r="AA817">
        <v>132.2501</v>
      </c>
      <c r="AB817">
        <v>128.69030000000001</v>
      </c>
      <c r="AC817">
        <v>168.3227</v>
      </c>
      <c r="AD817">
        <v>119.2085</v>
      </c>
      <c r="AE817">
        <v>123.7092</v>
      </c>
    </row>
    <row r="818" spans="1:31" x14ac:dyDescent="0.35">
      <c r="A818" s="73">
        <v>43466</v>
      </c>
      <c r="B818">
        <v>118.4213</v>
      </c>
      <c r="C818"/>
      <c r="D818">
        <v>125.3921</v>
      </c>
      <c r="E818"/>
      <c r="F818"/>
      <c r="G818"/>
      <c r="H818">
        <v>127.73139999999999</v>
      </c>
      <c r="I818">
        <v>109.568</v>
      </c>
      <c r="J818">
        <v>128.86709999999999</v>
      </c>
      <c r="K818"/>
      <c r="L818">
        <v>116.5471</v>
      </c>
      <c r="M818">
        <v>121.98860000000001</v>
      </c>
      <c r="N818">
        <v>135.3228</v>
      </c>
      <c r="O818"/>
      <c r="P818"/>
      <c r="Q818">
        <v>108.9879</v>
      </c>
      <c r="R818">
        <v>119.79859999999999</v>
      </c>
      <c r="S818">
        <v>110.23</v>
      </c>
      <c r="T818">
        <v>128.40270000000001</v>
      </c>
      <c r="U818"/>
      <c r="V818">
        <v>119.1628</v>
      </c>
      <c r="W818"/>
      <c r="X818">
        <v>122.3689</v>
      </c>
      <c r="Y818">
        <v>133.18430000000001</v>
      </c>
      <c r="Z818"/>
      <c r="AA818">
        <v>133.70570000000001</v>
      </c>
      <c r="AB818"/>
      <c r="AC818"/>
      <c r="AD818">
        <v>119.8062</v>
      </c>
      <c r="AE818">
        <v>124.22</v>
      </c>
    </row>
    <row r="819" spans="1:31" x14ac:dyDescent="0.35">
      <c r="A819" s="73">
        <v>43497</v>
      </c>
      <c r="B819">
        <v>119.06</v>
      </c>
      <c r="C819"/>
      <c r="D819">
        <v>126.1742</v>
      </c>
      <c r="E819"/>
      <c r="F819"/>
      <c r="G819"/>
      <c r="H819">
        <v>127.82129999999999</v>
      </c>
      <c r="I819">
        <v>109.8484</v>
      </c>
      <c r="J819">
        <v>130.10069999999999</v>
      </c>
      <c r="K819"/>
      <c r="L819">
        <v>116.6674</v>
      </c>
      <c r="M819">
        <v>120.78749999999999</v>
      </c>
      <c r="N819">
        <v>136.31870000000001</v>
      </c>
      <c r="O819"/>
      <c r="P819"/>
      <c r="Q819">
        <v>109.50660000000001</v>
      </c>
      <c r="R819">
        <v>121.1358</v>
      </c>
      <c r="S819">
        <v>110.3631</v>
      </c>
      <c r="T819">
        <v>129.24549999999999</v>
      </c>
      <c r="U819"/>
      <c r="V819">
        <v>119.5159</v>
      </c>
      <c r="W819"/>
      <c r="X819">
        <v>122.6339</v>
      </c>
      <c r="Y819">
        <v>132.44720000000001</v>
      </c>
      <c r="Z819"/>
      <c r="AA819">
        <v>133.99170000000001</v>
      </c>
      <c r="AB819"/>
      <c r="AC819"/>
      <c r="AD819">
        <v>120.1508</v>
      </c>
      <c r="AE819">
        <v>124.68519999999999</v>
      </c>
    </row>
    <row r="820" spans="1:31" x14ac:dyDescent="0.35">
      <c r="A820" s="73">
        <v>43525</v>
      </c>
      <c r="B820">
        <v>119.8417</v>
      </c>
      <c r="C820"/>
      <c r="D820">
        <v>127.8956</v>
      </c>
      <c r="E820"/>
      <c r="F820"/>
      <c r="G820"/>
      <c r="H820">
        <v>128.98179999999999</v>
      </c>
      <c r="I820">
        <v>110.108</v>
      </c>
      <c r="J820">
        <v>130.869</v>
      </c>
      <c r="K820"/>
      <c r="L820">
        <v>117.4735</v>
      </c>
      <c r="M820">
        <v>120.3451</v>
      </c>
      <c r="N820">
        <v>137.0823</v>
      </c>
      <c r="O820"/>
      <c r="P820"/>
      <c r="Q820">
        <v>109.95359999999999</v>
      </c>
      <c r="R820">
        <v>121.7238</v>
      </c>
      <c r="S820">
        <v>110.539</v>
      </c>
      <c r="T820">
        <v>130.13550000000001</v>
      </c>
      <c r="U820"/>
      <c r="V820">
        <v>120.12520000000001</v>
      </c>
      <c r="W820"/>
      <c r="X820">
        <v>123.0198</v>
      </c>
      <c r="Y820">
        <v>132.28120000000001</v>
      </c>
      <c r="Z820"/>
      <c r="AA820">
        <v>133.99520000000001</v>
      </c>
      <c r="AB820"/>
      <c r="AC820"/>
      <c r="AD820">
        <v>120.4696</v>
      </c>
      <c r="AE820">
        <v>126.13639999999999</v>
      </c>
    </row>
    <row r="821" spans="1:31" x14ac:dyDescent="0.35">
      <c r="A821" s="73">
        <v>43556</v>
      </c>
      <c r="B821">
        <v>120.2564</v>
      </c>
      <c r="C821"/>
      <c r="D821">
        <v>128.98859999999999</v>
      </c>
      <c r="E821"/>
      <c r="F821"/>
      <c r="G821"/>
      <c r="H821">
        <v>130.1516</v>
      </c>
      <c r="I821">
        <v>109.73950000000001</v>
      </c>
      <c r="J821">
        <v>131.6797</v>
      </c>
      <c r="K821"/>
      <c r="L821">
        <v>118.42789999999999</v>
      </c>
      <c r="M821">
        <v>120.58199999999999</v>
      </c>
      <c r="N821">
        <v>137.84880000000001</v>
      </c>
      <c r="O821"/>
      <c r="P821"/>
      <c r="Q821">
        <v>110.33069999999999</v>
      </c>
      <c r="R821">
        <v>122.6523</v>
      </c>
      <c r="S821">
        <v>110.6777</v>
      </c>
      <c r="T821">
        <v>131.21289999999999</v>
      </c>
      <c r="U821"/>
      <c r="V821">
        <v>120.375</v>
      </c>
      <c r="W821"/>
      <c r="X821">
        <v>123.3856</v>
      </c>
      <c r="Y821">
        <v>132.63720000000001</v>
      </c>
      <c r="Z821"/>
      <c r="AA821">
        <v>135.0129</v>
      </c>
      <c r="AB821"/>
      <c r="AC821"/>
      <c r="AD821">
        <v>120.72110000000001</v>
      </c>
      <c r="AE821">
        <v>128.04050000000001</v>
      </c>
    </row>
    <row r="822" spans="1:31" x14ac:dyDescent="0.35">
      <c r="A822" s="73">
        <v>43586</v>
      </c>
      <c r="B822">
        <v>120.2199</v>
      </c>
      <c r="C822"/>
      <c r="D822">
        <v>129.06110000000001</v>
      </c>
      <c r="E822"/>
      <c r="F822"/>
      <c r="G822"/>
      <c r="H822">
        <v>131.0224</v>
      </c>
      <c r="I822">
        <v>108.9371</v>
      </c>
      <c r="J822">
        <v>133.33860000000001</v>
      </c>
      <c r="K822"/>
      <c r="L822">
        <v>119.15819999999999</v>
      </c>
      <c r="M822">
        <v>120.8783</v>
      </c>
      <c r="N822">
        <v>139.63149999999999</v>
      </c>
      <c r="O822"/>
      <c r="P822"/>
      <c r="Q822">
        <v>110.63809999999999</v>
      </c>
      <c r="R822">
        <v>123.66200000000001</v>
      </c>
      <c r="S822">
        <v>110.8374</v>
      </c>
      <c r="T822">
        <v>132.12979999999999</v>
      </c>
      <c r="U822"/>
      <c r="V822">
        <v>121.0175</v>
      </c>
      <c r="W822"/>
      <c r="X822">
        <v>123.9879</v>
      </c>
      <c r="Y822">
        <v>133.23759999999999</v>
      </c>
      <c r="Z822"/>
      <c r="AA822">
        <v>135.5787</v>
      </c>
      <c r="AB822"/>
      <c r="AC822"/>
      <c r="AD822">
        <v>121.4808</v>
      </c>
      <c r="AE822">
        <v>129.16380000000001</v>
      </c>
    </row>
    <row r="823" spans="1:31" x14ac:dyDescent="0.35">
      <c r="A823" s="73">
        <v>43617</v>
      </c>
      <c r="B823">
        <v>120.1807</v>
      </c>
      <c r="C823"/>
      <c r="D823">
        <v>129.51310000000001</v>
      </c>
      <c r="E823"/>
      <c r="F823"/>
      <c r="G823"/>
      <c r="H823">
        <v>131.7799</v>
      </c>
      <c r="I823">
        <v>108.31440000000001</v>
      </c>
      <c r="J823">
        <v>134.1232</v>
      </c>
      <c r="K823"/>
      <c r="L823">
        <v>119.8567</v>
      </c>
      <c r="M823">
        <v>121.1609</v>
      </c>
      <c r="N823">
        <v>140.00229999999999</v>
      </c>
      <c r="O823"/>
      <c r="P823"/>
      <c r="Q823">
        <v>110.9913</v>
      </c>
      <c r="R823">
        <v>124.101</v>
      </c>
      <c r="S823">
        <v>110.9723</v>
      </c>
      <c r="T823">
        <v>132.89570000000001</v>
      </c>
      <c r="U823"/>
      <c r="V823">
        <v>121.613</v>
      </c>
      <c r="W823"/>
      <c r="X823">
        <v>124.7119</v>
      </c>
      <c r="Y823">
        <v>133.6301</v>
      </c>
      <c r="Z823"/>
      <c r="AA823">
        <v>136.6474</v>
      </c>
      <c r="AB823"/>
      <c r="AC823"/>
      <c r="AD823">
        <v>122.4961</v>
      </c>
      <c r="AE823">
        <v>129.5154</v>
      </c>
    </row>
    <row r="824" spans="1:31" x14ac:dyDescent="0.35">
      <c r="A824" s="73">
        <v>43647</v>
      </c>
      <c r="B824">
        <v>119.4747</v>
      </c>
      <c r="C824"/>
      <c r="D824">
        <v>130.65180000000001</v>
      </c>
      <c r="E824"/>
      <c r="F824"/>
      <c r="G824"/>
      <c r="H824">
        <v>132.54650000000001</v>
      </c>
      <c r="I824">
        <v>108.47</v>
      </c>
      <c r="J824">
        <v>134.34129999999999</v>
      </c>
      <c r="K824"/>
      <c r="L824">
        <v>120.43040000000001</v>
      </c>
      <c r="M824">
        <v>121.45610000000001</v>
      </c>
      <c r="N824">
        <v>139.5523</v>
      </c>
      <c r="O824"/>
      <c r="P824"/>
      <c r="Q824">
        <v>109.8995</v>
      </c>
      <c r="R824">
        <v>124.37269999999999</v>
      </c>
      <c r="S824">
        <v>111.17789999999999</v>
      </c>
      <c r="T824">
        <v>133.84870000000001</v>
      </c>
      <c r="U824"/>
      <c r="V824">
        <v>122.01220000000001</v>
      </c>
      <c r="W824"/>
      <c r="X824">
        <v>125.2499</v>
      </c>
      <c r="Y824">
        <v>133.8886</v>
      </c>
      <c r="Z824"/>
      <c r="AA824">
        <v>137.64789999999999</v>
      </c>
      <c r="AB824"/>
      <c r="AC824"/>
      <c r="AD824">
        <v>123.152</v>
      </c>
      <c r="AE824">
        <v>130.05119999999999</v>
      </c>
    </row>
    <row r="825" spans="1:31" x14ac:dyDescent="0.35">
      <c r="A825" s="73">
        <v>43678</v>
      </c>
      <c r="B825">
        <v>118.9956</v>
      </c>
      <c r="C825"/>
      <c r="D825">
        <v>131.75020000000001</v>
      </c>
      <c r="E825"/>
      <c r="F825"/>
      <c r="G825"/>
      <c r="H825">
        <v>133.68369999999999</v>
      </c>
      <c r="I825">
        <v>109.02760000000001</v>
      </c>
      <c r="J825">
        <v>135.4179</v>
      </c>
      <c r="K825"/>
      <c r="L825">
        <v>121.24509999999999</v>
      </c>
      <c r="M825">
        <v>121.947</v>
      </c>
      <c r="N825">
        <v>140.72749999999999</v>
      </c>
      <c r="O825"/>
      <c r="P825"/>
      <c r="Q825">
        <v>108.7908</v>
      </c>
      <c r="R825">
        <v>124.3582</v>
      </c>
      <c r="S825">
        <v>111.3694</v>
      </c>
      <c r="T825">
        <v>134.8647</v>
      </c>
      <c r="U825"/>
      <c r="V825">
        <v>123.36369999999999</v>
      </c>
      <c r="W825"/>
      <c r="X825">
        <v>125.8824</v>
      </c>
      <c r="Y825">
        <v>134.5968</v>
      </c>
      <c r="Z825"/>
      <c r="AA825">
        <v>138.17089999999999</v>
      </c>
      <c r="AB825"/>
      <c r="AC825"/>
      <c r="AD825">
        <v>123.866</v>
      </c>
      <c r="AE825">
        <v>130.81890000000001</v>
      </c>
    </row>
    <row r="826" spans="1:31" x14ac:dyDescent="0.35">
      <c r="A826" s="73">
        <v>43709</v>
      </c>
      <c r="B826">
        <v>119.3794</v>
      </c>
      <c r="C826"/>
      <c r="D826">
        <v>132.6575</v>
      </c>
      <c r="E826"/>
      <c r="F826"/>
      <c r="G826"/>
      <c r="H826">
        <v>135.36250000000001</v>
      </c>
      <c r="I826">
        <v>109.89790000000001</v>
      </c>
      <c r="J826">
        <v>136.1377</v>
      </c>
      <c r="K826"/>
      <c r="L826">
        <v>121.64360000000001</v>
      </c>
      <c r="M826">
        <v>121.95869999999999</v>
      </c>
      <c r="N826">
        <v>141.98249999999999</v>
      </c>
      <c r="O826"/>
      <c r="P826"/>
      <c r="Q826">
        <v>109.2616</v>
      </c>
      <c r="R826">
        <v>124.8591</v>
      </c>
      <c r="S826">
        <v>111.6242</v>
      </c>
      <c r="T826">
        <v>135.7226</v>
      </c>
      <c r="U826"/>
      <c r="V826">
        <v>123.64879999999999</v>
      </c>
      <c r="W826"/>
      <c r="X826">
        <v>126.4954</v>
      </c>
      <c r="Y826">
        <v>134.7998</v>
      </c>
      <c r="Z826"/>
      <c r="AA826">
        <v>139.2139</v>
      </c>
      <c r="AB826"/>
      <c r="AC826"/>
      <c r="AD826">
        <v>124.5716</v>
      </c>
      <c r="AE826">
        <v>131.1902</v>
      </c>
    </row>
    <row r="827" spans="1:31" x14ac:dyDescent="0.35">
      <c r="A827" s="73">
        <v>43739</v>
      </c>
      <c r="B827">
        <v>119.8753</v>
      </c>
      <c r="C827"/>
      <c r="D827">
        <v>133.62960000000001</v>
      </c>
      <c r="E827"/>
      <c r="F827"/>
      <c r="G827"/>
      <c r="H827">
        <v>136.56360000000001</v>
      </c>
      <c r="I827">
        <v>109.51430000000001</v>
      </c>
      <c r="J827">
        <v>136.74440000000001</v>
      </c>
      <c r="K827"/>
      <c r="L827">
        <v>121.7492</v>
      </c>
      <c r="M827">
        <v>121.3635</v>
      </c>
      <c r="N827">
        <v>143.3588</v>
      </c>
      <c r="O827"/>
      <c r="P827"/>
      <c r="Q827">
        <v>109.84569999999999</v>
      </c>
      <c r="R827">
        <v>125.9491</v>
      </c>
      <c r="S827">
        <v>111.8715</v>
      </c>
      <c r="T827">
        <v>136.4365</v>
      </c>
      <c r="U827"/>
      <c r="V827">
        <v>123.26779999999999</v>
      </c>
      <c r="W827"/>
      <c r="X827">
        <v>127.2967</v>
      </c>
      <c r="Y827">
        <v>134.44999999999999</v>
      </c>
      <c r="Z827"/>
      <c r="AA827">
        <v>140.1568</v>
      </c>
      <c r="AB827"/>
      <c r="AC827"/>
      <c r="AD827">
        <v>125.729</v>
      </c>
      <c r="AE827">
        <v>131.45949999999999</v>
      </c>
    </row>
    <row r="828" spans="1:31" x14ac:dyDescent="0.35">
      <c r="A828" s="73">
        <v>43770</v>
      </c>
      <c r="B828">
        <v>120.4301</v>
      </c>
      <c r="C828"/>
      <c r="D828">
        <v>134.4264</v>
      </c>
      <c r="E828"/>
      <c r="F828"/>
      <c r="G828"/>
      <c r="H828">
        <v>137.8614</v>
      </c>
      <c r="I828">
        <v>108.515</v>
      </c>
      <c r="J828">
        <v>137.97890000000001</v>
      </c>
      <c r="K828"/>
      <c r="L828">
        <v>122.49630000000001</v>
      </c>
      <c r="M828">
        <v>121.43089999999999</v>
      </c>
      <c r="N828">
        <v>145.2063</v>
      </c>
      <c r="O828"/>
      <c r="P828"/>
      <c r="Q828">
        <v>110.488</v>
      </c>
      <c r="R828">
        <v>126.82559999999999</v>
      </c>
      <c r="S828">
        <v>112.24469999999999</v>
      </c>
      <c r="T828">
        <v>137.24639999999999</v>
      </c>
      <c r="U828"/>
      <c r="V828">
        <v>123.7453</v>
      </c>
      <c r="W828"/>
      <c r="X828">
        <v>128.03270000000001</v>
      </c>
      <c r="Y828">
        <v>134.8126</v>
      </c>
      <c r="Z828"/>
      <c r="AA828">
        <v>141.01230000000001</v>
      </c>
      <c r="AB828"/>
      <c r="AC828"/>
      <c r="AD828">
        <v>126.6065</v>
      </c>
      <c r="AE828">
        <v>132.0626</v>
      </c>
    </row>
    <row r="829" spans="1:31" x14ac:dyDescent="0.35">
      <c r="A829" s="73">
        <v>43800</v>
      </c>
      <c r="B829">
        <v>120.8419</v>
      </c>
      <c r="C829"/>
      <c r="D829">
        <v>135.58439999999999</v>
      </c>
      <c r="E829"/>
      <c r="F829"/>
      <c r="G829"/>
      <c r="H829">
        <v>138.49440000000001</v>
      </c>
      <c r="I829">
        <v>111.3441</v>
      </c>
      <c r="J829">
        <v>137.9657</v>
      </c>
      <c r="K829"/>
      <c r="L829">
        <v>122.774</v>
      </c>
      <c r="M829">
        <v>121.9161</v>
      </c>
      <c r="N829">
        <v>146.00139999999999</v>
      </c>
      <c r="O829"/>
      <c r="P829"/>
      <c r="Q829">
        <v>111.1854</v>
      </c>
      <c r="R829">
        <v>127.6506</v>
      </c>
      <c r="S829">
        <v>112.5142</v>
      </c>
      <c r="T829">
        <v>137.89089999999999</v>
      </c>
      <c r="U829"/>
      <c r="V829">
        <v>124.0303</v>
      </c>
      <c r="W829"/>
      <c r="X829">
        <v>128.59370000000001</v>
      </c>
      <c r="Y829">
        <v>135.29060000000001</v>
      </c>
      <c r="Z829"/>
      <c r="AA829">
        <v>142.06229999999999</v>
      </c>
      <c r="AB829"/>
      <c r="AC829"/>
      <c r="AD829">
        <v>127.181</v>
      </c>
      <c r="AE829">
        <v>132.11670000000001</v>
      </c>
    </row>
    <row r="830" spans="1:31" x14ac:dyDescent="0.35">
      <c r="A830" s="73">
        <v>43831</v>
      </c>
      <c r="B830">
        <v>121.30419999999999</v>
      </c>
      <c r="C830"/>
      <c r="D830">
        <v>136.06989999999999</v>
      </c>
      <c r="E830"/>
      <c r="F830"/>
      <c r="G830"/>
      <c r="H830">
        <v>138.6814</v>
      </c>
      <c r="I830">
        <v>115.0051</v>
      </c>
      <c r="J830">
        <v>138.4588</v>
      </c>
      <c r="K830"/>
      <c r="L830">
        <v>122.5947</v>
      </c>
      <c r="M830">
        <v>122.2974</v>
      </c>
      <c r="N830">
        <v>147.20769999999999</v>
      </c>
      <c r="O830"/>
      <c r="P830"/>
      <c r="Q830">
        <v>111.9834</v>
      </c>
      <c r="R830">
        <v>128.38560000000001</v>
      </c>
      <c r="S830">
        <v>112.7615</v>
      </c>
      <c r="T830">
        <v>138.69370000000001</v>
      </c>
      <c r="U830"/>
      <c r="V830">
        <v>124.17919999999999</v>
      </c>
      <c r="W830"/>
      <c r="X830">
        <v>129.1842</v>
      </c>
      <c r="Y830"/>
      <c r="Z830"/>
      <c r="AA830">
        <v>142.16720000000001</v>
      </c>
      <c r="AB830"/>
      <c r="AC830"/>
      <c r="AD830">
        <v>127.8676</v>
      </c>
      <c r="AE830">
        <v>132.4212</v>
      </c>
    </row>
    <row r="831" spans="1:31" x14ac:dyDescent="0.35">
      <c r="A831" s="73">
        <v>43862</v>
      </c>
      <c r="B831">
        <v>121.87009999999999</v>
      </c>
      <c r="C831"/>
      <c r="D831">
        <v>137.02160000000001</v>
      </c>
      <c r="E831"/>
      <c r="F831"/>
      <c r="G831"/>
      <c r="H831">
        <v>139.94649999999999</v>
      </c>
      <c r="I831">
        <v>115.4088</v>
      </c>
      <c r="J831">
        <v>140.3484</v>
      </c>
      <c r="K831"/>
      <c r="L831">
        <v>123.0946</v>
      </c>
      <c r="M831">
        <v>123.1461</v>
      </c>
      <c r="N831">
        <v>149.39269999999999</v>
      </c>
      <c r="O831"/>
      <c r="P831"/>
      <c r="Q831">
        <v>112.9041</v>
      </c>
      <c r="R831">
        <v>129.18049999999999</v>
      </c>
      <c r="S831">
        <v>113.01560000000001</v>
      </c>
      <c r="T831">
        <v>139.86000000000001</v>
      </c>
      <c r="U831"/>
      <c r="V831">
        <v>124.7547</v>
      </c>
      <c r="W831"/>
      <c r="X831">
        <v>129.7808</v>
      </c>
      <c r="Y831"/>
      <c r="Z831"/>
      <c r="AA831">
        <v>142.2244</v>
      </c>
      <c r="AB831"/>
      <c r="AC831"/>
      <c r="AD831">
        <v>128.34</v>
      </c>
      <c r="AE831">
        <v>133.887</v>
      </c>
    </row>
    <row r="832" spans="1:31" x14ac:dyDescent="0.35">
      <c r="A832" s="73">
        <v>43891</v>
      </c>
      <c r="B832">
        <v>123.8901</v>
      </c>
      <c r="C832"/>
      <c r="D832">
        <v>140.9265</v>
      </c>
      <c r="E832"/>
      <c r="F832"/>
      <c r="G832"/>
      <c r="H832">
        <v>144.1046</v>
      </c>
      <c r="I832">
        <v>116.77</v>
      </c>
      <c r="J832">
        <v>142.89169999999999</v>
      </c>
      <c r="K832"/>
      <c r="L832">
        <v>125.1964</v>
      </c>
      <c r="M832">
        <v>127.1343</v>
      </c>
      <c r="N832">
        <v>152.29050000000001</v>
      </c>
      <c r="O832"/>
      <c r="P832"/>
      <c r="Q832">
        <v>113.9457</v>
      </c>
      <c r="R832">
        <v>133.86949999999999</v>
      </c>
      <c r="S832">
        <v>113.4512</v>
      </c>
      <c r="T832">
        <v>140.9297</v>
      </c>
      <c r="U832"/>
      <c r="V832">
        <v>128.03919999999999</v>
      </c>
      <c r="W832"/>
      <c r="X832">
        <v>133.2423</v>
      </c>
      <c r="Y832"/>
      <c r="Z832"/>
      <c r="AA832">
        <v>144.19739999999999</v>
      </c>
      <c r="AB832"/>
      <c r="AC832"/>
      <c r="AD832">
        <v>132.73929999999999</v>
      </c>
      <c r="AE832">
        <v>137.00899999999999</v>
      </c>
    </row>
    <row r="833" spans="1:31" x14ac:dyDescent="0.35">
      <c r="A833" s="73">
        <v>43922</v>
      </c>
      <c r="B833">
        <v>127.4286</v>
      </c>
      <c r="C833"/>
      <c r="D833">
        <v>145.85820000000001</v>
      </c>
      <c r="E833"/>
      <c r="F833"/>
      <c r="G833"/>
      <c r="H833">
        <v>149.31630000000001</v>
      </c>
      <c r="I833">
        <v>119.54259999999999</v>
      </c>
      <c r="J833">
        <v>145.0838</v>
      </c>
      <c r="K833"/>
      <c r="L833">
        <v>127.6407</v>
      </c>
      <c r="M833">
        <v>130.94820000000001</v>
      </c>
      <c r="N833">
        <v>155.08250000000001</v>
      </c>
      <c r="O833"/>
      <c r="P833"/>
      <c r="Q833">
        <v>115.092</v>
      </c>
      <c r="R833">
        <v>139.04259999999999</v>
      </c>
      <c r="S833">
        <v>113.9794</v>
      </c>
      <c r="T833">
        <v>142.09950000000001</v>
      </c>
      <c r="U833"/>
      <c r="V833">
        <v>132.06569999999999</v>
      </c>
      <c r="W833"/>
      <c r="X833">
        <v>139.1183</v>
      </c>
      <c r="Y833"/>
      <c r="Z833"/>
      <c r="AA833">
        <v>149.51910000000001</v>
      </c>
      <c r="AB833"/>
      <c r="AC833"/>
      <c r="AD833">
        <v>141.1568</v>
      </c>
      <c r="AE833">
        <v>140.82560000000001</v>
      </c>
    </row>
    <row r="834" spans="1:31" x14ac:dyDescent="0.35">
      <c r="A834" s="73">
        <v>43952</v>
      </c>
      <c r="B834">
        <v>129.40379999999999</v>
      </c>
      <c r="C834"/>
      <c r="D834">
        <v>148.167</v>
      </c>
      <c r="E834"/>
      <c r="F834"/>
      <c r="G834"/>
      <c r="H834">
        <v>152.024</v>
      </c>
      <c r="I834">
        <v>122.5907</v>
      </c>
      <c r="J834">
        <v>146.1422</v>
      </c>
      <c r="K834"/>
      <c r="L834">
        <v>129.4665</v>
      </c>
      <c r="M834">
        <v>132.20060000000001</v>
      </c>
      <c r="N834">
        <v>156.63200000000001</v>
      </c>
      <c r="O834"/>
      <c r="P834"/>
      <c r="Q834">
        <v>116.294</v>
      </c>
      <c r="R834">
        <v>140.8794</v>
      </c>
      <c r="S834">
        <v>115.3935</v>
      </c>
      <c r="T834">
        <v>143.3289</v>
      </c>
      <c r="U834"/>
      <c r="V834">
        <v>133.99459999999999</v>
      </c>
      <c r="W834"/>
      <c r="X834">
        <v>143.75069999999999</v>
      </c>
      <c r="Y834"/>
      <c r="Z834"/>
      <c r="AA834">
        <v>153.071</v>
      </c>
      <c r="AB834"/>
      <c r="AC834"/>
      <c r="AD834">
        <v>148.07</v>
      </c>
      <c r="AE834">
        <v>142.7611</v>
      </c>
    </row>
    <row r="835" spans="1:31" x14ac:dyDescent="0.35">
      <c r="A835" s="73">
        <v>43983</v>
      </c>
      <c r="B835">
        <v>129.94450000000001</v>
      </c>
      <c r="C835"/>
      <c r="D835">
        <v>150.58109999999999</v>
      </c>
      <c r="E835"/>
      <c r="F835"/>
      <c r="G835"/>
      <c r="H835">
        <v>153.08869999999999</v>
      </c>
      <c r="I835">
        <v>126.514</v>
      </c>
      <c r="J835">
        <v>147.05449999999999</v>
      </c>
      <c r="K835"/>
      <c r="L835">
        <v>130.86240000000001</v>
      </c>
      <c r="M835">
        <v>133.61330000000001</v>
      </c>
      <c r="N835">
        <v>158.61269999999999</v>
      </c>
      <c r="O835"/>
      <c r="P835"/>
      <c r="Q835">
        <v>117.4781</v>
      </c>
      <c r="R835">
        <v>142.28739999999999</v>
      </c>
      <c r="S835">
        <v>117.5072</v>
      </c>
      <c r="T835">
        <v>144.28460000000001</v>
      </c>
      <c r="U835"/>
      <c r="V835">
        <v>133.6678</v>
      </c>
      <c r="W835"/>
      <c r="X835">
        <v>145.86840000000001</v>
      </c>
      <c r="Y835"/>
      <c r="Z835"/>
      <c r="AA835">
        <v>153.0309</v>
      </c>
      <c r="AB835"/>
      <c r="AC835"/>
      <c r="AD835">
        <v>150.51159999999999</v>
      </c>
      <c r="AE835">
        <v>143.536</v>
      </c>
    </row>
    <row r="836" spans="1:31" x14ac:dyDescent="0.35">
      <c r="A836" s="73">
        <v>44013</v>
      </c>
      <c r="B836">
        <v>131.03440000000001</v>
      </c>
      <c r="C836"/>
      <c r="D836">
        <v>151.52199999999999</v>
      </c>
      <c r="E836"/>
      <c r="F836"/>
      <c r="G836"/>
      <c r="H836">
        <v>153.3914</v>
      </c>
      <c r="I836">
        <v>129.39160000000001</v>
      </c>
      <c r="J836">
        <v>147.85480000000001</v>
      </c>
      <c r="K836"/>
      <c r="L836">
        <v>131.69229999999999</v>
      </c>
      <c r="M836">
        <v>134.55430000000001</v>
      </c>
      <c r="N836">
        <v>160.57050000000001</v>
      </c>
      <c r="O836"/>
      <c r="P836"/>
      <c r="Q836">
        <v>118.59180000000001</v>
      </c>
      <c r="R836">
        <v>144.03970000000001</v>
      </c>
      <c r="S836">
        <v>118.4367</v>
      </c>
      <c r="T836">
        <v>145.22800000000001</v>
      </c>
      <c r="U836"/>
      <c r="V836">
        <v>133.79839999999999</v>
      </c>
      <c r="W836"/>
      <c r="X836">
        <v>147.0025</v>
      </c>
      <c r="Y836"/>
      <c r="Z836"/>
      <c r="AA836">
        <v>154.52199999999999</v>
      </c>
      <c r="AB836"/>
      <c r="AC836"/>
      <c r="AD836">
        <v>151.74449999999999</v>
      </c>
      <c r="AE836">
        <v>144.1172</v>
      </c>
    </row>
    <row r="837" spans="1:31" x14ac:dyDescent="0.35">
      <c r="A837" s="73">
        <v>44044</v>
      </c>
      <c r="B837">
        <v>132.51650000000001</v>
      </c>
      <c r="C837"/>
      <c r="D837">
        <v>152.00139999999999</v>
      </c>
      <c r="E837"/>
      <c r="F837"/>
      <c r="G837"/>
      <c r="H837">
        <v>153.90530000000001</v>
      </c>
      <c r="I837">
        <v>131.43780000000001</v>
      </c>
      <c r="J837">
        <v>148.9332</v>
      </c>
      <c r="K837"/>
      <c r="L837">
        <v>132.22290000000001</v>
      </c>
      <c r="M837">
        <v>134.5872</v>
      </c>
      <c r="N837">
        <v>162.5307</v>
      </c>
      <c r="O837"/>
      <c r="P837"/>
      <c r="Q837">
        <v>119.5895</v>
      </c>
      <c r="R837">
        <v>146.5044</v>
      </c>
      <c r="S837">
        <v>119.2864</v>
      </c>
      <c r="T837">
        <v>145.8374</v>
      </c>
      <c r="U837"/>
      <c r="V837">
        <v>135.22829999999999</v>
      </c>
      <c r="W837"/>
      <c r="X837">
        <v>147.7148</v>
      </c>
      <c r="Y837"/>
      <c r="Z837"/>
      <c r="AA837">
        <v>157.41650000000001</v>
      </c>
      <c r="AB837"/>
      <c r="AC837"/>
      <c r="AD837">
        <v>152.40530000000001</v>
      </c>
      <c r="AE837">
        <v>144.893</v>
      </c>
    </row>
    <row r="838" spans="1:31" x14ac:dyDescent="0.35">
      <c r="A838" s="73">
        <v>44075</v>
      </c>
      <c r="B838">
        <v>133.6876</v>
      </c>
      <c r="C838"/>
      <c r="D838">
        <v>153.3331</v>
      </c>
      <c r="E838"/>
      <c r="F838"/>
      <c r="G838"/>
      <c r="H838">
        <v>154.77379999999999</v>
      </c>
      <c r="I838">
        <v>132.6634</v>
      </c>
      <c r="J838">
        <v>150.67590000000001</v>
      </c>
      <c r="K838"/>
      <c r="L838">
        <v>132.74160000000001</v>
      </c>
      <c r="M838">
        <v>134.8398</v>
      </c>
      <c r="N838">
        <v>165.07820000000001</v>
      </c>
      <c r="O838"/>
      <c r="P838"/>
      <c r="Q838">
        <v>120.3922</v>
      </c>
      <c r="R838">
        <v>149.1319</v>
      </c>
      <c r="S838">
        <v>119.94029999999999</v>
      </c>
      <c r="T838">
        <v>146.37569999999999</v>
      </c>
      <c r="U838"/>
      <c r="V838">
        <v>136.14510000000001</v>
      </c>
      <c r="W838"/>
      <c r="X838">
        <v>149.10159999999999</v>
      </c>
      <c r="Y838"/>
      <c r="Z838"/>
      <c r="AA838">
        <v>159.57040000000001</v>
      </c>
      <c r="AB838"/>
      <c r="AC838"/>
      <c r="AD838">
        <v>154.21350000000001</v>
      </c>
      <c r="AE838">
        <v>144.57650000000001</v>
      </c>
    </row>
    <row r="839" spans="1:31" x14ac:dyDescent="0.35">
      <c r="A839" s="73">
        <v>44105</v>
      </c>
      <c r="B839">
        <v>134.47210000000001</v>
      </c>
      <c r="C839"/>
      <c r="D839">
        <v>150.01130000000001</v>
      </c>
      <c r="E839"/>
      <c r="F839"/>
      <c r="G839"/>
      <c r="H839">
        <v>155.88630000000001</v>
      </c>
      <c r="I839">
        <v>133.09229999999999</v>
      </c>
      <c r="J839">
        <v>152.43430000000001</v>
      </c>
      <c r="K839"/>
      <c r="L839">
        <v>133.7089</v>
      </c>
      <c r="M839">
        <v>135.20500000000001</v>
      </c>
      <c r="N839">
        <v>167.8963</v>
      </c>
      <c r="O839"/>
      <c r="P839"/>
      <c r="Q839">
        <v>121.0558</v>
      </c>
      <c r="R839">
        <v>151.42959999999999</v>
      </c>
      <c r="S839">
        <v>120.3105</v>
      </c>
      <c r="T839">
        <v>147.62139999999999</v>
      </c>
      <c r="U839"/>
      <c r="V839">
        <v>137.48179999999999</v>
      </c>
      <c r="W839"/>
      <c r="X839">
        <v>149.98910000000001</v>
      </c>
      <c r="Y839"/>
      <c r="Z839"/>
      <c r="AA839">
        <v>162.05439999999999</v>
      </c>
      <c r="AB839"/>
      <c r="AC839"/>
      <c r="AD839">
        <v>155.54599999999999</v>
      </c>
      <c r="AE839">
        <v>144.166</v>
      </c>
    </row>
    <row r="840" spans="1:31" x14ac:dyDescent="0.35">
      <c r="A840" s="73">
        <v>44136</v>
      </c>
      <c r="B840">
        <v>135.27889999999999</v>
      </c>
      <c r="C840"/>
      <c r="D840">
        <v>150.67269999999999</v>
      </c>
      <c r="E840"/>
      <c r="F840"/>
      <c r="G840"/>
      <c r="H840">
        <v>156.20230000000001</v>
      </c>
      <c r="I840">
        <v>133.27869999999999</v>
      </c>
      <c r="J840">
        <v>153.27809999999999</v>
      </c>
      <c r="K840"/>
      <c r="L840">
        <v>134.8039</v>
      </c>
      <c r="M840">
        <v>135.119</v>
      </c>
      <c r="N840">
        <v>170.06290000000001</v>
      </c>
      <c r="O840"/>
      <c r="P840"/>
      <c r="Q840">
        <v>121.751</v>
      </c>
      <c r="R840">
        <v>153.8562</v>
      </c>
      <c r="S840">
        <v>120.7963</v>
      </c>
      <c r="T840">
        <v>149.02090000000001</v>
      </c>
      <c r="U840"/>
      <c r="V840">
        <v>138.5171</v>
      </c>
      <c r="W840"/>
      <c r="X840">
        <v>151.36869999999999</v>
      </c>
      <c r="Y840"/>
      <c r="Z840"/>
      <c r="AA840">
        <v>164.54839999999999</v>
      </c>
      <c r="AB840"/>
      <c r="AC840"/>
      <c r="AD840">
        <v>157.48949999999999</v>
      </c>
      <c r="AE840">
        <v>143.96270000000001</v>
      </c>
    </row>
    <row r="841" spans="1:31" x14ac:dyDescent="0.35">
      <c r="A841" s="73">
        <v>44166</v>
      </c>
      <c r="B841">
        <v>136.04660000000001</v>
      </c>
      <c r="C841"/>
      <c r="D841">
        <v>151.37610000000001</v>
      </c>
      <c r="E841"/>
      <c r="F841"/>
      <c r="G841"/>
      <c r="H841">
        <v>156.5951</v>
      </c>
      <c r="I841">
        <v>133.8869</v>
      </c>
      <c r="J841">
        <v>152.77279999999999</v>
      </c>
      <c r="K841"/>
      <c r="L841">
        <v>135.9691</v>
      </c>
      <c r="M841">
        <v>136.3398</v>
      </c>
      <c r="N841">
        <v>173.64160000000001</v>
      </c>
      <c r="O841"/>
      <c r="P841"/>
      <c r="Q841">
        <v>122.5301</v>
      </c>
      <c r="R841">
        <v>156.10159999999999</v>
      </c>
      <c r="S841">
        <v>121.1844</v>
      </c>
      <c r="T841">
        <v>149.53229999999999</v>
      </c>
      <c r="U841"/>
      <c r="V841">
        <v>139.108</v>
      </c>
      <c r="W841"/>
      <c r="X841">
        <v>152.4237</v>
      </c>
      <c r="Y841"/>
      <c r="Z841"/>
      <c r="AA841">
        <v>164.90700000000001</v>
      </c>
      <c r="AB841"/>
      <c r="AC841"/>
      <c r="AD841">
        <v>158.7764</v>
      </c>
      <c r="AE841">
        <v>143.7466</v>
      </c>
    </row>
    <row r="842" spans="1:31" x14ac:dyDescent="0.35">
      <c r="A842" s="73">
        <v>44197</v>
      </c>
      <c r="B842">
        <v>136.79750000000001</v>
      </c>
      <c r="C842"/>
      <c r="D842">
        <v>152.32499999999999</v>
      </c>
      <c r="E842"/>
      <c r="F842"/>
      <c r="G842"/>
      <c r="H842">
        <v>157.51089999999999</v>
      </c>
      <c r="I842">
        <v>135.3964</v>
      </c>
      <c r="J842">
        <v>153.57820000000001</v>
      </c>
      <c r="K842"/>
      <c r="L842">
        <v>136.89779999999999</v>
      </c>
      <c r="M842">
        <v>137.67349999999999</v>
      </c>
      <c r="N842">
        <v>177.1686</v>
      </c>
      <c r="O842"/>
      <c r="P842"/>
      <c r="Q842">
        <v>123.3292</v>
      </c>
      <c r="R842">
        <v>158.03290000000001</v>
      </c>
      <c r="S842">
        <v>121.7171</v>
      </c>
      <c r="T842">
        <v>150.19669999999999</v>
      </c>
      <c r="U842"/>
      <c r="V842">
        <v>139.9605</v>
      </c>
      <c r="W842"/>
      <c r="X842">
        <v>153.9939</v>
      </c>
      <c r="Y842"/>
      <c r="Z842"/>
      <c r="AA842">
        <v>165.16159999999999</v>
      </c>
      <c r="AB842"/>
      <c r="AC842"/>
      <c r="AD842">
        <v>160.83279999999999</v>
      </c>
      <c r="AE842">
        <v>144.78919999999999</v>
      </c>
    </row>
    <row r="843" spans="1:31" x14ac:dyDescent="0.35">
      <c r="A843" s="73">
        <v>44228</v>
      </c>
      <c r="B843">
        <v>137.46709999999999</v>
      </c>
      <c r="C843"/>
      <c r="D843">
        <v>153.39660000000001</v>
      </c>
      <c r="E843"/>
      <c r="F843"/>
      <c r="G843"/>
      <c r="H843">
        <v>158.25210000000001</v>
      </c>
      <c r="I843">
        <v>136.44460000000001</v>
      </c>
      <c r="J843">
        <v>156.66820000000001</v>
      </c>
      <c r="K843"/>
      <c r="L843">
        <v>137.48310000000001</v>
      </c>
      <c r="M843">
        <v>138.2688</v>
      </c>
      <c r="N843">
        <v>179.51240000000001</v>
      </c>
      <c r="O843"/>
      <c r="P843"/>
      <c r="Q843">
        <v>124.12009999999999</v>
      </c>
      <c r="R843">
        <v>159.90450000000001</v>
      </c>
      <c r="S843">
        <v>122.1499</v>
      </c>
      <c r="T843">
        <v>151.631</v>
      </c>
      <c r="U843"/>
      <c r="V843">
        <v>141.9365</v>
      </c>
      <c r="W843"/>
      <c r="X843">
        <v>155.49889999999999</v>
      </c>
      <c r="Y843"/>
      <c r="Z843"/>
      <c r="AA843">
        <v>166.42529999999999</v>
      </c>
      <c r="AB843"/>
      <c r="AC843"/>
      <c r="AD843">
        <v>162.8477</v>
      </c>
      <c r="AE843">
        <v>145.15870000000001</v>
      </c>
    </row>
    <row r="844" spans="1:31" x14ac:dyDescent="0.35">
      <c r="A844" s="73">
        <v>44256</v>
      </c>
      <c r="B844">
        <v>137.77520000000001</v>
      </c>
      <c r="C844"/>
      <c r="D844">
        <v>153.7122</v>
      </c>
      <c r="E844"/>
      <c r="F844"/>
      <c r="G844"/>
      <c r="H844">
        <v>159.2439</v>
      </c>
      <c r="I844">
        <v>136.83760000000001</v>
      </c>
      <c r="J844">
        <v>158.99860000000001</v>
      </c>
      <c r="K844"/>
      <c r="L844">
        <v>138.1806</v>
      </c>
      <c r="M844">
        <v>139.17519999999999</v>
      </c>
      <c r="N844">
        <v>181.93100000000001</v>
      </c>
      <c r="O844"/>
      <c r="P844"/>
      <c r="Q844">
        <v>124.94450000000001</v>
      </c>
      <c r="R844">
        <v>161.68790000000001</v>
      </c>
      <c r="S844">
        <v>122.54649999999999</v>
      </c>
      <c r="T844">
        <v>153.19970000000001</v>
      </c>
      <c r="U844"/>
      <c r="V844">
        <v>143.316</v>
      </c>
      <c r="W844"/>
      <c r="X844">
        <v>156.9504</v>
      </c>
      <c r="Y844"/>
      <c r="Z844"/>
      <c r="AA844">
        <v>167.4281</v>
      </c>
      <c r="AB844"/>
      <c r="AC844"/>
      <c r="AD844">
        <v>164.82859999999999</v>
      </c>
      <c r="AE844">
        <v>144.89940000000001</v>
      </c>
    </row>
    <row r="845" spans="1:31" x14ac:dyDescent="0.35">
      <c r="A845" s="73">
        <v>44287</v>
      </c>
      <c r="B845">
        <v>138.1283</v>
      </c>
      <c r="C845"/>
      <c r="D845">
        <v>153.75620000000001</v>
      </c>
      <c r="E845"/>
      <c r="F845"/>
      <c r="G845"/>
      <c r="H845">
        <v>160.21899999999999</v>
      </c>
      <c r="I845">
        <v>137.57149999999999</v>
      </c>
      <c r="J845">
        <v>160.18790000000001</v>
      </c>
      <c r="K845"/>
      <c r="L845">
        <v>139.01439999999999</v>
      </c>
      <c r="M845">
        <v>140.1978</v>
      </c>
      <c r="N845">
        <v>183.0189</v>
      </c>
      <c r="O845"/>
      <c r="P845"/>
      <c r="Q845">
        <v>125.8224</v>
      </c>
      <c r="R845">
        <v>163.63130000000001</v>
      </c>
      <c r="S845">
        <v>122.9389</v>
      </c>
      <c r="T845">
        <v>155.7242</v>
      </c>
      <c r="U845"/>
      <c r="V845">
        <v>144.33340000000001</v>
      </c>
      <c r="W845"/>
      <c r="X845">
        <v>158.5181</v>
      </c>
      <c r="Y845"/>
      <c r="Z845"/>
      <c r="AA845">
        <v>168.15690000000001</v>
      </c>
      <c r="AB845"/>
      <c r="AC845"/>
      <c r="AD845">
        <v>166.9614</v>
      </c>
      <c r="AE845">
        <v>144.8862</v>
      </c>
    </row>
    <row r="846" spans="1:31" x14ac:dyDescent="0.35">
      <c r="A846" s="73">
        <v>44317</v>
      </c>
      <c r="B846">
        <v>138.49529999999999</v>
      </c>
      <c r="C846"/>
      <c r="D846">
        <v>155.32689999999999</v>
      </c>
      <c r="E846"/>
      <c r="F846"/>
      <c r="G846"/>
      <c r="H846">
        <v>161.50229999999999</v>
      </c>
      <c r="I846">
        <v>138.35730000000001</v>
      </c>
      <c r="J846">
        <v>161.04060000000001</v>
      </c>
      <c r="K846"/>
      <c r="L846">
        <v>139.90090000000001</v>
      </c>
      <c r="M846">
        <v>140.91309999999999</v>
      </c>
      <c r="N846">
        <v>183.25630000000001</v>
      </c>
      <c r="O846"/>
      <c r="P846"/>
      <c r="Q846">
        <v>126.7349</v>
      </c>
      <c r="R846">
        <v>165.1172</v>
      </c>
      <c r="S846">
        <v>123.2839</v>
      </c>
      <c r="T846">
        <v>156.81989999999999</v>
      </c>
      <c r="U846"/>
      <c r="V846">
        <v>145.95689999999999</v>
      </c>
      <c r="W846"/>
      <c r="X846">
        <v>160.26150000000001</v>
      </c>
      <c r="Y846"/>
      <c r="Z846"/>
      <c r="AA846">
        <v>169.83349999999999</v>
      </c>
      <c r="AB846"/>
      <c r="AC846"/>
      <c r="AD846">
        <v>169.51849999999999</v>
      </c>
      <c r="AE846">
        <v>145.09690000000001</v>
      </c>
    </row>
    <row r="847" spans="1:31" x14ac:dyDescent="0.35">
      <c r="A847" s="73">
        <v>44348</v>
      </c>
      <c r="B847">
        <v>139.459</v>
      </c>
      <c r="C847"/>
      <c r="D847">
        <v>156.1157</v>
      </c>
      <c r="E847"/>
      <c r="F847"/>
      <c r="G847"/>
      <c r="H847">
        <v>162.88829999999999</v>
      </c>
      <c r="I847">
        <v>138.9272</v>
      </c>
      <c r="J847">
        <v>161.94990000000001</v>
      </c>
      <c r="K847"/>
      <c r="L847">
        <v>140.7972</v>
      </c>
      <c r="M847">
        <v>141.73089999999999</v>
      </c>
      <c r="N847">
        <v>184.6611</v>
      </c>
      <c r="O847"/>
      <c r="P847"/>
      <c r="Q847">
        <v>127.7043</v>
      </c>
      <c r="R847">
        <v>167.42330000000001</v>
      </c>
      <c r="S847">
        <v>123.58329999999999</v>
      </c>
      <c r="T847">
        <v>156.90459999999999</v>
      </c>
      <c r="U847"/>
      <c r="V847">
        <v>147.0214</v>
      </c>
      <c r="W847"/>
      <c r="X847">
        <v>160.74529999999999</v>
      </c>
      <c r="Y847"/>
      <c r="Z847"/>
      <c r="AA847">
        <v>171.7946</v>
      </c>
      <c r="AB847"/>
      <c r="AC847"/>
      <c r="AD847">
        <v>169.8622</v>
      </c>
      <c r="AE847">
        <v>145.08619999999999</v>
      </c>
    </row>
    <row r="848" spans="1:31" x14ac:dyDescent="0.35">
      <c r="A848" s="73">
        <v>44378</v>
      </c>
      <c r="B848">
        <v>141.17930000000001</v>
      </c>
      <c r="C848"/>
      <c r="D848">
        <v>158.77279999999999</v>
      </c>
      <c r="E848"/>
      <c r="F848"/>
      <c r="G848"/>
      <c r="H848">
        <v>164.18860000000001</v>
      </c>
      <c r="I848">
        <v>139.49709999999999</v>
      </c>
      <c r="J848">
        <v>162.78649999999999</v>
      </c>
      <c r="K848"/>
      <c r="L848">
        <v>141.90799999999999</v>
      </c>
      <c r="M848">
        <v>142.19560000000001</v>
      </c>
      <c r="N848">
        <v>187.36619999999999</v>
      </c>
      <c r="O848"/>
      <c r="P848"/>
      <c r="Q848">
        <v>128.76410000000001</v>
      </c>
      <c r="R848">
        <v>171.20169999999999</v>
      </c>
      <c r="S848">
        <v>123.8788</v>
      </c>
      <c r="T848">
        <v>158.24619999999999</v>
      </c>
      <c r="U848"/>
      <c r="V848">
        <v>148.18039999999999</v>
      </c>
      <c r="W848"/>
      <c r="X848">
        <v>161.9348</v>
      </c>
      <c r="Y848"/>
      <c r="Z848"/>
      <c r="AA848">
        <v>172.8092</v>
      </c>
      <c r="AB848"/>
      <c r="AC848"/>
      <c r="AD848">
        <v>171.1507</v>
      </c>
      <c r="AE848">
        <v>145.7611</v>
      </c>
    </row>
    <row r="849" spans="1:31" x14ac:dyDescent="0.35">
      <c r="A849" s="73">
        <v>44409</v>
      </c>
      <c r="B849">
        <v>142.34200000000001</v>
      </c>
      <c r="C849"/>
      <c r="D849">
        <v>160.15620000000001</v>
      </c>
      <c r="E849"/>
      <c r="F849"/>
      <c r="G849"/>
      <c r="H849">
        <v>165.52</v>
      </c>
      <c r="I849">
        <v>140.06700000000001</v>
      </c>
      <c r="J849">
        <v>163.5496</v>
      </c>
      <c r="K849"/>
      <c r="L849">
        <v>142.7654</v>
      </c>
      <c r="M849">
        <v>142.62180000000001</v>
      </c>
      <c r="N849">
        <v>189.03980000000001</v>
      </c>
      <c r="O849"/>
      <c r="P849"/>
      <c r="Q849">
        <v>129.9127</v>
      </c>
      <c r="R849">
        <v>173.19839999999999</v>
      </c>
      <c r="S849">
        <v>124.1611</v>
      </c>
      <c r="T849">
        <v>159.6352</v>
      </c>
      <c r="U849"/>
      <c r="V849">
        <v>149.29050000000001</v>
      </c>
      <c r="W849"/>
      <c r="X849">
        <v>163.2978</v>
      </c>
      <c r="Y849"/>
      <c r="Z849"/>
      <c r="AA849">
        <v>173.26259999999999</v>
      </c>
      <c r="AB849"/>
      <c r="AC849"/>
      <c r="AD849">
        <v>172.97720000000001</v>
      </c>
      <c r="AE849">
        <v>147.42580000000001</v>
      </c>
    </row>
    <row r="850" spans="1:31" x14ac:dyDescent="0.35">
      <c r="A850" s="73">
        <v>44440</v>
      </c>
      <c r="B850">
        <v>143.7456</v>
      </c>
      <c r="C850"/>
      <c r="D850">
        <v>160.904</v>
      </c>
      <c r="E850"/>
      <c r="F850"/>
      <c r="G850"/>
      <c r="H850">
        <v>166.2122</v>
      </c>
      <c r="I850">
        <v>140.637</v>
      </c>
      <c r="J850">
        <v>164.18199999999999</v>
      </c>
      <c r="K850"/>
      <c r="L850">
        <v>143.0916</v>
      </c>
      <c r="M850">
        <v>144.4307</v>
      </c>
      <c r="N850">
        <v>191.05690000000001</v>
      </c>
      <c r="O850"/>
      <c r="P850"/>
      <c r="Q850">
        <v>131.1326</v>
      </c>
      <c r="R850">
        <v>174.84649999999999</v>
      </c>
      <c r="S850">
        <v>124.42919999999999</v>
      </c>
      <c r="T850">
        <v>160.4632</v>
      </c>
      <c r="U850"/>
      <c r="V850">
        <v>150.3227</v>
      </c>
      <c r="W850"/>
      <c r="X850">
        <v>164.3099</v>
      </c>
      <c r="Y850"/>
      <c r="Z850"/>
      <c r="AA850">
        <v>174.21899999999999</v>
      </c>
      <c r="AB850"/>
      <c r="AC850"/>
      <c r="AD850">
        <v>174.0598</v>
      </c>
      <c r="AE850">
        <v>148.78809999999999</v>
      </c>
    </row>
    <row r="851" spans="1:31" x14ac:dyDescent="0.35">
      <c r="A851" s="73">
        <v>44470</v>
      </c>
      <c r="B851">
        <v>145.26410000000001</v>
      </c>
      <c r="C851"/>
      <c r="D851">
        <v>161.08500000000001</v>
      </c>
      <c r="E851"/>
      <c r="F851"/>
      <c r="G851"/>
      <c r="H851">
        <v>167.83779999999999</v>
      </c>
      <c r="I851">
        <v>141.20689999999999</v>
      </c>
      <c r="J851">
        <v>164.64609999999999</v>
      </c>
      <c r="K851"/>
      <c r="L851">
        <v>143.9034</v>
      </c>
      <c r="M851">
        <v>145.75049999999999</v>
      </c>
      <c r="N851">
        <v>194.73099999999999</v>
      </c>
      <c r="O851"/>
      <c r="P851"/>
      <c r="Q851">
        <v>132.37270000000001</v>
      </c>
      <c r="R851">
        <v>176.35759999999999</v>
      </c>
      <c r="S851">
        <v>124.7841</v>
      </c>
      <c r="T851">
        <v>161.36760000000001</v>
      </c>
      <c r="U851"/>
      <c r="V851">
        <v>150.6739</v>
      </c>
      <c r="W851"/>
      <c r="X851">
        <v>165.5076</v>
      </c>
      <c r="Y851"/>
      <c r="Z851"/>
      <c r="AA851">
        <v>175.93340000000001</v>
      </c>
      <c r="AB851"/>
      <c r="AC851"/>
      <c r="AD851">
        <v>175.53919999999999</v>
      </c>
      <c r="AE851">
        <v>149.3955</v>
      </c>
    </row>
    <row r="852" spans="1:31" x14ac:dyDescent="0.35">
      <c r="A852" s="73">
        <v>44501</v>
      </c>
      <c r="B852">
        <v>146.2671</v>
      </c>
      <c r="C852"/>
      <c r="D852">
        <v>162.95840000000001</v>
      </c>
      <c r="E852"/>
      <c r="F852"/>
      <c r="G852"/>
      <c r="H852">
        <v>170.54920000000001</v>
      </c>
      <c r="I852">
        <v>141.77680000000001</v>
      </c>
      <c r="J852">
        <v>165.23570000000001</v>
      </c>
      <c r="K852"/>
      <c r="L852">
        <v>144.9845</v>
      </c>
      <c r="M852">
        <v>146.60919999999999</v>
      </c>
      <c r="N852">
        <v>199.40289999999999</v>
      </c>
      <c r="O852"/>
      <c r="P852"/>
      <c r="Q852">
        <v>133.5994</v>
      </c>
      <c r="R852">
        <v>177.33590000000001</v>
      </c>
      <c r="S852">
        <v>125.08159999999999</v>
      </c>
      <c r="T852">
        <v>162.86009999999999</v>
      </c>
      <c r="U852"/>
      <c r="V852">
        <v>151.74770000000001</v>
      </c>
      <c r="W852"/>
      <c r="X852">
        <v>166.90880000000001</v>
      </c>
      <c r="Y852"/>
      <c r="Z852"/>
      <c r="AA852">
        <v>177.54130000000001</v>
      </c>
      <c r="AB852"/>
      <c r="AC852"/>
      <c r="AD852">
        <v>177.24359999999999</v>
      </c>
      <c r="AE852">
        <v>150.8331</v>
      </c>
    </row>
    <row r="853" spans="1:31" x14ac:dyDescent="0.35">
      <c r="A853" s="73">
        <v>44531</v>
      </c>
      <c r="B853">
        <v>147.96770000000001</v>
      </c>
      <c r="C853"/>
      <c r="D853">
        <v>163.4316</v>
      </c>
      <c r="E853"/>
      <c r="F853"/>
      <c r="G853"/>
      <c r="H853">
        <v>173.91759999999999</v>
      </c>
      <c r="I853">
        <v>142.3468</v>
      </c>
      <c r="J853">
        <v>164.13390000000001</v>
      </c>
      <c r="K853"/>
      <c r="L853">
        <v>145.83709999999999</v>
      </c>
      <c r="M853">
        <v>147.4068</v>
      </c>
      <c r="N853">
        <v>203.5506</v>
      </c>
      <c r="O853"/>
      <c r="P853"/>
      <c r="Q853">
        <v>134.7799</v>
      </c>
      <c r="R853">
        <v>179.78919999999999</v>
      </c>
      <c r="S853">
        <v>125.3068</v>
      </c>
      <c r="T853">
        <v>164.03819999999999</v>
      </c>
      <c r="U853"/>
      <c r="V853">
        <v>153.5463</v>
      </c>
      <c r="W853"/>
      <c r="X853">
        <v>167.95070000000001</v>
      </c>
      <c r="Y853"/>
      <c r="Z853"/>
      <c r="AA853">
        <v>180.22630000000001</v>
      </c>
      <c r="AB853"/>
      <c r="AC853"/>
      <c r="AD853">
        <v>178.4126</v>
      </c>
      <c r="AE853">
        <v>152.4504</v>
      </c>
    </row>
    <row r="854" spans="1:31" x14ac:dyDescent="0.35">
      <c r="A854" s="73">
        <v>44562</v>
      </c>
      <c r="B854">
        <v>149.15280000000001</v>
      </c>
      <c r="C854"/>
      <c r="D854">
        <v>164.9759</v>
      </c>
      <c r="E854"/>
      <c r="F854"/>
      <c r="G854"/>
      <c r="H854">
        <v>176.6189</v>
      </c>
      <c r="I854">
        <v>142.91669999999999</v>
      </c>
      <c r="J854">
        <v>163.87790000000001</v>
      </c>
      <c r="K854"/>
      <c r="L854">
        <v>146.16079999999999</v>
      </c>
      <c r="M854">
        <v>146.9845</v>
      </c>
      <c r="N854">
        <v>205.2758</v>
      </c>
      <c r="O854"/>
      <c r="P854"/>
      <c r="Q854">
        <v>135.89519999999999</v>
      </c>
      <c r="R854">
        <v>180.96430000000001</v>
      </c>
      <c r="S854">
        <v>125.7226</v>
      </c>
      <c r="T854">
        <v>165.02500000000001</v>
      </c>
      <c r="U854"/>
      <c r="V854">
        <v>155.042</v>
      </c>
      <c r="W854"/>
      <c r="X854">
        <v>168.98310000000001</v>
      </c>
      <c r="Y854"/>
      <c r="Z854"/>
      <c r="AA854">
        <v>183.31659999999999</v>
      </c>
      <c r="AB854"/>
      <c r="AC854"/>
      <c r="AD854">
        <v>179.73759999999999</v>
      </c>
      <c r="AE854">
        <v>152.8845</v>
      </c>
    </row>
    <row r="855" spans="1:31" x14ac:dyDescent="0.35">
      <c r="A855" s="73">
        <v>44593</v>
      </c>
      <c r="B855">
        <v>149.37139999999999</v>
      </c>
      <c r="C855"/>
      <c r="D855">
        <v>166.0891</v>
      </c>
      <c r="E855"/>
      <c r="F855"/>
      <c r="G855"/>
      <c r="H855">
        <v>177.214</v>
      </c>
      <c r="I855">
        <v>143.48660000000001</v>
      </c>
      <c r="J855">
        <v>166.2576</v>
      </c>
      <c r="K855"/>
      <c r="L855">
        <v>146.27879999999999</v>
      </c>
      <c r="M855">
        <v>147.62299999999999</v>
      </c>
      <c r="N855">
        <v>209.5849</v>
      </c>
      <c r="O855"/>
      <c r="P855"/>
      <c r="Q855">
        <v>136.94149999999999</v>
      </c>
      <c r="R855">
        <v>181.91919999999999</v>
      </c>
      <c r="S855">
        <v>126.0626</v>
      </c>
      <c r="T855">
        <v>165.92490000000001</v>
      </c>
      <c r="U855"/>
      <c r="V855">
        <v>155.4367</v>
      </c>
      <c r="W855"/>
      <c r="X855">
        <v>169.57830000000001</v>
      </c>
      <c r="Y855"/>
      <c r="Z855"/>
      <c r="AA855">
        <v>185.8211</v>
      </c>
      <c r="AB855"/>
      <c r="AC855"/>
      <c r="AD855">
        <v>180.22569999999999</v>
      </c>
      <c r="AE855">
        <v>153.67259999999999</v>
      </c>
    </row>
    <row r="856" spans="1:31" x14ac:dyDescent="0.35">
      <c r="A856" s="73">
        <v>44621</v>
      </c>
      <c r="B856">
        <v>150.1671</v>
      </c>
      <c r="C856"/>
      <c r="D856">
        <v>166.80279999999999</v>
      </c>
      <c r="E856"/>
      <c r="F856"/>
      <c r="G856"/>
      <c r="H856">
        <v>178.35130000000001</v>
      </c>
      <c r="I856">
        <v>144.0565</v>
      </c>
      <c r="J856">
        <v>167.85310000000001</v>
      </c>
      <c r="K856"/>
      <c r="L856">
        <v>146.9478</v>
      </c>
      <c r="M856">
        <v>149.31360000000001</v>
      </c>
      <c r="N856">
        <v>213.51009999999999</v>
      </c>
      <c r="O856"/>
      <c r="P856"/>
      <c r="Q856">
        <v>137.9128</v>
      </c>
      <c r="R856">
        <v>182.50370000000001</v>
      </c>
      <c r="S856">
        <v>126.3712</v>
      </c>
      <c r="T856">
        <v>166.2056</v>
      </c>
      <c r="U856"/>
      <c r="V856">
        <v>156.27959999999999</v>
      </c>
      <c r="W856"/>
      <c r="X856">
        <v>170.1105</v>
      </c>
      <c r="Y856"/>
      <c r="Z856"/>
      <c r="AA856">
        <v>188.75620000000001</v>
      </c>
      <c r="AB856"/>
      <c r="AC856"/>
      <c r="AD856">
        <v>180.48560000000001</v>
      </c>
      <c r="AE856">
        <v>155.63800000000001</v>
      </c>
    </row>
    <row r="857" spans="1:31" x14ac:dyDescent="0.35">
      <c r="A857" s="73">
        <v>44652</v>
      </c>
      <c r="B857">
        <v>151.15600000000001</v>
      </c>
      <c r="C857"/>
      <c r="D857">
        <v>168.2473</v>
      </c>
      <c r="E857"/>
      <c r="F857"/>
      <c r="G857"/>
      <c r="H857">
        <v>180.3013</v>
      </c>
      <c r="I857">
        <v>144.62649999999999</v>
      </c>
      <c r="J857">
        <v>168.41309999999999</v>
      </c>
      <c r="K857"/>
      <c r="L857">
        <v>147.9862</v>
      </c>
      <c r="M857">
        <v>149.82339999999999</v>
      </c>
      <c r="N857">
        <v>214.54509999999999</v>
      </c>
      <c r="O857"/>
      <c r="P857"/>
      <c r="Q857">
        <v>138.9374</v>
      </c>
      <c r="R857">
        <v>182.63749999999999</v>
      </c>
      <c r="S857">
        <v>126.7354</v>
      </c>
      <c r="T857">
        <v>166.5137</v>
      </c>
      <c r="U857"/>
      <c r="V857">
        <v>158.04179999999999</v>
      </c>
      <c r="W857"/>
      <c r="X857">
        <v>170.01390000000001</v>
      </c>
      <c r="Y857"/>
      <c r="Z857"/>
      <c r="AA857">
        <v>190.53440000000001</v>
      </c>
      <c r="AB857"/>
      <c r="AC857"/>
      <c r="AD857">
        <v>179.6936</v>
      </c>
      <c r="AE857">
        <v>156.417</v>
      </c>
    </row>
    <row r="858" spans="1:31" x14ac:dyDescent="0.35">
      <c r="A858" s="73">
        <v>44682</v>
      </c>
      <c r="B858">
        <v>152.1618</v>
      </c>
      <c r="C858"/>
      <c r="D858">
        <v>169.44829999999999</v>
      </c>
      <c r="E858"/>
      <c r="F858"/>
      <c r="G858"/>
      <c r="H858">
        <v>181.83949999999999</v>
      </c>
      <c r="I858">
        <v>145.19640000000001</v>
      </c>
      <c r="J858">
        <v>169.68279999999999</v>
      </c>
      <c r="K858"/>
      <c r="L858">
        <v>148.7603</v>
      </c>
      <c r="M858">
        <v>149.48660000000001</v>
      </c>
      <c r="N858">
        <v>216.4631</v>
      </c>
      <c r="O858"/>
      <c r="P858"/>
      <c r="Q858">
        <v>140.08840000000001</v>
      </c>
      <c r="R858">
        <v>184.39709999999999</v>
      </c>
      <c r="S858">
        <v>126.7784</v>
      </c>
      <c r="T858">
        <v>167.6557</v>
      </c>
      <c r="U858"/>
      <c r="V858">
        <v>158.97810000000001</v>
      </c>
      <c r="W858"/>
      <c r="X858">
        <v>170.27520000000001</v>
      </c>
      <c r="Y858"/>
      <c r="Z858"/>
      <c r="AA858">
        <v>189.3</v>
      </c>
      <c r="AB858"/>
      <c r="AC858"/>
      <c r="AD858">
        <v>179.73429999999999</v>
      </c>
      <c r="AE858">
        <v>156.02979999999999</v>
      </c>
    </row>
    <row r="859" spans="1:31" x14ac:dyDescent="0.35">
      <c r="A859" s="73">
        <v>44713</v>
      </c>
      <c r="B859">
        <v>153.4674</v>
      </c>
      <c r="C859"/>
      <c r="D859">
        <v>170.44319999999999</v>
      </c>
      <c r="E859"/>
      <c r="F859"/>
      <c r="G859"/>
      <c r="H859">
        <v>183.81710000000001</v>
      </c>
      <c r="I859">
        <v>145.7663</v>
      </c>
      <c r="J859">
        <v>170.55549999999999</v>
      </c>
      <c r="K859"/>
      <c r="L859">
        <v>149.37379999999999</v>
      </c>
      <c r="M859">
        <v>149.9034</v>
      </c>
      <c r="N859">
        <v>218.50839999999999</v>
      </c>
      <c r="O859"/>
      <c r="P859"/>
      <c r="Q859">
        <v>141.0934</v>
      </c>
      <c r="R859">
        <v>186.30009999999999</v>
      </c>
      <c r="S859">
        <v>127.19750000000001</v>
      </c>
      <c r="T859">
        <v>168.37540000000001</v>
      </c>
      <c r="U859"/>
      <c r="V859">
        <v>160.06620000000001</v>
      </c>
      <c r="W859"/>
      <c r="X859">
        <v>170.45519999999999</v>
      </c>
      <c r="Y859"/>
      <c r="Z859"/>
      <c r="AA859">
        <v>187.70939999999999</v>
      </c>
      <c r="AB859"/>
      <c r="AC859"/>
      <c r="AD859">
        <v>179.38720000000001</v>
      </c>
      <c r="AE859">
        <v>156.33359999999999</v>
      </c>
    </row>
    <row r="860" spans="1:31" x14ac:dyDescent="0.35">
      <c r="A860" s="73">
        <v>44743</v>
      </c>
      <c r="B860">
        <v>154.49279999999999</v>
      </c>
      <c r="C860"/>
      <c r="D860">
        <v>171.90780000000001</v>
      </c>
      <c r="E860"/>
      <c r="F860"/>
      <c r="G860"/>
      <c r="H860">
        <v>186.0575</v>
      </c>
      <c r="I860">
        <v>146.33629999999999</v>
      </c>
      <c r="J860">
        <v>170.6628</v>
      </c>
      <c r="K860"/>
      <c r="L860">
        <v>150.33670000000001</v>
      </c>
      <c r="M860">
        <v>150.57060000000001</v>
      </c>
      <c r="N860">
        <v>222.3931</v>
      </c>
      <c r="O860"/>
      <c r="P860"/>
      <c r="Q860">
        <v>141.8004</v>
      </c>
      <c r="R860">
        <v>187.77600000000001</v>
      </c>
      <c r="S860">
        <v>127.54770000000001</v>
      </c>
      <c r="T860">
        <v>168.72110000000001</v>
      </c>
      <c r="U860"/>
      <c r="V860">
        <v>160.6782</v>
      </c>
      <c r="W860"/>
      <c r="X860">
        <v>170.9469</v>
      </c>
      <c r="Y860"/>
      <c r="Z860"/>
      <c r="AA860">
        <v>185.95079999999999</v>
      </c>
      <c r="AB860"/>
      <c r="AC860"/>
      <c r="AD860">
        <v>179.62549999999999</v>
      </c>
      <c r="AE860">
        <v>157.7766</v>
      </c>
    </row>
    <row r="861" spans="1:31" x14ac:dyDescent="0.35">
      <c r="A861" s="73">
        <v>44774</v>
      </c>
      <c r="B861">
        <v>155.084</v>
      </c>
      <c r="C861"/>
      <c r="D861">
        <v>172.6662</v>
      </c>
      <c r="E861"/>
      <c r="F861"/>
      <c r="G861"/>
      <c r="H861">
        <v>188.07429999999999</v>
      </c>
      <c r="I861">
        <v>146.90620000000001</v>
      </c>
      <c r="J861">
        <v>171.44749999999999</v>
      </c>
      <c r="K861"/>
      <c r="L861">
        <v>151.26240000000001</v>
      </c>
      <c r="M861">
        <v>151.21270000000001</v>
      </c>
      <c r="N861">
        <v>226.6499</v>
      </c>
      <c r="O861"/>
      <c r="P861"/>
      <c r="Q861">
        <v>142.43190000000001</v>
      </c>
      <c r="R861">
        <v>188.07769999999999</v>
      </c>
      <c r="S861">
        <v>127.83759999999999</v>
      </c>
      <c r="T861">
        <v>169.54859999999999</v>
      </c>
      <c r="U861"/>
      <c r="V861">
        <v>160.8535</v>
      </c>
      <c r="W861"/>
      <c r="X861">
        <v>171.24619999999999</v>
      </c>
      <c r="Y861"/>
      <c r="Z861"/>
      <c r="AA861">
        <v>187.74639999999999</v>
      </c>
      <c r="AB861"/>
      <c r="AC861"/>
      <c r="AD861">
        <v>179.5898</v>
      </c>
      <c r="AE861">
        <v>159.7533</v>
      </c>
    </row>
    <row r="862" spans="1:31" x14ac:dyDescent="0.35">
      <c r="A862" s="73">
        <v>44805</v>
      </c>
      <c r="B862">
        <v>155.30250000000001</v>
      </c>
      <c r="C862"/>
      <c r="D862">
        <v>174.31299999999999</v>
      </c>
      <c r="E862"/>
      <c r="F862"/>
      <c r="G862"/>
      <c r="H862">
        <v>189.77869999999999</v>
      </c>
      <c r="I862">
        <v>147.4761</v>
      </c>
      <c r="J862">
        <v>172.244</v>
      </c>
      <c r="K862"/>
      <c r="L862">
        <v>152.1181</v>
      </c>
      <c r="M862">
        <v>154.1532</v>
      </c>
      <c r="N862">
        <v>228.38149999999999</v>
      </c>
      <c r="O862"/>
      <c r="P862"/>
      <c r="Q862">
        <v>143.11449999999999</v>
      </c>
      <c r="R862"/>
      <c r="S862">
        <v>127.95189999999999</v>
      </c>
      <c r="T862">
        <v>170.00360000000001</v>
      </c>
      <c r="U862"/>
      <c r="V862">
        <v>163.0558</v>
      </c>
      <c r="W862"/>
      <c r="X862">
        <v>171.18389999999999</v>
      </c>
      <c r="Y862"/>
      <c r="Z862"/>
      <c r="AA862">
        <v>192.5564</v>
      </c>
      <c r="AB862"/>
      <c r="AC862"/>
      <c r="AD862">
        <v>178.5213</v>
      </c>
      <c r="AE862">
        <v>161.4787</v>
      </c>
    </row>
    <row r="863" spans="1:31" x14ac:dyDescent="0.35">
      <c r="A863" s="73">
        <v>44835</v>
      </c>
      <c r="B863">
        <v>155.8657</v>
      </c>
      <c r="C863"/>
      <c r="D863">
        <v>174.58670000000001</v>
      </c>
      <c r="E863"/>
      <c r="F863"/>
      <c r="G863"/>
      <c r="H863">
        <v>191.18260000000001</v>
      </c>
      <c r="I863">
        <v>148.0461</v>
      </c>
      <c r="J863">
        <v>173.1317</v>
      </c>
      <c r="K863"/>
      <c r="L863">
        <v>152.27260000000001</v>
      </c>
      <c r="M863">
        <v>155.44810000000001</v>
      </c>
      <c r="N863">
        <v>227.05019999999999</v>
      </c>
      <c r="O863"/>
      <c r="P863"/>
      <c r="Q863">
        <v>143.78809999999999</v>
      </c>
      <c r="R863"/>
      <c r="S863">
        <v>128.06030000000001</v>
      </c>
      <c r="T863">
        <v>170.4188</v>
      </c>
      <c r="U863"/>
      <c r="V863">
        <v>163.26499999999999</v>
      </c>
      <c r="W863"/>
      <c r="X863">
        <v>171.03319999999999</v>
      </c>
      <c r="Y863"/>
      <c r="Z863"/>
      <c r="AA863">
        <v>194.26750000000001</v>
      </c>
      <c r="AB863"/>
      <c r="AC863"/>
      <c r="AD863">
        <v>177.78819999999999</v>
      </c>
      <c r="AE863">
        <v>163.1199</v>
      </c>
    </row>
    <row r="864" spans="1:31" x14ac:dyDescent="0.35">
      <c r="A864" s="73">
        <v>44866</v>
      </c>
      <c r="B864">
        <v>156.94990000000001</v>
      </c>
      <c r="C864"/>
      <c r="D864"/>
      <c r="E864"/>
      <c r="F864"/>
      <c r="G864"/>
      <c r="H864">
        <v>192.41820000000001</v>
      </c>
      <c r="I864"/>
      <c r="J864">
        <v>173.90119999999999</v>
      </c>
      <c r="K864"/>
      <c r="L864">
        <v>152.20150000000001</v>
      </c>
      <c r="M864">
        <v>153.5376</v>
      </c>
      <c r="N864">
        <v>225.18049999999999</v>
      </c>
      <c r="O864"/>
      <c r="P864"/>
      <c r="Q864">
        <v>144.3974</v>
      </c>
      <c r="R864"/>
      <c r="S864">
        <v>128.43209999999999</v>
      </c>
      <c r="T864"/>
      <c r="U864"/>
      <c r="V864"/>
      <c r="W864"/>
      <c r="X864"/>
      <c r="Y864"/>
      <c r="Z864"/>
      <c r="AA864">
        <v>196.8108</v>
      </c>
      <c r="AB864"/>
      <c r="AC864"/>
      <c r="AD864">
        <v>177.26349999999999</v>
      </c>
      <c r="AE864"/>
    </row>
    <row r="865" spans="1:31" x14ac:dyDescent="0.35">
      <c r="A865" s="73">
        <v>44896</v>
      </c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</row>
    <row r="866" spans="1:31" x14ac:dyDescent="0.35">
      <c r="A866" s="73">
        <v>44927</v>
      </c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</row>
    <row r="867" spans="1:31" x14ac:dyDescent="0.35">
      <c r="A867" s="73">
        <v>44958</v>
      </c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</row>
    <row r="868" spans="1:31" x14ac:dyDescent="0.35">
      <c r="A868" s="73">
        <v>44986</v>
      </c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</row>
    <row r="869" spans="1:31" x14ac:dyDescent="0.35">
      <c r="A869" s="73">
        <v>45017</v>
      </c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</row>
    <row r="870" spans="1:31" x14ac:dyDescent="0.35">
      <c r="A870" s="73">
        <v>45047</v>
      </c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</row>
    <row r="871" spans="1:31" x14ac:dyDescent="0.35">
      <c r="A871" s="73">
        <v>45078</v>
      </c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</row>
    <row r="872" spans="1:31" x14ac:dyDescent="0.35">
      <c r="A872" s="73">
        <v>45108</v>
      </c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</row>
    <row r="873" spans="1:31" x14ac:dyDescent="0.35">
      <c r="A873" s="73">
        <v>45139</v>
      </c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</row>
    <row r="874" spans="1:31" x14ac:dyDescent="0.35">
      <c r="A874" s="73">
        <v>45170</v>
      </c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</row>
    <row r="875" spans="1:31" x14ac:dyDescent="0.35">
      <c r="A875" s="73">
        <v>45200</v>
      </c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</row>
    <row r="876" spans="1:31" x14ac:dyDescent="0.35">
      <c r="A876" s="73">
        <v>45231</v>
      </c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</row>
    <row r="877" spans="1:31" x14ac:dyDescent="0.35">
      <c r="A877" s="73">
        <v>45261</v>
      </c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</row>
    <row r="878" spans="1:31" x14ac:dyDescent="0.35">
      <c r="A878" s="73">
        <v>45292</v>
      </c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E24"/>
  <sheetViews>
    <sheetView zoomScale="130" zoomScaleNormal="130" workbookViewId="0">
      <pane ySplit="1" topLeftCell="A2" activePane="bottomLeft" state="frozen"/>
      <selection pane="bottomLeft" activeCell="M30" sqref="M30"/>
    </sheetView>
  </sheetViews>
  <sheetFormatPr defaultColWidth="10.90625" defaultRowHeight="14.5" x14ac:dyDescent="0.35"/>
  <cols>
    <col min="3" max="3" width="18.453125" customWidth="1"/>
  </cols>
  <sheetData>
    <row r="1" spans="1:5" x14ac:dyDescent="0.35">
      <c r="A1" t="s">
        <v>78</v>
      </c>
      <c r="B1" t="s">
        <v>79</v>
      </c>
      <c r="C1" t="s">
        <v>80</v>
      </c>
      <c r="D1" t="s">
        <v>81</v>
      </c>
      <c r="E1" t="s">
        <v>82</v>
      </c>
    </row>
    <row r="2" spans="1:5" x14ac:dyDescent="0.35">
      <c r="A2" t="s">
        <v>83</v>
      </c>
      <c r="B2">
        <v>11122812</v>
      </c>
      <c r="C2" s="74">
        <v>44866</v>
      </c>
      <c r="D2">
        <v>10551359</v>
      </c>
      <c r="E2" t="s">
        <v>84</v>
      </c>
    </row>
    <row r="3" spans="1:5" x14ac:dyDescent="0.35">
      <c r="A3" t="s">
        <v>85</v>
      </c>
      <c r="B3">
        <v>4893001</v>
      </c>
      <c r="C3" s="74">
        <v>44866</v>
      </c>
      <c r="D3">
        <v>4857064</v>
      </c>
      <c r="E3" t="s">
        <v>86</v>
      </c>
    </row>
    <row r="4" spans="1:5" x14ac:dyDescent="0.35">
      <c r="A4" t="s">
        <v>87</v>
      </c>
      <c r="B4">
        <v>2376916</v>
      </c>
      <c r="C4" s="74">
        <v>44835</v>
      </c>
      <c r="D4">
        <v>2374338</v>
      </c>
      <c r="E4" t="s">
        <v>88</v>
      </c>
    </row>
    <row r="5" spans="1:5" x14ac:dyDescent="0.35">
      <c r="A5" t="s">
        <v>89</v>
      </c>
      <c r="B5">
        <v>266430</v>
      </c>
      <c r="C5" s="74">
        <v>44896</v>
      </c>
      <c r="D5">
        <v>264701</v>
      </c>
      <c r="E5" t="s">
        <v>90</v>
      </c>
    </row>
    <row r="6" spans="1:5" x14ac:dyDescent="0.35">
      <c r="A6" t="s">
        <v>91</v>
      </c>
      <c r="B6">
        <v>15331588</v>
      </c>
      <c r="C6" s="74">
        <v>44866</v>
      </c>
      <c r="D6">
        <v>15376923</v>
      </c>
      <c r="E6" t="s">
        <v>92</v>
      </c>
    </row>
    <row r="7" spans="1:5" x14ac:dyDescent="0.35">
      <c r="A7" t="s">
        <v>93</v>
      </c>
      <c r="B7">
        <v>3014945</v>
      </c>
      <c r="C7" s="74">
        <v>44866</v>
      </c>
      <c r="D7">
        <v>3015019</v>
      </c>
      <c r="E7" t="s">
        <v>92</v>
      </c>
    </row>
    <row r="8" spans="1:5" x14ac:dyDescent="0.35">
      <c r="A8" t="s">
        <v>94</v>
      </c>
      <c r="B8">
        <v>3801</v>
      </c>
      <c r="C8" s="74">
        <v>44866</v>
      </c>
      <c r="D8">
        <v>3811</v>
      </c>
      <c r="E8" t="s">
        <v>95</v>
      </c>
    </row>
    <row r="9" spans="1:5" x14ac:dyDescent="0.35">
      <c r="A9" t="s">
        <v>96</v>
      </c>
      <c r="B9">
        <v>55710</v>
      </c>
      <c r="C9" s="74">
        <v>44896</v>
      </c>
      <c r="D9">
        <v>55439</v>
      </c>
      <c r="E9" t="s">
        <v>97</v>
      </c>
    </row>
    <row r="10" spans="1:5" x14ac:dyDescent="0.35">
      <c r="A10" t="s">
        <v>98</v>
      </c>
      <c r="B10">
        <v>8296100</v>
      </c>
      <c r="C10" s="74">
        <v>44866</v>
      </c>
      <c r="D10">
        <v>8222200</v>
      </c>
      <c r="E10" t="s">
        <v>99</v>
      </c>
    </row>
    <row r="11" spans="1:5" x14ac:dyDescent="0.35">
      <c r="A11" t="s">
        <v>100</v>
      </c>
      <c r="B11">
        <v>1894671</v>
      </c>
      <c r="C11" s="74">
        <v>44866</v>
      </c>
      <c r="D11">
        <v>1916025</v>
      </c>
      <c r="E11" t="s">
        <v>92</v>
      </c>
    </row>
    <row r="12" spans="1:5" x14ac:dyDescent="0.35">
      <c r="A12" t="s">
        <v>101</v>
      </c>
      <c r="B12">
        <v>1212705</v>
      </c>
      <c r="C12" s="74">
        <v>44896</v>
      </c>
      <c r="D12">
        <v>1212510</v>
      </c>
      <c r="E12" t="s">
        <v>102</v>
      </c>
    </row>
    <row r="13" spans="1:5" x14ac:dyDescent="0.35">
      <c r="A13" t="s">
        <v>103</v>
      </c>
      <c r="B13">
        <v>12160483775</v>
      </c>
      <c r="C13" s="74">
        <v>44866</v>
      </c>
      <c r="D13">
        <v>12024087625</v>
      </c>
      <c r="E13" t="s">
        <v>104</v>
      </c>
    </row>
    <row r="14" spans="1:5" x14ac:dyDescent="0.35">
      <c r="A14" t="s">
        <v>105</v>
      </c>
      <c r="B14">
        <v>1160040</v>
      </c>
      <c r="C14" s="74">
        <v>44866</v>
      </c>
      <c r="D14">
        <v>1148697</v>
      </c>
      <c r="E14" t="s">
        <v>92</v>
      </c>
    </row>
    <row r="15" spans="1:5" x14ac:dyDescent="0.35">
      <c r="A15" t="s">
        <v>106</v>
      </c>
      <c r="B15">
        <v>76873</v>
      </c>
      <c r="C15" s="74">
        <v>44866</v>
      </c>
      <c r="D15">
        <v>75636</v>
      </c>
      <c r="E15" t="s">
        <v>107</v>
      </c>
    </row>
    <row r="16" spans="1:5" x14ac:dyDescent="0.35">
      <c r="A16" t="s">
        <v>108</v>
      </c>
      <c r="B16">
        <v>2161035</v>
      </c>
      <c r="C16" s="74">
        <v>44866</v>
      </c>
      <c r="D16">
        <v>2133403</v>
      </c>
      <c r="E16" t="s">
        <v>109</v>
      </c>
    </row>
    <row r="17" spans="1:5" x14ac:dyDescent="0.35">
      <c r="A17" t="s">
        <v>110</v>
      </c>
      <c r="B17">
        <v>741731</v>
      </c>
      <c r="C17" s="74">
        <v>44866</v>
      </c>
      <c r="D17">
        <v>745134</v>
      </c>
      <c r="E17" t="s">
        <v>111</v>
      </c>
    </row>
    <row r="18" spans="1:5" x14ac:dyDescent="0.35">
      <c r="A18" t="s">
        <v>112</v>
      </c>
      <c r="B18">
        <v>3909715</v>
      </c>
      <c r="C18" s="74">
        <v>44866</v>
      </c>
      <c r="D18">
        <v>3858603</v>
      </c>
      <c r="E18" t="s">
        <v>113</v>
      </c>
    </row>
    <row r="19" spans="1:5" x14ac:dyDescent="0.35">
      <c r="A19" t="s">
        <v>114</v>
      </c>
      <c r="B19">
        <v>3794691</v>
      </c>
      <c r="C19" s="74">
        <v>44866</v>
      </c>
      <c r="D19">
        <v>3768318</v>
      </c>
      <c r="E19" t="s">
        <v>115</v>
      </c>
    </row>
    <row r="20" spans="1:5" x14ac:dyDescent="0.35">
      <c r="A20" t="s">
        <v>116</v>
      </c>
      <c r="B20">
        <v>1521581</v>
      </c>
      <c r="C20" s="74">
        <v>44866</v>
      </c>
      <c r="D20">
        <v>1498333</v>
      </c>
      <c r="E20" t="s">
        <v>92</v>
      </c>
    </row>
    <row r="21" spans="1:5" x14ac:dyDescent="0.35">
      <c r="A21" t="s">
        <v>117</v>
      </c>
      <c r="B21">
        <v>1079997</v>
      </c>
      <c r="C21" s="74">
        <v>44866</v>
      </c>
      <c r="D21">
        <v>1076445</v>
      </c>
      <c r="E21" t="s">
        <v>118</v>
      </c>
    </row>
    <row r="22" spans="1:5" x14ac:dyDescent="0.35">
      <c r="A22" t="s">
        <v>119</v>
      </c>
      <c r="B22">
        <v>8134763611</v>
      </c>
      <c r="C22" s="74">
        <v>44896</v>
      </c>
      <c r="D22">
        <v>7935821565</v>
      </c>
      <c r="E22" t="s">
        <v>120</v>
      </c>
    </row>
    <row r="23" spans="1:5" x14ac:dyDescent="0.35">
      <c r="A23" t="s">
        <v>121</v>
      </c>
      <c r="B23">
        <v>3097634</v>
      </c>
      <c r="C23" s="74">
        <v>44866</v>
      </c>
      <c r="D23">
        <v>3133801</v>
      </c>
      <c r="E23" t="s">
        <v>122</v>
      </c>
    </row>
    <row r="24" spans="1:5" x14ac:dyDescent="0.35">
      <c r="A24" t="s">
        <v>123</v>
      </c>
      <c r="B24">
        <v>21352</v>
      </c>
      <c r="C24" s="74">
        <v>44866</v>
      </c>
      <c r="D24">
        <v>21415</v>
      </c>
      <c r="E24" t="s">
        <v>124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66"/>
  <sheetViews>
    <sheetView zoomScale="130" zoomScaleNormal="130" workbookViewId="0">
      <pane ySplit="11" topLeftCell="A262" activePane="bottomLeft" state="frozen"/>
      <selection pane="bottomLeft" activeCell="A262" sqref="A262:B266"/>
    </sheetView>
  </sheetViews>
  <sheetFormatPr defaultColWidth="8.81640625" defaultRowHeight="14.5" x14ac:dyDescent="0.35"/>
  <cols>
    <col min="1" max="1" width="26.36328125" customWidth="1"/>
    <col min="2" max="2" width="22" customWidth="1"/>
  </cols>
  <sheetData>
    <row r="1" spans="1:2" x14ac:dyDescent="0.35">
      <c r="A1" s="64" t="s">
        <v>125</v>
      </c>
      <c r="B1" s="64"/>
    </row>
    <row r="2" spans="1:2" x14ac:dyDescent="0.35">
      <c r="A2" s="64" t="s">
        <v>126</v>
      </c>
      <c r="B2" s="64"/>
    </row>
    <row r="3" spans="1:2" x14ac:dyDescent="0.35">
      <c r="A3" s="64" t="s">
        <v>127</v>
      </c>
      <c r="B3" s="64"/>
    </row>
    <row r="4" spans="1:2" x14ac:dyDescent="0.35">
      <c r="A4" s="64" t="s">
        <v>128</v>
      </c>
      <c r="B4" s="64"/>
    </row>
    <row r="5" spans="1:2" x14ac:dyDescent="0.35">
      <c r="A5" s="64" t="s">
        <v>129</v>
      </c>
      <c r="B5" s="64"/>
    </row>
    <row r="6" spans="1:2" x14ac:dyDescent="0.35">
      <c r="A6" s="64" t="s">
        <v>130</v>
      </c>
      <c r="B6" s="64"/>
    </row>
    <row r="8" spans="1:2" x14ac:dyDescent="0.35">
      <c r="A8" s="66" t="s">
        <v>47</v>
      </c>
      <c r="B8" s="64" t="s">
        <v>131</v>
      </c>
    </row>
    <row r="10" spans="1:2" x14ac:dyDescent="0.35">
      <c r="A10" s="64" t="s">
        <v>132</v>
      </c>
      <c r="B10" s="64"/>
    </row>
    <row r="11" spans="1:2" ht="43" customHeight="1" x14ac:dyDescent="0.35">
      <c r="A11" s="64" t="s">
        <v>133</v>
      </c>
      <c r="B11" s="69" t="s">
        <v>131</v>
      </c>
    </row>
    <row r="12" spans="1:2" x14ac:dyDescent="0.35">
      <c r="A12" s="67">
        <v>21551</v>
      </c>
      <c r="B12" s="65">
        <f>VLOOKUP(Table1[[#This Row],[Date]],'DB Money Supply'!$A:$F,6)</f>
        <v>1.7729999999999999</v>
      </c>
    </row>
    <row r="13" spans="1:2" x14ac:dyDescent="0.35">
      <c r="A13" s="67">
        <v>21641</v>
      </c>
      <c r="B13" s="65">
        <f>VLOOKUP(Table1[[#This Row],[Date]],'DB Money Supply'!$A:$F,6)</f>
        <v>1.7889999999999999</v>
      </c>
    </row>
    <row r="14" spans="1:2" x14ac:dyDescent="0.35">
      <c r="A14" s="67">
        <v>21732</v>
      </c>
      <c r="B14" s="65">
        <f>VLOOKUP(Table1[[#This Row],[Date]],'DB Money Supply'!$A:$F,6)</f>
        <v>1.7729999999999999</v>
      </c>
    </row>
    <row r="15" spans="1:2" x14ac:dyDescent="0.35">
      <c r="A15" s="67">
        <v>21824</v>
      </c>
      <c r="B15" s="65">
        <f>VLOOKUP(Table1[[#This Row],[Date]],'DB Money Supply'!$A:$F,6)</f>
        <v>1.7789999999999999</v>
      </c>
    </row>
    <row r="16" spans="1:2" x14ac:dyDescent="0.35">
      <c r="A16" s="67">
        <v>21916</v>
      </c>
      <c r="B16" s="65">
        <f>VLOOKUP(Table1[[#This Row],[Date]],'DB Money Supply'!$A:$F,6)</f>
        <v>1.8169999999999999</v>
      </c>
    </row>
    <row r="17" spans="1:2" x14ac:dyDescent="0.35">
      <c r="A17" s="67">
        <v>22007</v>
      </c>
      <c r="B17" s="65">
        <f>VLOOKUP(Table1[[#This Row],[Date]],'DB Money Supply'!$A:$F,6)</f>
        <v>1.7969999999999999</v>
      </c>
    </row>
    <row r="18" spans="1:2" x14ac:dyDescent="0.35">
      <c r="A18" s="67">
        <v>22098</v>
      </c>
      <c r="B18" s="65">
        <f>VLOOKUP(Table1[[#This Row],[Date]],'DB Money Supply'!$A:$F,6)</f>
        <v>1.78</v>
      </c>
    </row>
    <row r="19" spans="1:2" x14ac:dyDescent="0.35">
      <c r="A19" s="67">
        <v>22190</v>
      </c>
      <c r="B19" s="65">
        <f>VLOOKUP(Table1[[#This Row],[Date]],'DB Money Supply'!$A:$F,6)</f>
        <v>1.7370000000000001</v>
      </c>
    </row>
    <row r="20" spans="1:2" x14ac:dyDescent="0.35">
      <c r="A20" s="67">
        <v>22282</v>
      </c>
      <c r="B20" s="65">
        <f>VLOOKUP(Table1[[#This Row],[Date]],'DB Money Supply'!$A:$F,6)</f>
        <v>1.7230000000000001</v>
      </c>
    </row>
    <row r="21" spans="1:2" x14ac:dyDescent="0.35">
      <c r="A21" s="67">
        <v>22372</v>
      </c>
      <c r="B21" s="65">
        <f>VLOOKUP(Table1[[#This Row],[Date]],'DB Money Supply'!$A:$F,6)</f>
        <v>1.7250000000000001</v>
      </c>
    </row>
    <row r="22" spans="1:2" x14ac:dyDescent="0.35">
      <c r="A22" s="67">
        <v>22463</v>
      </c>
      <c r="B22" s="65">
        <f>VLOOKUP(Table1[[#This Row],[Date]],'DB Money Supply'!$A:$F,6)</f>
        <v>1.7330000000000001</v>
      </c>
    </row>
    <row r="23" spans="1:2" x14ac:dyDescent="0.35">
      <c r="A23" s="67">
        <v>22555</v>
      </c>
      <c r="B23" s="65">
        <f>VLOOKUP(Table1[[#This Row],[Date]],'DB Money Supply'!$A:$F,6)</f>
        <v>1.742</v>
      </c>
    </row>
    <row r="24" spans="1:2" x14ac:dyDescent="0.35">
      <c r="A24" s="67">
        <v>22647</v>
      </c>
      <c r="B24" s="65">
        <f>VLOOKUP(Table1[[#This Row],[Date]],'DB Money Supply'!$A:$F,6)</f>
        <v>1.746</v>
      </c>
    </row>
    <row r="25" spans="1:2" x14ac:dyDescent="0.35">
      <c r="A25" s="67">
        <v>22737</v>
      </c>
      <c r="B25" s="65">
        <f>VLOOKUP(Table1[[#This Row],[Date]],'DB Money Supply'!$A:$F,6)</f>
        <v>1.728</v>
      </c>
    </row>
    <row r="26" spans="1:2" x14ac:dyDescent="0.35">
      <c r="A26" s="67">
        <v>22828</v>
      </c>
      <c r="B26" s="65">
        <f>VLOOKUP(Table1[[#This Row],[Date]],'DB Money Supply'!$A:$F,6)</f>
        <v>1.726</v>
      </c>
    </row>
    <row r="27" spans="1:2" x14ac:dyDescent="0.35">
      <c r="A27" s="67">
        <v>22920</v>
      </c>
      <c r="B27" s="65">
        <f>VLOOKUP(Table1[[#This Row],[Date]],'DB Money Supply'!$A:$F,6)</f>
        <v>1.7010000000000001</v>
      </c>
    </row>
    <row r="28" spans="1:2" x14ac:dyDescent="0.35">
      <c r="A28" s="67">
        <v>23012</v>
      </c>
      <c r="B28" s="65">
        <f>VLOOKUP(Table1[[#This Row],[Date]],'DB Money Supply'!$A:$F,6)</f>
        <v>1.69</v>
      </c>
    </row>
    <row r="29" spans="1:2" x14ac:dyDescent="0.35">
      <c r="A29" s="67">
        <v>23102</v>
      </c>
      <c r="B29" s="65">
        <f>VLOOKUP(Table1[[#This Row],[Date]],'DB Money Supply'!$A:$F,6)</f>
        <v>1.675</v>
      </c>
    </row>
    <row r="30" spans="1:2" x14ac:dyDescent="0.35">
      <c r="A30" s="67">
        <v>23193</v>
      </c>
      <c r="B30" s="65">
        <f>VLOOKUP(Table1[[#This Row],[Date]],'DB Money Supply'!$A:$F,6)</f>
        <v>1.68</v>
      </c>
    </row>
    <row r="31" spans="1:2" x14ac:dyDescent="0.35">
      <c r="A31" s="67">
        <v>23285</v>
      </c>
      <c r="B31" s="65">
        <f>VLOOKUP(Table1[[#This Row],[Date]],'DB Money Supply'!$A:$F,6)</f>
        <v>1.6719999999999999</v>
      </c>
    </row>
    <row r="32" spans="1:2" x14ac:dyDescent="0.35">
      <c r="A32" s="67">
        <v>23377</v>
      </c>
      <c r="B32" s="65">
        <f>VLOOKUP(Table1[[#This Row],[Date]],'DB Money Supply'!$A:$F,6)</f>
        <v>1.6850000000000001</v>
      </c>
    </row>
    <row r="33" spans="1:2" x14ac:dyDescent="0.35">
      <c r="A33" s="67">
        <v>23468</v>
      </c>
      <c r="B33" s="65">
        <f>VLOOKUP(Table1[[#This Row],[Date]],'DB Money Supply'!$A:$F,6)</f>
        <v>1.679</v>
      </c>
    </row>
    <row r="34" spans="1:2" x14ac:dyDescent="0.35">
      <c r="A34" s="67">
        <v>23559</v>
      </c>
      <c r="B34" s="65">
        <f>VLOOKUP(Table1[[#This Row],[Date]],'DB Money Supply'!$A:$F,6)</f>
        <v>1.6739999999999999</v>
      </c>
    </row>
    <row r="35" spans="1:2" x14ac:dyDescent="0.35">
      <c r="A35" s="67">
        <v>23651</v>
      </c>
      <c r="B35" s="65">
        <f>VLOOKUP(Table1[[#This Row],[Date]],'DB Money Supply'!$A:$F,6)</f>
        <v>1.653</v>
      </c>
    </row>
    <row r="36" spans="1:2" x14ac:dyDescent="0.35">
      <c r="A36" s="67">
        <v>23743</v>
      </c>
      <c r="B36" s="65">
        <f>VLOOKUP(Table1[[#This Row],[Date]],'DB Money Supply'!$A:$F,6)</f>
        <v>1.6679999999999999</v>
      </c>
    </row>
    <row r="37" spans="1:2" x14ac:dyDescent="0.35">
      <c r="A37" s="67">
        <v>23833</v>
      </c>
      <c r="B37" s="65">
        <f>VLOOKUP(Table1[[#This Row],[Date]],'DB Money Supply'!$A:$F,6)</f>
        <v>1.669</v>
      </c>
    </row>
    <row r="38" spans="1:2" x14ac:dyDescent="0.35">
      <c r="A38" s="67">
        <v>23924</v>
      </c>
      <c r="B38" s="65">
        <f>VLOOKUP(Table1[[#This Row],[Date]],'DB Money Supply'!$A:$F,6)</f>
        <v>1.68</v>
      </c>
    </row>
    <row r="39" spans="1:2" x14ac:dyDescent="0.35">
      <c r="A39" s="67">
        <v>24016</v>
      </c>
      <c r="B39" s="65">
        <f>VLOOKUP(Table1[[#This Row],[Date]],'DB Money Supply'!$A:$F,6)</f>
        <v>1.6930000000000001</v>
      </c>
    </row>
    <row r="40" spans="1:2" x14ac:dyDescent="0.35">
      <c r="A40" s="67">
        <v>24108</v>
      </c>
      <c r="B40" s="65">
        <f>VLOOKUP(Table1[[#This Row],[Date]],'DB Money Supply'!$A:$F,6)</f>
        <v>1.7130000000000001</v>
      </c>
    </row>
    <row r="41" spans="1:2" x14ac:dyDescent="0.35">
      <c r="A41" s="67">
        <v>24198</v>
      </c>
      <c r="B41" s="65">
        <f>VLOOKUP(Table1[[#This Row],[Date]],'DB Money Supply'!$A:$F,6)</f>
        <v>1.712</v>
      </c>
    </row>
    <row r="42" spans="1:2" x14ac:dyDescent="0.35">
      <c r="A42" s="67">
        <v>24289</v>
      </c>
      <c r="B42" s="65">
        <f>VLOOKUP(Table1[[#This Row],[Date]],'DB Money Supply'!$A:$F,6)</f>
        <v>1.7330000000000001</v>
      </c>
    </row>
    <row r="43" spans="1:2" x14ac:dyDescent="0.35">
      <c r="A43" s="67">
        <v>24381</v>
      </c>
      <c r="B43" s="65">
        <f>VLOOKUP(Table1[[#This Row],[Date]],'DB Money Supply'!$A:$F,6)</f>
        <v>1.744</v>
      </c>
    </row>
    <row r="44" spans="1:2" x14ac:dyDescent="0.35">
      <c r="A44" s="67">
        <v>24473</v>
      </c>
      <c r="B44" s="65">
        <f>VLOOKUP(Table1[[#This Row],[Date]],'DB Money Supply'!$A:$F,6)</f>
        <v>1.7390000000000001</v>
      </c>
    </row>
    <row r="45" spans="1:2" x14ac:dyDescent="0.35">
      <c r="A45" s="67">
        <v>24563</v>
      </c>
      <c r="B45" s="65">
        <f>VLOOKUP(Table1[[#This Row],[Date]],'DB Money Supply'!$A:$F,6)</f>
        <v>1.708</v>
      </c>
    </row>
    <row r="46" spans="1:2" x14ac:dyDescent="0.35">
      <c r="A46" s="67">
        <v>24654</v>
      </c>
      <c r="B46" s="65">
        <f>VLOOKUP(Table1[[#This Row],[Date]],'DB Money Supply'!$A:$F,6)</f>
        <v>1.6950000000000001</v>
      </c>
    </row>
    <row r="47" spans="1:2" x14ac:dyDescent="0.35">
      <c r="A47" s="67">
        <v>24746</v>
      </c>
      <c r="B47" s="65">
        <f>VLOOKUP(Table1[[#This Row],[Date]],'DB Money Supply'!$A:$F,6)</f>
        <v>1.6910000000000001</v>
      </c>
    </row>
    <row r="48" spans="1:2" x14ac:dyDescent="0.35">
      <c r="A48" s="67">
        <v>24838</v>
      </c>
      <c r="B48" s="65">
        <f>VLOOKUP(Table1[[#This Row],[Date]],'DB Money Supply'!$A:$F,6)</f>
        <v>1.7150000000000001</v>
      </c>
    </row>
    <row r="49" spans="1:2" x14ac:dyDescent="0.35">
      <c r="A49" s="67">
        <v>24929</v>
      </c>
      <c r="B49" s="65">
        <f>VLOOKUP(Table1[[#This Row],[Date]],'DB Money Supply'!$A:$F,6)</f>
        <v>1.7330000000000001</v>
      </c>
    </row>
    <row r="50" spans="1:2" x14ac:dyDescent="0.35">
      <c r="A50" s="67">
        <v>25020</v>
      </c>
      <c r="B50" s="65">
        <f>VLOOKUP(Table1[[#This Row],[Date]],'DB Money Supply'!$A:$F,6)</f>
        <v>1.73</v>
      </c>
    </row>
    <row r="51" spans="1:2" x14ac:dyDescent="0.35">
      <c r="A51" s="67">
        <v>25112</v>
      </c>
      <c r="B51" s="65">
        <f>VLOOKUP(Table1[[#This Row],[Date]],'DB Money Supply'!$A:$F,6)</f>
        <v>1.722</v>
      </c>
    </row>
    <row r="52" spans="1:2" x14ac:dyDescent="0.35">
      <c r="A52" s="67">
        <v>25204</v>
      </c>
      <c r="B52" s="65">
        <f>VLOOKUP(Table1[[#This Row],[Date]],'DB Money Supply'!$A:$F,6)</f>
        <v>1.7370000000000001</v>
      </c>
    </row>
    <row r="53" spans="1:2" x14ac:dyDescent="0.35">
      <c r="A53" s="67">
        <v>25294</v>
      </c>
      <c r="B53" s="65">
        <f>VLOOKUP(Table1[[#This Row],[Date]],'DB Money Supply'!$A:$F,6)</f>
        <v>1.7490000000000001</v>
      </c>
    </row>
    <row r="54" spans="1:2" x14ac:dyDescent="0.35">
      <c r="A54" s="67">
        <v>25385</v>
      </c>
      <c r="B54" s="65">
        <f>VLOOKUP(Table1[[#This Row],[Date]],'DB Money Supply'!$A:$F,6)</f>
        <v>1.774</v>
      </c>
    </row>
    <row r="55" spans="1:2" x14ac:dyDescent="0.35">
      <c r="A55" s="67">
        <v>25477</v>
      </c>
      <c r="B55" s="65">
        <f>VLOOKUP(Table1[[#This Row],[Date]],'DB Money Supply'!$A:$F,6)</f>
        <v>1.7729999999999999</v>
      </c>
    </row>
    <row r="56" spans="1:2" x14ac:dyDescent="0.35">
      <c r="A56" s="67">
        <v>25569</v>
      </c>
      <c r="B56" s="65">
        <f>VLOOKUP(Table1[[#This Row],[Date]],'DB Money Supply'!$A:$F,6)</f>
        <v>1.7889999999999999</v>
      </c>
    </row>
    <row r="57" spans="1:2" x14ac:dyDescent="0.35">
      <c r="A57" s="67">
        <v>25659</v>
      </c>
      <c r="B57" s="65">
        <f>VLOOKUP(Table1[[#This Row],[Date]],'DB Money Supply'!$A:$F,6)</f>
        <v>1.804</v>
      </c>
    </row>
    <row r="58" spans="1:2" x14ac:dyDescent="0.35">
      <c r="A58" s="67">
        <v>25750</v>
      </c>
      <c r="B58" s="65">
        <f>VLOOKUP(Table1[[#This Row],[Date]],'DB Money Supply'!$A:$F,6)</f>
        <v>1.7949999999999999</v>
      </c>
    </row>
    <row r="59" spans="1:2" x14ac:dyDescent="0.35">
      <c r="A59" s="67">
        <v>25842</v>
      </c>
      <c r="B59" s="65">
        <f>VLOOKUP(Table1[[#This Row],[Date]],'DB Money Supply'!$A:$F,6)</f>
        <v>1.752</v>
      </c>
    </row>
    <row r="60" spans="1:2" x14ac:dyDescent="0.35">
      <c r="A60" s="67">
        <v>25934</v>
      </c>
      <c r="B60" s="65">
        <f>VLOOKUP(Table1[[#This Row],[Date]],'DB Money Supply'!$A:$F,6)</f>
        <v>1.77</v>
      </c>
    </row>
    <row r="61" spans="1:2" x14ac:dyDescent="0.35">
      <c r="A61" s="67">
        <v>26024</v>
      </c>
      <c r="B61" s="65">
        <f>VLOOKUP(Table1[[#This Row],[Date]],'DB Money Supply'!$A:$F,6)</f>
        <v>1.736</v>
      </c>
    </row>
    <row r="62" spans="1:2" x14ac:dyDescent="0.35">
      <c r="A62" s="67">
        <v>26115</v>
      </c>
      <c r="B62" s="65">
        <f>VLOOKUP(Table1[[#This Row],[Date]],'DB Money Supply'!$A:$F,6)</f>
        <v>1.7170000000000001</v>
      </c>
    </row>
    <row r="63" spans="1:2" x14ac:dyDescent="0.35">
      <c r="A63" s="67">
        <v>26207</v>
      </c>
      <c r="B63" s="65">
        <f>VLOOKUP(Table1[[#This Row],[Date]],'DB Money Supply'!$A:$F,6)</f>
        <v>1.69</v>
      </c>
    </row>
    <row r="64" spans="1:2" x14ac:dyDescent="0.35">
      <c r="A64" s="67">
        <v>26299</v>
      </c>
      <c r="B64" s="65">
        <f>VLOOKUP(Table1[[#This Row],[Date]],'DB Money Supply'!$A:$F,6)</f>
        <v>1.696</v>
      </c>
    </row>
    <row r="65" spans="1:2" x14ac:dyDescent="0.35">
      <c r="A65" s="67">
        <v>26390</v>
      </c>
      <c r="B65" s="65">
        <f>VLOOKUP(Table1[[#This Row],[Date]],'DB Money Supply'!$A:$F,6)</f>
        <v>1.7030000000000001</v>
      </c>
    </row>
    <row r="66" spans="1:2" x14ac:dyDescent="0.35">
      <c r="A66" s="67">
        <v>26481</v>
      </c>
      <c r="B66" s="65">
        <f>VLOOKUP(Table1[[#This Row],[Date]],'DB Money Supply'!$A:$F,6)</f>
        <v>1.679</v>
      </c>
    </row>
    <row r="67" spans="1:2" x14ac:dyDescent="0.35">
      <c r="A67" s="67">
        <v>26573</v>
      </c>
      <c r="B67" s="65">
        <f>VLOOKUP(Table1[[#This Row],[Date]],'DB Money Supply'!$A:$F,6)</f>
        <v>1.673</v>
      </c>
    </row>
    <row r="68" spans="1:2" x14ac:dyDescent="0.35">
      <c r="A68" s="67">
        <v>26665</v>
      </c>
      <c r="B68" s="65">
        <f>VLOOKUP(Table1[[#This Row],[Date]],'DB Money Supply'!$A:$F,6)</f>
        <v>1.694</v>
      </c>
    </row>
    <row r="69" spans="1:2" x14ac:dyDescent="0.35">
      <c r="A69" s="67">
        <v>26755</v>
      </c>
      <c r="B69" s="65">
        <f>VLOOKUP(Table1[[#This Row],[Date]],'DB Money Supply'!$A:$F,6)</f>
        <v>1.71</v>
      </c>
    </row>
    <row r="70" spans="1:2" x14ac:dyDescent="0.35">
      <c r="A70" s="67">
        <v>26846</v>
      </c>
      <c r="B70" s="65">
        <f>VLOOKUP(Table1[[#This Row],[Date]],'DB Money Supply'!$A:$F,6)</f>
        <v>1.7110000000000001</v>
      </c>
    </row>
    <row r="71" spans="1:2" x14ac:dyDescent="0.35">
      <c r="A71" s="67">
        <v>26938</v>
      </c>
      <c r="B71" s="65">
        <f>VLOOKUP(Table1[[#This Row],[Date]],'DB Money Supply'!$A:$F,6)</f>
        <v>1.7390000000000001</v>
      </c>
    </row>
    <row r="72" spans="1:2" x14ac:dyDescent="0.35">
      <c r="A72" s="67">
        <v>27030</v>
      </c>
      <c r="B72" s="65">
        <f>VLOOKUP(Table1[[#This Row],[Date]],'DB Money Supply'!$A:$F,6)</f>
        <v>1.7250000000000001</v>
      </c>
    </row>
    <row r="73" spans="1:2" x14ac:dyDescent="0.35">
      <c r="A73" s="67">
        <v>27120</v>
      </c>
      <c r="B73" s="65">
        <f>VLOOKUP(Table1[[#This Row],[Date]],'DB Money Supply'!$A:$F,6)</f>
        <v>1.748</v>
      </c>
    </row>
    <row r="74" spans="1:2" x14ac:dyDescent="0.35">
      <c r="A74" s="67">
        <v>27211</v>
      </c>
      <c r="B74" s="65">
        <f>VLOOKUP(Table1[[#This Row],[Date]],'DB Money Supply'!$A:$F,6)</f>
        <v>1.764</v>
      </c>
    </row>
    <row r="75" spans="1:2" x14ac:dyDescent="0.35">
      <c r="A75" s="67">
        <v>27303</v>
      </c>
      <c r="B75" s="65">
        <f>VLOOKUP(Table1[[#This Row],[Date]],'DB Money Supply'!$A:$F,6)</f>
        <v>1.7809999999999999</v>
      </c>
    </row>
    <row r="76" spans="1:2" x14ac:dyDescent="0.35">
      <c r="A76" s="67">
        <v>27395</v>
      </c>
      <c r="B76" s="65">
        <f>VLOOKUP(Table1[[#This Row],[Date]],'DB Money Supply'!$A:$F,6)</f>
        <v>1.766</v>
      </c>
    </row>
    <row r="77" spans="1:2" x14ac:dyDescent="0.35">
      <c r="A77" s="67">
        <v>27485</v>
      </c>
      <c r="B77" s="65">
        <f>VLOOKUP(Table1[[#This Row],[Date]],'DB Money Supply'!$A:$F,6)</f>
        <v>1.7410000000000001</v>
      </c>
    </row>
    <row r="78" spans="1:2" x14ac:dyDescent="0.35">
      <c r="A78" s="67">
        <v>27576</v>
      </c>
      <c r="B78" s="65">
        <f>VLOOKUP(Table1[[#This Row],[Date]],'DB Money Supply'!$A:$F,6)</f>
        <v>1.7390000000000001</v>
      </c>
    </row>
    <row r="79" spans="1:2" x14ac:dyDescent="0.35">
      <c r="A79" s="67">
        <v>27668</v>
      </c>
      <c r="B79" s="65">
        <f>VLOOKUP(Table1[[#This Row],[Date]],'DB Money Supply'!$A:$F,6)</f>
        <v>1.75</v>
      </c>
    </row>
    <row r="80" spans="1:2" x14ac:dyDescent="0.35">
      <c r="A80" s="67">
        <v>27760</v>
      </c>
      <c r="B80" s="65">
        <f>VLOOKUP(Table1[[#This Row],[Date]],'DB Money Supply'!$A:$F,6)</f>
        <v>1.752</v>
      </c>
    </row>
    <row r="81" spans="1:2" x14ac:dyDescent="0.35">
      <c r="A81" s="67">
        <v>27851</v>
      </c>
      <c r="B81" s="65">
        <f>VLOOKUP(Table1[[#This Row],[Date]],'DB Money Supply'!$A:$F,6)</f>
        <v>1.7310000000000001</v>
      </c>
    </row>
    <row r="82" spans="1:2" x14ac:dyDescent="0.35">
      <c r="A82" s="67">
        <v>27942</v>
      </c>
      <c r="B82" s="65">
        <f>VLOOKUP(Table1[[#This Row],[Date]],'DB Money Supply'!$A:$F,6)</f>
        <v>1.7170000000000001</v>
      </c>
    </row>
    <row r="83" spans="1:2" x14ac:dyDescent="0.35">
      <c r="A83" s="67">
        <v>28034</v>
      </c>
      <c r="B83" s="65">
        <f>VLOOKUP(Table1[[#This Row],[Date]],'DB Money Supply'!$A:$F,6)</f>
        <v>1.6990000000000001</v>
      </c>
    </row>
    <row r="84" spans="1:2" x14ac:dyDescent="0.35">
      <c r="A84" s="67">
        <v>28126</v>
      </c>
      <c r="B84" s="65">
        <f>VLOOKUP(Table1[[#This Row],[Date]],'DB Money Supply'!$A:$F,6)</f>
        <v>1.6890000000000001</v>
      </c>
    </row>
    <row r="85" spans="1:2" x14ac:dyDescent="0.35">
      <c r="A85" s="67">
        <v>28216</v>
      </c>
      <c r="B85" s="65">
        <f>VLOOKUP(Table1[[#This Row],[Date]],'DB Money Supply'!$A:$F,6)</f>
        <v>1.7010000000000001</v>
      </c>
    </row>
    <row r="86" spans="1:2" x14ac:dyDescent="0.35">
      <c r="A86" s="67">
        <v>28307</v>
      </c>
      <c r="B86" s="65">
        <f>VLOOKUP(Table1[[#This Row],[Date]],'DB Money Supply'!$A:$F,6)</f>
        <v>1.7130000000000001</v>
      </c>
    </row>
    <row r="87" spans="1:2" x14ac:dyDescent="0.35">
      <c r="A87" s="67">
        <v>28399</v>
      </c>
      <c r="B87" s="65">
        <f>VLOOKUP(Table1[[#This Row],[Date]],'DB Money Supply'!$A:$F,6)</f>
        <v>1.7150000000000001</v>
      </c>
    </row>
    <row r="88" spans="1:2" x14ac:dyDescent="0.35">
      <c r="A88" s="67">
        <v>28491</v>
      </c>
      <c r="B88" s="65">
        <f>VLOOKUP(Table1[[#This Row],[Date]],'DB Money Supply'!$A:$F,6)</f>
        <v>1.7130000000000001</v>
      </c>
    </row>
    <row r="89" spans="1:2" x14ac:dyDescent="0.35">
      <c r="A89" s="67">
        <v>28581</v>
      </c>
      <c r="B89" s="65">
        <f>VLOOKUP(Table1[[#This Row],[Date]],'DB Money Supply'!$A:$F,6)</f>
        <v>1.78</v>
      </c>
    </row>
    <row r="90" spans="1:2" x14ac:dyDescent="0.35">
      <c r="A90" s="67">
        <v>28672</v>
      </c>
      <c r="B90" s="65">
        <f>VLOOKUP(Table1[[#This Row],[Date]],'DB Money Supply'!$A:$F,6)</f>
        <v>1.7949999999999999</v>
      </c>
    </row>
    <row r="91" spans="1:2" x14ac:dyDescent="0.35">
      <c r="A91" s="67">
        <v>28764</v>
      </c>
      <c r="B91" s="65">
        <f>VLOOKUP(Table1[[#This Row],[Date]],'DB Money Supply'!$A:$F,6)</f>
        <v>1.8220000000000001</v>
      </c>
    </row>
    <row r="92" spans="1:2" x14ac:dyDescent="0.35">
      <c r="A92" s="67">
        <v>28856</v>
      </c>
      <c r="B92" s="65">
        <f>VLOOKUP(Table1[[#This Row],[Date]],'DB Money Supply'!$A:$F,6)</f>
        <v>1.8320000000000001</v>
      </c>
    </row>
    <row r="93" spans="1:2" x14ac:dyDescent="0.35">
      <c r="A93" s="67">
        <v>28946</v>
      </c>
      <c r="B93" s="65">
        <f>VLOOKUP(Table1[[#This Row],[Date]],'DB Money Supply'!$A:$F,6)</f>
        <v>1.835</v>
      </c>
    </row>
    <row r="94" spans="1:2" x14ac:dyDescent="0.35">
      <c r="A94" s="67">
        <v>29037</v>
      </c>
      <c r="B94" s="65">
        <f>VLOOKUP(Table1[[#This Row],[Date]],'DB Money Supply'!$A:$F,6)</f>
        <v>1.8460000000000001</v>
      </c>
    </row>
    <row r="95" spans="1:2" x14ac:dyDescent="0.35">
      <c r="A95" s="67">
        <v>29129</v>
      </c>
      <c r="B95" s="65">
        <f>VLOOKUP(Table1[[#This Row],[Date]],'DB Money Supply'!$A:$F,6)</f>
        <v>1.857</v>
      </c>
    </row>
    <row r="96" spans="1:2" x14ac:dyDescent="0.35">
      <c r="A96" s="67">
        <v>29221</v>
      </c>
      <c r="B96" s="65">
        <f>VLOOKUP(Table1[[#This Row],[Date]],'DB Money Supply'!$A:$F,6)</f>
        <v>1.869</v>
      </c>
    </row>
    <row r="97" spans="1:2" x14ac:dyDescent="0.35">
      <c r="A97" s="67">
        <v>29312</v>
      </c>
      <c r="B97" s="65">
        <f>VLOOKUP(Table1[[#This Row],[Date]],'DB Money Supply'!$A:$F,6)</f>
        <v>1.847</v>
      </c>
    </row>
    <row r="98" spans="1:2" x14ac:dyDescent="0.35">
      <c r="A98" s="67">
        <v>29403</v>
      </c>
      <c r="B98" s="65">
        <f>VLOOKUP(Table1[[#This Row],[Date]],'DB Money Supply'!$A:$F,6)</f>
        <v>1.831</v>
      </c>
    </row>
    <row r="99" spans="1:2" x14ac:dyDescent="0.35">
      <c r="A99" s="67">
        <v>29495</v>
      </c>
      <c r="B99" s="65">
        <f>VLOOKUP(Table1[[#This Row],[Date]],'DB Money Supply'!$A:$F,6)</f>
        <v>1.8740000000000001</v>
      </c>
    </row>
    <row r="100" spans="1:2" x14ac:dyDescent="0.35">
      <c r="A100" s="67">
        <v>29587</v>
      </c>
      <c r="B100" s="65">
        <f>VLOOKUP(Table1[[#This Row],[Date]],'DB Money Supply'!$A:$F,6)</f>
        <v>1.9279999999999999</v>
      </c>
    </row>
    <row r="101" spans="1:2" x14ac:dyDescent="0.35">
      <c r="A101" s="67">
        <v>29677</v>
      </c>
      <c r="B101" s="65">
        <f>VLOOKUP(Table1[[#This Row],[Date]],'DB Money Supply'!$A:$F,6)</f>
        <v>1.9</v>
      </c>
    </row>
    <row r="102" spans="1:2" x14ac:dyDescent="0.35">
      <c r="A102" s="67">
        <v>29768</v>
      </c>
      <c r="B102" s="65">
        <f>VLOOKUP(Table1[[#This Row],[Date]],'DB Money Supply'!$A:$F,6)</f>
        <v>1.925</v>
      </c>
    </row>
    <row r="103" spans="1:2" x14ac:dyDescent="0.35">
      <c r="A103" s="67">
        <v>29860</v>
      </c>
      <c r="B103" s="65">
        <f>VLOOKUP(Table1[[#This Row],[Date]],'DB Money Supply'!$A:$F,6)</f>
        <v>1.8879999999999999</v>
      </c>
    </row>
    <row r="104" spans="1:2" x14ac:dyDescent="0.35">
      <c r="A104" s="67">
        <v>29952</v>
      </c>
      <c r="B104" s="65">
        <f>VLOOKUP(Table1[[#This Row],[Date]],'DB Money Supply'!$A:$F,6)</f>
        <v>1.8420000000000001</v>
      </c>
    </row>
    <row r="105" spans="1:2" x14ac:dyDescent="0.35">
      <c r="A105" s="67">
        <v>30042</v>
      </c>
      <c r="B105" s="65">
        <f>VLOOKUP(Table1[[#This Row],[Date]],'DB Money Supply'!$A:$F,6)</f>
        <v>1.8360000000000001</v>
      </c>
    </row>
    <row r="106" spans="1:2" x14ac:dyDescent="0.35">
      <c r="A106" s="67">
        <v>30133</v>
      </c>
      <c r="B106" s="65">
        <f>VLOOKUP(Table1[[#This Row],[Date]],'DB Money Supply'!$A:$F,6)</f>
        <v>1.825</v>
      </c>
    </row>
    <row r="107" spans="1:2" x14ac:dyDescent="0.35">
      <c r="A107" s="67">
        <v>30225</v>
      </c>
      <c r="B107" s="65">
        <f>VLOOKUP(Table1[[#This Row],[Date]],'DB Money Supply'!$A:$F,6)</f>
        <v>1.804</v>
      </c>
    </row>
    <row r="108" spans="1:2" x14ac:dyDescent="0.35">
      <c r="A108" s="67">
        <v>30317</v>
      </c>
      <c r="B108" s="65">
        <f>VLOOKUP(Table1[[#This Row],[Date]],'DB Money Supply'!$A:$F,6)</f>
        <v>1.7450000000000001</v>
      </c>
    </row>
    <row r="109" spans="1:2" x14ac:dyDescent="0.35">
      <c r="A109" s="67">
        <v>30407</v>
      </c>
      <c r="B109" s="65">
        <f>VLOOKUP(Table1[[#This Row],[Date]],'DB Money Supply'!$A:$F,6)</f>
        <v>1.7529999999999999</v>
      </c>
    </row>
    <row r="110" spans="1:2" x14ac:dyDescent="0.35">
      <c r="A110" s="67">
        <v>30498</v>
      </c>
      <c r="B110" s="65">
        <f>VLOOKUP(Table1[[#This Row],[Date]],'DB Money Supply'!$A:$F,6)</f>
        <v>1.7789999999999999</v>
      </c>
    </row>
    <row r="111" spans="1:2" x14ac:dyDescent="0.35">
      <c r="A111" s="67">
        <v>30590</v>
      </c>
      <c r="B111" s="65">
        <f>VLOOKUP(Table1[[#This Row],[Date]],'DB Money Supply'!$A:$F,6)</f>
        <v>1.7969999999999999</v>
      </c>
    </row>
    <row r="112" spans="1:2" x14ac:dyDescent="0.35">
      <c r="A112" s="67">
        <v>30682</v>
      </c>
      <c r="B112" s="65">
        <f>VLOOKUP(Table1[[#This Row],[Date]],'DB Money Supply'!$A:$F,6)</f>
        <v>1.8120000000000001</v>
      </c>
    </row>
    <row r="113" spans="1:2" x14ac:dyDescent="0.35">
      <c r="A113" s="67">
        <v>30773</v>
      </c>
      <c r="B113" s="65">
        <f>VLOOKUP(Table1[[#This Row],[Date]],'DB Money Supply'!$A:$F,6)</f>
        <v>1.82</v>
      </c>
    </row>
    <row r="114" spans="1:2" x14ac:dyDescent="0.35">
      <c r="A114" s="67">
        <v>30864</v>
      </c>
      <c r="B114" s="65">
        <f>VLOOKUP(Table1[[#This Row],[Date]],'DB Money Supply'!$A:$F,6)</f>
        <v>1.829</v>
      </c>
    </row>
    <row r="115" spans="1:2" x14ac:dyDescent="0.35">
      <c r="A115" s="67">
        <v>30956</v>
      </c>
      <c r="B115" s="65">
        <f>VLOOKUP(Table1[[#This Row],[Date]],'DB Money Supply'!$A:$F,6)</f>
        <v>1.8180000000000001</v>
      </c>
    </row>
    <row r="116" spans="1:2" x14ac:dyDescent="0.35">
      <c r="A116" s="67">
        <v>31048</v>
      </c>
      <c r="B116" s="65">
        <f>VLOOKUP(Table1[[#This Row],[Date]],'DB Money Supply'!$A:$F,6)</f>
        <v>1.7989999999999999</v>
      </c>
    </row>
    <row r="117" spans="1:2" x14ac:dyDescent="0.35">
      <c r="A117" s="67">
        <v>31138</v>
      </c>
      <c r="B117" s="65">
        <f>VLOOKUP(Table1[[#This Row],[Date]],'DB Money Supply'!$A:$F,6)</f>
        <v>1.7949999999999999</v>
      </c>
    </row>
    <row r="118" spans="1:2" x14ac:dyDescent="0.35">
      <c r="A118" s="67">
        <v>31229</v>
      </c>
      <c r="B118" s="65">
        <f>VLOOKUP(Table1[[#This Row],[Date]],'DB Money Supply'!$A:$F,6)</f>
        <v>1.7949999999999999</v>
      </c>
    </row>
    <row r="119" spans="1:2" x14ac:dyDescent="0.35">
      <c r="A119" s="67">
        <v>31321</v>
      </c>
      <c r="B119" s="65">
        <f>VLOOKUP(Table1[[#This Row],[Date]],'DB Money Supply'!$A:$F,6)</f>
        <v>1.792</v>
      </c>
    </row>
    <row r="120" spans="1:2" x14ac:dyDescent="0.35">
      <c r="A120" s="67">
        <v>31413</v>
      </c>
      <c r="B120" s="65">
        <f>VLOOKUP(Table1[[#This Row],[Date]],'DB Money Supply'!$A:$F,6)</f>
        <v>1.792</v>
      </c>
    </row>
    <row r="121" spans="1:2" x14ac:dyDescent="0.35">
      <c r="A121" s="67">
        <v>31503</v>
      </c>
      <c r="B121" s="65">
        <f>VLOOKUP(Table1[[#This Row],[Date]],'DB Money Supply'!$A:$F,6)</f>
        <v>1.76</v>
      </c>
    </row>
    <row r="122" spans="1:2" x14ac:dyDescent="0.35">
      <c r="A122" s="67">
        <v>31594</v>
      </c>
      <c r="B122" s="65">
        <f>VLOOKUP(Table1[[#This Row],[Date]],'DB Money Supply'!$A:$F,6)</f>
        <v>1.7410000000000001</v>
      </c>
    </row>
    <row r="123" spans="1:2" x14ac:dyDescent="0.35">
      <c r="A123" s="67">
        <v>31686</v>
      </c>
      <c r="B123" s="65">
        <f>VLOOKUP(Table1[[#This Row],[Date]],'DB Money Supply'!$A:$F,6)</f>
        <v>1.7210000000000001</v>
      </c>
    </row>
    <row r="124" spans="1:2" x14ac:dyDescent="0.35">
      <c r="A124" s="67">
        <v>31778</v>
      </c>
      <c r="B124" s="65">
        <f>VLOOKUP(Table1[[#This Row],[Date]],'DB Money Supply'!$A:$F,6)</f>
        <v>1.718</v>
      </c>
    </row>
    <row r="125" spans="1:2" x14ac:dyDescent="0.35">
      <c r="A125" s="67">
        <v>31868</v>
      </c>
      <c r="B125" s="65">
        <f>VLOOKUP(Table1[[#This Row],[Date]],'DB Money Supply'!$A:$F,6)</f>
        <v>1.734</v>
      </c>
    </row>
    <row r="126" spans="1:2" x14ac:dyDescent="0.35">
      <c r="A126" s="67">
        <v>31959</v>
      </c>
      <c r="B126" s="65">
        <f>VLOOKUP(Table1[[#This Row],[Date]],'DB Money Supply'!$A:$F,6)</f>
        <v>1.7509999999999999</v>
      </c>
    </row>
    <row r="127" spans="1:2" x14ac:dyDescent="0.35">
      <c r="A127" s="67">
        <v>32051</v>
      </c>
      <c r="B127" s="65">
        <f>VLOOKUP(Table1[[#This Row],[Date]],'DB Money Supply'!$A:$F,6)</f>
        <v>1.776</v>
      </c>
    </row>
    <row r="128" spans="1:2" x14ac:dyDescent="0.35">
      <c r="A128" s="67">
        <v>32143</v>
      </c>
      <c r="B128" s="65">
        <f>VLOOKUP(Table1[[#This Row],[Date]],'DB Money Supply'!$A:$F,6)</f>
        <v>1.768</v>
      </c>
    </row>
    <row r="129" spans="1:2" x14ac:dyDescent="0.35">
      <c r="A129" s="67">
        <v>32234</v>
      </c>
      <c r="B129" s="65">
        <f>VLOOKUP(Table1[[#This Row],[Date]],'DB Money Supply'!$A:$F,6)</f>
        <v>1.774</v>
      </c>
    </row>
    <row r="130" spans="1:2" x14ac:dyDescent="0.35">
      <c r="A130" s="67">
        <v>32325</v>
      </c>
      <c r="B130" s="65">
        <f>VLOOKUP(Table1[[#This Row],[Date]],'DB Money Supply'!$A:$F,6)</f>
        <v>1.79</v>
      </c>
    </row>
    <row r="131" spans="1:2" x14ac:dyDescent="0.35">
      <c r="A131" s="67">
        <v>32417</v>
      </c>
      <c r="B131" s="65">
        <f>VLOOKUP(Table1[[#This Row],[Date]],'DB Money Supply'!$A:$F,6)</f>
        <v>1.8129999999999999</v>
      </c>
    </row>
    <row r="132" spans="1:2" x14ac:dyDescent="0.35">
      <c r="A132" s="67">
        <v>32509</v>
      </c>
      <c r="B132" s="65">
        <f>VLOOKUP(Table1[[#This Row],[Date]],'DB Money Supply'!$A:$F,6)</f>
        <v>1.84</v>
      </c>
    </row>
    <row r="133" spans="1:2" x14ac:dyDescent="0.35">
      <c r="A133" s="67">
        <v>32599</v>
      </c>
      <c r="B133" s="65">
        <f>VLOOKUP(Table1[[#This Row],[Date]],'DB Money Supply'!$A:$F,6)</f>
        <v>1.861</v>
      </c>
    </row>
    <row r="134" spans="1:2" x14ac:dyDescent="0.35">
      <c r="A134" s="67">
        <v>32690</v>
      </c>
      <c r="B134" s="65">
        <f>VLOOKUP(Table1[[#This Row],[Date]],'DB Money Supply'!$A:$F,6)</f>
        <v>1.853</v>
      </c>
    </row>
    <row r="135" spans="1:2" x14ac:dyDescent="0.35">
      <c r="A135" s="67">
        <v>32782</v>
      </c>
      <c r="B135" s="65">
        <f>VLOOKUP(Table1[[#This Row],[Date]],'DB Money Supply'!$A:$F,6)</f>
        <v>1.8340000000000001</v>
      </c>
    </row>
    <row r="136" spans="1:2" x14ac:dyDescent="0.35">
      <c r="A136" s="67">
        <v>32874</v>
      </c>
      <c r="B136" s="65">
        <f>VLOOKUP(Table1[[#This Row],[Date]],'DB Money Supply'!$A:$F,6)</f>
        <v>1.8480000000000001</v>
      </c>
    </row>
    <row r="137" spans="1:2" x14ac:dyDescent="0.35">
      <c r="A137" s="67">
        <v>32964</v>
      </c>
      <c r="B137" s="65">
        <f>VLOOKUP(Table1[[#This Row],[Date]],'DB Money Supply'!$A:$F,6)</f>
        <v>1.859</v>
      </c>
    </row>
    <row r="138" spans="1:2" x14ac:dyDescent="0.35">
      <c r="A138" s="67">
        <v>33055</v>
      </c>
      <c r="B138" s="65">
        <f>VLOOKUP(Table1[[#This Row],[Date]],'DB Money Supply'!$A:$F,6)</f>
        <v>1.8560000000000001</v>
      </c>
    </row>
    <row r="139" spans="1:2" x14ac:dyDescent="0.35">
      <c r="A139" s="67">
        <v>33147</v>
      </c>
      <c r="B139" s="65">
        <f>VLOOKUP(Table1[[#This Row],[Date]],'DB Money Supply'!$A:$F,6)</f>
        <v>1.839</v>
      </c>
    </row>
    <row r="140" spans="1:2" x14ac:dyDescent="0.35">
      <c r="A140" s="67">
        <v>33239</v>
      </c>
      <c r="B140" s="65">
        <f>VLOOKUP(Table1[[#This Row],[Date]],'DB Money Supply'!$A:$F,6)</f>
        <v>1.8260000000000001</v>
      </c>
    </row>
    <row r="141" spans="1:2" x14ac:dyDescent="0.35">
      <c r="A141" s="67">
        <v>33329</v>
      </c>
      <c r="B141" s="65">
        <f>VLOOKUP(Table1[[#This Row],[Date]],'DB Money Supply'!$A:$F,6)</f>
        <v>1.833</v>
      </c>
    </row>
    <row r="142" spans="1:2" x14ac:dyDescent="0.35">
      <c r="A142" s="67">
        <v>33420</v>
      </c>
      <c r="B142" s="65">
        <f>VLOOKUP(Table1[[#This Row],[Date]],'DB Money Supply'!$A:$F,6)</f>
        <v>1.85</v>
      </c>
    </row>
    <row r="143" spans="1:2" x14ac:dyDescent="0.35">
      <c r="A143" s="67">
        <v>33512</v>
      </c>
      <c r="B143" s="65">
        <f>VLOOKUP(Table1[[#This Row],[Date]],'DB Money Supply'!$A:$F,6)</f>
        <v>1.861</v>
      </c>
    </row>
    <row r="144" spans="1:2" x14ac:dyDescent="0.35">
      <c r="A144" s="67">
        <v>33604</v>
      </c>
      <c r="B144" s="65">
        <f>VLOOKUP(Table1[[#This Row],[Date]],'DB Money Supply'!$A:$F,6)</f>
        <v>1.8740000000000001</v>
      </c>
    </row>
    <row r="145" spans="1:2" x14ac:dyDescent="0.35">
      <c r="A145" s="67">
        <v>33695</v>
      </c>
      <c r="B145" s="65">
        <f>VLOOKUP(Table1[[#This Row],[Date]],'DB Money Supply'!$A:$F,6)</f>
        <v>1.905</v>
      </c>
    </row>
    <row r="146" spans="1:2" x14ac:dyDescent="0.35">
      <c r="A146" s="67">
        <v>33786</v>
      </c>
      <c r="B146" s="65">
        <f>VLOOKUP(Table1[[#This Row],[Date]],'DB Money Supply'!$A:$F,6)</f>
        <v>1.931</v>
      </c>
    </row>
    <row r="147" spans="1:2" x14ac:dyDescent="0.35">
      <c r="A147" s="67">
        <v>33878</v>
      </c>
      <c r="B147" s="65">
        <f>VLOOKUP(Table1[[#This Row],[Date]],'DB Money Supply'!$A:$F,6)</f>
        <v>1.9510000000000001</v>
      </c>
    </row>
    <row r="148" spans="1:2" x14ac:dyDescent="0.35">
      <c r="A148" s="67">
        <v>33970</v>
      </c>
      <c r="B148" s="65">
        <f>VLOOKUP(Table1[[#This Row],[Date]],'DB Money Supply'!$A:$F,6)</f>
        <v>1.9710000000000001</v>
      </c>
    </row>
    <row r="149" spans="1:2" x14ac:dyDescent="0.35">
      <c r="A149" s="67">
        <v>34060</v>
      </c>
      <c r="B149" s="65">
        <f>VLOOKUP(Table1[[#This Row],[Date]],'DB Money Supply'!$A:$F,6)</f>
        <v>1.9850000000000001</v>
      </c>
    </row>
    <row r="150" spans="1:2" x14ac:dyDescent="0.35">
      <c r="A150" s="67">
        <v>34151</v>
      </c>
      <c r="B150" s="65">
        <f>VLOOKUP(Table1[[#This Row],[Date]],'DB Money Supply'!$A:$F,6)</f>
        <v>1.9970000000000001</v>
      </c>
    </row>
    <row r="151" spans="1:2" x14ac:dyDescent="0.35">
      <c r="A151" s="67">
        <v>34243</v>
      </c>
      <c r="B151" s="65">
        <f>VLOOKUP(Table1[[#This Row],[Date]],'DB Money Supply'!$A:$F,6)</f>
        <v>2.0230000000000001</v>
      </c>
    </row>
    <row r="152" spans="1:2" x14ac:dyDescent="0.35">
      <c r="A152" s="67">
        <v>34335</v>
      </c>
      <c r="B152" s="65">
        <f>VLOOKUP(Table1[[#This Row],[Date]],'DB Money Supply'!$A:$F,6)</f>
        <v>2.0470000000000002</v>
      </c>
    </row>
    <row r="153" spans="1:2" x14ac:dyDescent="0.35">
      <c r="A153" s="67">
        <v>34425</v>
      </c>
      <c r="B153" s="65">
        <f>VLOOKUP(Table1[[#This Row],[Date]],'DB Money Supply'!$A:$F,6)</f>
        <v>2.08</v>
      </c>
    </row>
    <row r="154" spans="1:2" x14ac:dyDescent="0.35">
      <c r="A154" s="67">
        <v>34516</v>
      </c>
      <c r="B154" s="65">
        <f>VLOOKUP(Table1[[#This Row],[Date]],'DB Money Supply'!$A:$F,6)</f>
        <v>2.1030000000000002</v>
      </c>
    </row>
    <row r="155" spans="1:2" x14ac:dyDescent="0.35">
      <c r="A155" s="67">
        <v>34608</v>
      </c>
      <c r="B155" s="65">
        <f>VLOOKUP(Table1[[#This Row],[Date]],'DB Money Supply'!$A:$F,6)</f>
        <v>2.1389999999999998</v>
      </c>
    </row>
    <row r="156" spans="1:2" x14ac:dyDescent="0.35">
      <c r="A156" s="67">
        <v>34700</v>
      </c>
      <c r="B156" s="65">
        <f>VLOOKUP(Table1[[#This Row],[Date]],'DB Money Supply'!$A:$F,6)</f>
        <v>2.1549999999999998</v>
      </c>
    </row>
    <row r="157" spans="1:2" x14ac:dyDescent="0.35">
      <c r="A157" s="67">
        <v>34790</v>
      </c>
      <c r="B157" s="65">
        <f>VLOOKUP(Table1[[#This Row],[Date]],'DB Money Supply'!$A:$F,6)</f>
        <v>2.1509999999999998</v>
      </c>
    </row>
    <row r="158" spans="1:2" x14ac:dyDescent="0.35">
      <c r="A158" s="67">
        <v>34881</v>
      </c>
      <c r="B158" s="65">
        <f>VLOOKUP(Table1[[#This Row],[Date]],'DB Money Supply'!$A:$F,6)</f>
        <v>2.1419999999999999</v>
      </c>
    </row>
    <row r="159" spans="1:2" x14ac:dyDescent="0.35">
      <c r="A159" s="67">
        <v>34973</v>
      </c>
      <c r="B159" s="65">
        <f>VLOOKUP(Table1[[#This Row],[Date]],'DB Money Supply'!$A:$F,6)</f>
        <v>2.1469999999999998</v>
      </c>
    </row>
    <row r="160" spans="1:2" x14ac:dyDescent="0.35">
      <c r="A160" s="67">
        <v>35065</v>
      </c>
      <c r="B160" s="65">
        <f>VLOOKUP(Table1[[#This Row],[Date]],'DB Money Supply'!$A:$F,6)</f>
        <v>2.1469999999999998</v>
      </c>
    </row>
    <row r="161" spans="1:2" x14ac:dyDescent="0.35">
      <c r="A161" s="67">
        <v>35156</v>
      </c>
      <c r="B161" s="65">
        <f>VLOOKUP(Table1[[#This Row],[Date]],'DB Money Supply'!$A:$F,6)</f>
        <v>2.165</v>
      </c>
    </row>
    <row r="162" spans="1:2" x14ac:dyDescent="0.35">
      <c r="A162" s="67">
        <v>35247</v>
      </c>
      <c r="B162" s="65">
        <f>VLOOKUP(Table1[[#This Row],[Date]],'DB Money Supply'!$A:$F,6)</f>
        <v>2.1709999999999998</v>
      </c>
    </row>
    <row r="163" spans="1:2" x14ac:dyDescent="0.35">
      <c r="A163" s="67">
        <v>35339</v>
      </c>
      <c r="B163" s="65">
        <f>VLOOKUP(Table1[[#This Row],[Date]],'DB Money Supply'!$A:$F,6)</f>
        <v>2.1760000000000002</v>
      </c>
    </row>
    <row r="164" spans="1:2" x14ac:dyDescent="0.35">
      <c r="A164" s="67">
        <v>35431</v>
      </c>
      <c r="B164" s="65">
        <f>VLOOKUP(Table1[[#This Row],[Date]],'DB Money Supply'!$A:$F,6)</f>
        <v>2.1739999999999999</v>
      </c>
    </row>
    <row r="165" spans="1:2" x14ac:dyDescent="0.35">
      <c r="A165" s="67">
        <v>35521</v>
      </c>
      <c r="B165" s="65">
        <f>VLOOKUP(Table1[[#This Row],[Date]],'DB Money Supply'!$A:$F,6)</f>
        <v>2.19</v>
      </c>
    </row>
    <row r="166" spans="1:2" x14ac:dyDescent="0.35">
      <c r="A166" s="67">
        <v>35612</v>
      </c>
      <c r="B166" s="65">
        <f>VLOOKUP(Table1[[#This Row],[Date]],'DB Money Supply'!$A:$F,6)</f>
        <v>2.1920000000000002</v>
      </c>
    </row>
    <row r="167" spans="1:2" x14ac:dyDescent="0.35">
      <c r="A167" s="67">
        <v>35704</v>
      </c>
      <c r="B167" s="65">
        <f>VLOOKUP(Table1[[#This Row],[Date]],'DB Money Supply'!$A:$F,6)</f>
        <v>2.1840000000000002</v>
      </c>
    </row>
    <row r="168" spans="1:2" x14ac:dyDescent="0.35">
      <c r="A168" s="67">
        <v>35796</v>
      </c>
      <c r="B168" s="65">
        <f>VLOOKUP(Table1[[#This Row],[Date]],'DB Money Supply'!$A:$F,6)</f>
        <v>2.17</v>
      </c>
    </row>
    <row r="169" spans="1:2" x14ac:dyDescent="0.35">
      <c r="A169" s="67">
        <v>35886</v>
      </c>
      <c r="B169" s="65">
        <f>VLOOKUP(Table1[[#This Row],[Date]],'DB Money Supply'!$A:$F,6)</f>
        <v>2.1549999999999998</v>
      </c>
    </row>
    <row r="170" spans="1:2" x14ac:dyDescent="0.35">
      <c r="A170" s="67">
        <v>35977</v>
      </c>
      <c r="B170" s="65">
        <f>VLOOKUP(Table1[[#This Row],[Date]],'DB Money Supply'!$A:$F,6)</f>
        <v>2.1549999999999998</v>
      </c>
    </row>
    <row r="171" spans="1:2" x14ac:dyDescent="0.35">
      <c r="A171" s="67">
        <v>36069</v>
      </c>
      <c r="B171" s="65">
        <f>VLOOKUP(Table1[[#This Row],[Date]],'DB Money Supply'!$A:$F,6)</f>
        <v>2.14</v>
      </c>
    </row>
    <row r="172" spans="1:2" x14ac:dyDescent="0.35">
      <c r="A172" s="67">
        <v>36161</v>
      </c>
      <c r="B172" s="65">
        <f>VLOOKUP(Table1[[#This Row],[Date]],'DB Money Supply'!$A:$F,6)</f>
        <v>2.129</v>
      </c>
    </row>
    <row r="173" spans="1:2" x14ac:dyDescent="0.35">
      <c r="A173" s="67">
        <v>36251</v>
      </c>
      <c r="B173" s="65">
        <f>VLOOKUP(Table1[[#This Row],[Date]],'DB Money Supply'!$A:$F,6)</f>
        <v>2.1240000000000001</v>
      </c>
    </row>
    <row r="174" spans="1:2" x14ac:dyDescent="0.35">
      <c r="A174" s="67">
        <v>36342</v>
      </c>
      <c r="B174" s="65">
        <f>VLOOKUP(Table1[[#This Row],[Date]],'DB Money Supply'!$A:$F,6)</f>
        <v>2.1280000000000001</v>
      </c>
    </row>
    <row r="175" spans="1:2" x14ac:dyDescent="0.35">
      <c r="A175" s="67">
        <v>36434</v>
      </c>
      <c r="B175" s="65">
        <f>VLOOKUP(Table1[[#This Row],[Date]],'DB Money Supply'!$A:$F,6)</f>
        <v>2.1459999999999999</v>
      </c>
    </row>
    <row r="176" spans="1:2" x14ac:dyDescent="0.35">
      <c r="A176" s="67">
        <v>36526</v>
      </c>
      <c r="B176" s="65">
        <f>VLOOKUP(Table1[[#This Row],[Date]],'DB Money Supply'!$A:$F,6)</f>
        <v>2.1349999999999998</v>
      </c>
    </row>
    <row r="177" spans="1:2" x14ac:dyDescent="0.35">
      <c r="A177" s="67">
        <v>36617</v>
      </c>
      <c r="B177" s="65">
        <f>VLOOKUP(Table1[[#This Row],[Date]],'DB Money Supply'!$A:$F,6)</f>
        <v>2.1509999999999998</v>
      </c>
    </row>
    <row r="178" spans="1:2" x14ac:dyDescent="0.35">
      <c r="A178" s="67">
        <v>36708</v>
      </c>
      <c r="B178" s="65">
        <f>VLOOKUP(Table1[[#This Row],[Date]],'DB Money Supply'!$A:$F,6)</f>
        <v>2.141</v>
      </c>
    </row>
    <row r="179" spans="1:2" x14ac:dyDescent="0.35">
      <c r="A179" s="67">
        <v>36800</v>
      </c>
      <c r="B179" s="65">
        <f>VLOOKUP(Table1[[#This Row],[Date]],'DB Money Supply'!$A:$F,6)</f>
        <v>2.133</v>
      </c>
    </row>
    <row r="180" spans="1:2" x14ac:dyDescent="0.35">
      <c r="A180" s="67">
        <v>36892</v>
      </c>
      <c r="B180" s="65">
        <f>VLOOKUP(Table1[[#This Row],[Date]],'DB Money Supply'!$A:$F,6)</f>
        <v>2.085</v>
      </c>
    </row>
    <row r="181" spans="1:2" x14ac:dyDescent="0.35">
      <c r="A181" s="67">
        <v>36982</v>
      </c>
      <c r="B181" s="65">
        <f>VLOOKUP(Table1[[#This Row],[Date]],'DB Money Supply'!$A:$F,6)</f>
        <v>2.0590000000000002</v>
      </c>
    </row>
    <row r="182" spans="1:2" x14ac:dyDescent="0.35">
      <c r="A182" s="67">
        <v>37073</v>
      </c>
      <c r="B182" s="65">
        <f>VLOOKUP(Table1[[#This Row],[Date]],'DB Money Supply'!$A:$F,6)</f>
        <v>2.0139999999999998</v>
      </c>
    </row>
    <row r="183" spans="1:2" x14ac:dyDescent="0.35">
      <c r="A183" s="67">
        <v>37165</v>
      </c>
      <c r="B183" s="65">
        <f>VLOOKUP(Table1[[#This Row],[Date]],'DB Money Supply'!$A:$F,6)</f>
        <v>1.98</v>
      </c>
    </row>
    <row r="184" spans="1:2" x14ac:dyDescent="0.35">
      <c r="A184" s="67">
        <v>37257</v>
      </c>
      <c r="B184" s="65">
        <f>VLOOKUP(Table1[[#This Row],[Date]],'DB Money Supply'!$A:$F,6)</f>
        <v>1.9690000000000001</v>
      </c>
    </row>
    <row r="185" spans="1:2" x14ac:dyDescent="0.35">
      <c r="A185" s="67">
        <v>37347</v>
      </c>
      <c r="B185" s="65">
        <f>VLOOKUP(Table1[[#This Row],[Date]],'DB Money Supply'!$A:$F,6)</f>
        <v>1.972</v>
      </c>
    </row>
    <row r="186" spans="1:2" x14ac:dyDescent="0.35">
      <c r="A186" s="67">
        <v>37438</v>
      </c>
      <c r="B186" s="65">
        <f>VLOOKUP(Table1[[#This Row],[Date]],'DB Money Supply'!$A:$F,6)</f>
        <v>1.9530000000000001</v>
      </c>
    </row>
    <row r="187" spans="1:2" x14ac:dyDescent="0.35">
      <c r="A187" s="67">
        <v>37530</v>
      </c>
      <c r="B187" s="65">
        <f>VLOOKUP(Table1[[#This Row],[Date]],'DB Money Supply'!$A:$F,6)</f>
        <v>1.927</v>
      </c>
    </row>
    <row r="188" spans="1:2" x14ac:dyDescent="0.35">
      <c r="A188" s="67">
        <v>37622</v>
      </c>
      <c r="B188" s="65">
        <f>VLOOKUP(Table1[[#This Row],[Date]],'DB Money Supply'!$A:$F,6)</f>
        <v>1.915</v>
      </c>
    </row>
    <row r="189" spans="1:2" x14ac:dyDescent="0.35">
      <c r="A189" s="67">
        <v>37712</v>
      </c>
      <c r="B189" s="65">
        <f>VLOOKUP(Table1[[#This Row],[Date]],'DB Money Supply'!$A:$F,6)</f>
        <v>1.901</v>
      </c>
    </row>
    <row r="190" spans="1:2" x14ac:dyDescent="0.35">
      <c r="A190" s="67">
        <v>37803</v>
      </c>
      <c r="B190" s="65">
        <f>VLOOKUP(Table1[[#This Row],[Date]],'DB Money Supply'!$A:$F,6)</f>
        <v>1.905</v>
      </c>
    </row>
    <row r="191" spans="1:2" x14ac:dyDescent="0.35">
      <c r="A191" s="67">
        <v>37895</v>
      </c>
      <c r="B191" s="65">
        <f>VLOOKUP(Table1[[#This Row],[Date]],'DB Money Supply'!$A:$F,6)</f>
        <v>1.94</v>
      </c>
    </row>
    <row r="192" spans="1:2" x14ac:dyDescent="0.35">
      <c r="A192" s="67">
        <v>37987</v>
      </c>
      <c r="B192" s="65">
        <f>VLOOKUP(Table1[[#This Row],[Date]],'DB Money Supply'!$A:$F,6)</f>
        <v>1.95</v>
      </c>
    </row>
    <row r="193" spans="1:2" x14ac:dyDescent="0.35">
      <c r="A193" s="67">
        <v>38078</v>
      </c>
      <c r="B193" s="65">
        <f>VLOOKUP(Table1[[#This Row],[Date]],'DB Money Supply'!$A:$F,6)</f>
        <v>1.94</v>
      </c>
    </row>
    <row r="194" spans="1:2" x14ac:dyDescent="0.35">
      <c r="A194" s="67">
        <v>38169</v>
      </c>
      <c r="B194" s="65">
        <f>VLOOKUP(Table1[[#This Row],[Date]],'DB Money Supply'!$A:$F,6)</f>
        <v>1.9490000000000001</v>
      </c>
    </row>
    <row r="195" spans="1:2" x14ac:dyDescent="0.35">
      <c r="A195" s="67">
        <v>38261</v>
      </c>
      <c r="B195" s="65">
        <f>VLOOKUP(Table1[[#This Row],[Date]],'DB Money Supply'!$A:$F,6)</f>
        <v>1.958</v>
      </c>
    </row>
    <row r="196" spans="1:2" x14ac:dyDescent="0.35">
      <c r="A196" s="67">
        <v>38353</v>
      </c>
      <c r="B196" s="65">
        <f>VLOOKUP(Table1[[#This Row],[Date]],'DB Money Supply'!$A:$F,6)</f>
        <v>1.9850000000000001</v>
      </c>
    </row>
    <row r="197" spans="1:2" x14ac:dyDescent="0.35">
      <c r="A197" s="67">
        <v>38443</v>
      </c>
      <c r="B197" s="65">
        <f>VLOOKUP(Table1[[#This Row],[Date]],'DB Money Supply'!$A:$F,6)</f>
        <v>1.9950000000000001</v>
      </c>
    </row>
    <row r="198" spans="1:2" x14ac:dyDescent="0.35">
      <c r="A198" s="67">
        <v>38534</v>
      </c>
      <c r="B198" s="65">
        <f>VLOOKUP(Table1[[#This Row],[Date]],'DB Money Supply'!$A:$F,6)</f>
        <v>2</v>
      </c>
    </row>
    <row r="199" spans="1:2" x14ac:dyDescent="0.35">
      <c r="A199" s="67">
        <v>38626</v>
      </c>
      <c r="B199" s="65">
        <f>VLOOKUP(Table1[[#This Row],[Date]],'DB Money Supply'!$A:$F,6)</f>
        <v>2.0009999999999999</v>
      </c>
    </row>
    <row r="200" spans="1:2" x14ac:dyDescent="0.35">
      <c r="A200" s="67">
        <v>38718</v>
      </c>
      <c r="B200" s="65">
        <f>VLOOKUP(Table1[[#This Row],[Date]],'DB Money Supply'!$A:$F,6)</f>
        <v>2.016</v>
      </c>
    </row>
    <row r="201" spans="1:2" x14ac:dyDescent="0.35">
      <c r="A201" s="67">
        <v>38808</v>
      </c>
      <c r="B201" s="65">
        <f>VLOOKUP(Table1[[#This Row],[Date]],'DB Money Supply'!$A:$F,6)</f>
        <v>2.0169999999999999</v>
      </c>
    </row>
    <row r="202" spans="1:2" x14ac:dyDescent="0.35">
      <c r="A202" s="67">
        <v>38899</v>
      </c>
      <c r="B202" s="65">
        <f>VLOOKUP(Table1[[#This Row],[Date]],'DB Money Supply'!$A:$F,6)</f>
        <v>2.0059999999999998</v>
      </c>
    </row>
    <row r="203" spans="1:2" x14ac:dyDescent="0.35">
      <c r="A203" s="67">
        <v>38991</v>
      </c>
      <c r="B203" s="65">
        <f>VLOOKUP(Table1[[#This Row],[Date]],'DB Money Supply'!$A:$F,6)</f>
        <v>1.9970000000000001</v>
      </c>
    </row>
    <row r="204" spans="1:2" x14ac:dyDescent="0.35">
      <c r="A204" s="67">
        <v>39083</v>
      </c>
      <c r="B204" s="65">
        <f>VLOOKUP(Table1[[#This Row],[Date]],'DB Money Supply'!$A:$F,6)</f>
        <v>1.9930000000000001</v>
      </c>
    </row>
    <row r="205" spans="1:2" x14ac:dyDescent="0.35">
      <c r="A205" s="67">
        <v>39173</v>
      </c>
      <c r="B205" s="65">
        <f>VLOOKUP(Table1[[#This Row],[Date]],'DB Money Supply'!$A:$F,6)</f>
        <v>1.986</v>
      </c>
    </row>
    <row r="206" spans="1:2" x14ac:dyDescent="0.35">
      <c r="A206" s="67">
        <v>39264</v>
      </c>
      <c r="B206" s="65">
        <f>VLOOKUP(Table1[[#This Row],[Date]],'DB Money Supply'!$A:$F,6)</f>
        <v>1.9770000000000001</v>
      </c>
    </row>
    <row r="207" spans="1:2" x14ac:dyDescent="0.35">
      <c r="A207" s="67">
        <v>39356</v>
      </c>
      <c r="B207" s="65">
        <f>VLOOKUP(Table1[[#This Row],[Date]],'DB Money Supply'!$A:$F,6)</f>
        <v>1.9770000000000001</v>
      </c>
    </row>
    <row r="208" spans="1:2" x14ac:dyDescent="0.35">
      <c r="A208" s="67">
        <v>39448</v>
      </c>
      <c r="B208" s="65">
        <f>VLOOKUP(Table1[[#This Row],[Date]],'DB Money Supply'!$A:$F,6)</f>
        <v>1.9390000000000001</v>
      </c>
    </row>
    <row r="209" spans="1:2" x14ac:dyDescent="0.35">
      <c r="A209" s="67">
        <v>39539</v>
      </c>
      <c r="B209" s="65">
        <f>VLOOKUP(Table1[[#This Row],[Date]],'DB Money Supply'!$A:$F,6)</f>
        <v>1.927</v>
      </c>
    </row>
    <row r="210" spans="1:2" x14ac:dyDescent="0.35">
      <c r="A210" s="67">
        <v>39630</v>
      </c>
      <c r="B210" s="65">
        <f>VLOOKUP(Table1[[#This Row],[Date]],'DB Money Supply'!$A:$F,6)</f>
        <v>1.9079999999999999</v>
      </c>
    </row>
    <row r="211" spans="1:2" x14ac:dyDescent="0.35">
      <c r="A211" s="67">
        <v>39722</v>
      </c>
      <c r="B211" s="65">
        <f>VLOOKUP(Table1[[#This Row],[Date]],'DB Money Supply'!$A:$F,6)</f>
        <v>1.8129999999999999</v>
      </c>
    </row>
    <row r="212" spans="1:2" x14ac:dyDescent="0.35">
      <c r="A212" s="67">
        <v>39814</v>
      </c>
      <c r="B212" s="65">
        <f>VLOOKUP(Table1[[#This Row],[Date]],'DB Money Supply'!$A:$F,6)</f>
        <v>1.7350000000000001</v>
      </c>
    </row>
    <row r="213" spans="1:2" x14ac:dyDescent="0.35">
      <c r="A213" s="67">
        <v>39904</v>
      </c>
      <c r="B213" s="65">
        <f>VLOOKUP(Table1[[#This Row],[Date]],'DB Money Supply'!$A:$F,6)</f>
        <v>1.7090000000000001</v>
      </c>
    </row>
    <row r="214" spans="1:2" x14ac:dyDescent="0.35">
      <c r="A214" s="67">
        <v>39995</v>
      </c>
      <c r="B214" s="65">
        <f>VLOOKUP(Table1[[#This Row],[Date]],'DB Money Supply'!$A:$F,6)</f>
        <v>1.7110000000000001</v>
      </c>
    </row>
    <row r="215" spans="1:2" x14ac:dyDescent="0.35">
      <c r="A215" s="67">
        <v>40087</v>
      </c>
      <c r="B215" s="65">
        <f>VLOOKUP(Table1[[#This Row],[Date]],'DB Money Supply'!$A:$F,6)</f>
        <v>1.726</v>
      </c>
    </row>
    <row r="216" spans="1:2" x14ac:dyDescent="0.35">
      <c r="A216" s="67">
        <v>40179</v>
      </c>
      <c r="B216" s="65">
        <f>VLOOKUP(Table1[[#This Row],[Date]],'DB Money Supply'!$A:$F,6)</f>
        <v>1.7390000000000001</v>
      </c>
    </row>
    <row r="217" spans="1:2" x14ac:dyDescent="0.35">
      <c r="A217" s="67">
        <v>40269</v>
      </c>
      <c r="B217" s="65">
        <f>VLOOKUP(Table1[[#This Row],[Date]],'DB Money Supply'!$A:$F,6)</f>
        <v>1.746</v>
      </c>
    </row>
    <row r="218" spans="1:2" x14ac:dyDescent="0.35">
      <c r="A218" s="67">
        <v>40360</v>
      </c>
      <c r="B218" s="65">
        <f>VLOOKUP(Table1[[#This Row],[Date]],'DB Money Supply'!$A:$F,6)</f>
        <v>1.748</v>
      </c>
    </row>
    <row r="219" spans="1:2" x14ac:dyDescent="0.35">
      <c r="A219" s="67">
        <v>40452</v>
      </c>
      <c r="B219" s="65">
        <f>VLOOKUP(Table1[[#This Row],[Date]],'DB Money Supply'!$A:$F,6)</f>
        <v>1.7450000000000001</v>
      </c>
    </row>
    <row r="220" spans="1:2" x14ac:dyDescent="0.35">
      <c r="A220" s="67">
        <v>40544</v>
      </c>
      <c r="B220" s="65">
        <f>VLOOKUP(Table1[[#This Row],[Date]],'DB Money Supply'!$A:$F,6)</f>
        <v>1.728</v>
      </c>
    </row>
    <row r="221" spans="1:2" x14ac:dyDescent="0.35">
      <c r="A221" s="67">
        <v>40634</v>
      </c>
      <c r="B221" s="65">
        <f>VLOOKUP(Table1[[#This Row],[Date]],'DB Money Supply'!$A:$F,6)</f>
        <v>1.714</v>
      </c>
    </row>
    <row r="222" spans="1:2" x14ac:dyDescent="0.35">
      <c r="A222" s="67">
        <v>40725</v>
      </c>
      <c r="B222" s="65">
        <f>VLOOKUP(Table1[[#This Row],[Date]],'DB Money Supply'!$A:$F,6)</f>
        <v>1.6559999999999999</v>
      </c>
    </row>
    <row r="223" spans="1:2" x14ac:dyDescent="0.35">
      <c r="A223" s="67">
        <v>40817</v>
      </c>
      <c r="B223" s="65">
        <f>VLOOKUP(Table1[[#This Row],[Date]],'DB Money Supply'!$A:$F,6)</f>
        <v>1.6479999999999999</v>
      </c>
    </row>
    <row r="224" spans="1:2" x14ac:dyDescent="0.35">
      <c r="A224" s="67">
        <v>40909</v>
      </c>
      <c r="B224" s="65">
        <f>VLOOKUP(Table1[[#This Row],[Date]],'DB Money Supply'!$A:$F,6)</f>
        <v>1.6419999999999999</v>
      </c>
    </row>
    <row r="225" spans="1:2" x14ac:dyDescent="0.35">
      <c r="A225" s="67">
        <v>41000</v>
      </c>
      <c r="B225" s="65">
        <f>VLOOKUP(Table1[[#This Row],[Date]],'DB Money Supply'!$A:$F,6)</f>
        <v>1.631</v>
      </c>
    </row>
    <row r="226" spans="1:2" x14ac:dyDescent="0.35">
      <c r="A226" s="67">
        <v>41091</v>
      </c>
      <c r="B226" s="65">
        <f>VLOOKUP(Table1[[#This Row],[Date]],'DB Money Supply'!$A:$F,6)</f>
        <v>1.6120000000000001</v>
      </c>
    </row>
    <row r="227" spans="1:2" x14ac:dyDescent="0.35">
      <c r="A227" s="67">
        <v>41183</v>
      </c>
      <c r="B227" s="65">
        <f>VLOOKUP(Table1[[#This Row],[Date]],'DB Money Supply'!$A:$F,6)</f>
        <v>1.5860000000000001</v>
      </c>
    </row>
    <row r="228" spans="1:2" x14ac:dyDescent="0.35">
      <c r="A228" s="67">
        <v>41275</v>
      </c>
      <c r="B228" s="65">
        <f>VLOOKUP(Table1[[#This Row],[Date]],'DB Money Supply'!$A:$F,6)</f>
        <v>1.583</v>
      </c>
    </row>
    <row r="229" spans="1:2" x14ac:dyDescent="0.35">
      <c r="A229" s="67">
        <v>41365</v>
      </c>
      <c r="B229" s="65">
        <f>VLOOKUP(Table1[[#This Row],[Date]],'DB Money Supply'!$A:$F,6)</f>
        <v>1.571</v>
      </c>
    </row>
    <row r="230" spans="1:2" x14ac:dyDescent="0.35">
      <c r="A230" s="67">
        <v>41456</v>
      </c>
      <c r="B230" s="65">
        <f>VLOOKUP(Table1[[#This Row],[Date]],'DB Money Supply'!$A:$F,6)</f>
        <v>1.5680000000000001</v>
      </c>
    </row>
    <row r="231" spans="1:2" x14ac:dyDescent="0.35">
      <c r="A231" s="67">
        <v>41548</v>
      </c>
      <c r="B231" s="65">
        <f>VLOOKUP(Table1[[#This Row],[Date]],'DB Money Supply'!$A:$F,6)</f>
        <v>1.56</v>
      </c>
    </row>
    <row r="232" spans="1:2" x14ac:dyDescent="0.35">
      <c r="A232" s="67">
        <v>41640</v>
      </c>
      <c r="B232" s="65">
        <f>VLOOKUP(Table1[[#This Row],[Date]],'DB Money Supply'!$A:$F,6)</f>
        <v>1.538</v>
      </c>
    </row>
    <row r="233" spans="1:2" x14ac:dyDescent="0.35">
      <c r="A233" s="67">
        <v>41730</v>
      </c>
      <c r="B233" s="65">
        <f>VLOOKUP(Table1[[#This Row],[Date]],'DB Money Supply'!$A:$F,6)</f>
        <v>1.542</v>
      </c>
    </row>
    <row r="234" spans="1:2" x14ac:dyDescent="0.35">
      <c r="A234" s="67">
        <v>41821</v>
      </c>
      <c r="B234" s="65">
        <f>VLOOKUP(Table1[[#This Row],[Date]],'DB Money Supply'!$A:$F,6)</f>
        <v>1.5469999999999999</v>
      </c>
    </row>
    <row r="235" spans="1:2" x14ac:dyDescent="0.35">
      <c r="A235" s="67">
        <v>41913</v>
      </c>
      <c r="B235" s="65">
        <f>VLOOKUP(Table1[[#This Row],[Date]],'DB Money Supply'!$A:$F,6)</f>
        <v>1.5369999999999999</v>
      </c>
    </row>
    <row r="236" spans="1:2" x14ac:dyDescent="0.35">
      <c r="A236" s="67">
        <v>42005</v>
      </c>
      <c r="B236" s="65">
        <f>VLOOKUP(Table1[[#This Row],[Date]],'DB Money Supply'!$A:$F,6)</f>
        <v>1.5209999999999999</v>
      </c>
    </row>
    <row r="237" spans="1:2" x14ac:dyDescent="0.35">
      <c r="A237" s="67">
        <v>42095</v>
      </c>
      <c r="B237" s="65">
        <f>VLOOKUP(Table1[[#This Row],[Date]],'DB Money Supply'!$A:$F,6)</f>
        <v>1.5209999999999999</v>
      </c>
    </row>
    <row r="238" spans="1:2" x14ac:dyDescent="0.35">
      <c r="A238" s="67">
        <v>42186</v>
      </c>
      <c r="B238" s="65">
        <f>VLOOKUP(Table1[[#This Row],[Date]],'DB Money Supply'!$A:$F,6)</f>
        <v>1.512</v>
      </c>
    </row>
    <row r="239" spans="1:2" x14ac:dyDescent="0.35">
      <c r="A239" s="67">
        <v>42278</v>
      </c>
      <c r="B239" s="65">
        <f>VLOOKUP(Table1[[#This Row],[Date]],'DB Money Supply'!$A:$F,6)</f>
        <v>1.4930000000000001</v>
      </c>
    </row>
    <row r="240" spans="1:2" x14ac:dyDescent="0.35">
      <c r="A240" s="67">
        <v>42370</v>
      </c>
      <c r="B240" s="65">
        <f>VLOOKUP(Table1[[#This Row],[Date]],'DB Money Supply'!$A:$F,6)</f>
        <v>1.4690000000000001</v>
      </c>
    </row>
    <row r="241" spans="1:2" x14ac:dyDescent="0.35">
      <c r="A241" s="67">
        <v>42461</v>
      </c>
      <c r="B241" s="65">
        <f>VLOOKUP(Table1[[#This Row],[Date]],'DB Money Supply'!$A:$F,6)</f>
        <v>1.458</v>
      </c>
    </row>
    <row r="242" spans="1:2" x14ac:dyDescent="0.35">
      <c r="A242" s="67">
        <v>42552</v>
      </c>
      <c r="B242" s="65">
        <f>VLOOKUP(Table1[[#This Row],[Date]],'DB Money Supply'!$A:$F,6)</f>
        <v>1.448</v>
      </c>
    </row>
    <row r="243" spans="1:2" x14ac:dyDescent="0.35">
      <c r="A243" s="67">
        <v>42644</v>
      </c>
      <c r="B243" s="65">
        <f>VLOOKUP(Table1[[#This Row],[Date]],'DB Money Supply'!$A:$F,6)</f>
        <v>1.4410000000000001</v>
      </c>
    </row>
    <row r="244" spans="1:2" x14ac:dyDescent="0.35">
      <c r="A244" s="67">
        <v>42736</v>
      </c>
      <c r="B244" s="65">
        <f>VLOOKUP(Table1[[#This Row],[Date]],'DB Money Supply'!$A:$F,6)</f>
        <v>1.4339999999999999</v>
      </c>
    </row>
    <row r="245" spans="1:2" x14ac:dyDescent="0.35">
      <c r="A245" s="67">
        <v>42826</v>
      </c>
      <c r="B245" s="65">
        <f>VLOOKUP(Table1[[#This Row],[Date]],'DB Money Supply'!$A:$F,6)</f>
        <v>1.427</v>
      </c>
    </row>
    <row r="246" spans="1:2" x14ac:dyDescent="0.35">
      <c r="A246" s="67">
        <v>42917</v>
      </c>
      <c r="B246" s="65">
        <f>VLOOKUP(Table1[[#This Row],[Date]],'DB Money Supply'!$A:$F,6)</f>
        <v>1.431</v>
      </c>
    </row>
    <row r="247" spans="1:2" x14ac:dyDescent="0.35">
      <c r="A247" s="67">
        <v>43009</v>
      </c>
      <c r="B247" s="65">
        <f>VLOOKUP(Table1[[#This Row],[Date]],'DB Money Supply'!$A:$F,6)</f>
        <v>1.44</v>
      </c>
    </row>
    <row r="248" spans="1:2" x14ac:dyDescent="0.35">
      <c r="A248" s="67">
        <v>43101</v>
      </c>
      <c r="B248" s="65">
        <f>VLOOKUP(Table1[[#This Row],[Date]],'DB Money Supply'!$A:$F,6)</f>
        <v>1.4490000000000001</v>
      </c>
    </row>
    <row r="249" spans="1:2" x14ac:dyDescent="0.35">
      <c r="A249" s="67">
        <v>43191</v>
      </c>
      <c r="B249" s="65">
        <f>VLOOKUP(Table1[[#This Row],[Date]],'DB Money Supply'!$A:$F,6)</f>
        <v>1.458</v>
      </c>
    </row>
    <row r="250" spans="1:2" x14ac:dyDescent="0.35">
      <c r="A250" s="67">
        <v>43282</v>
      </c>
      <c r="B250" s="65">
        <f>VLOOKUP(Table1[[#This Row],[Date]],'DB Money Supply'!$A:$F,6)</f>
        <v>1.4590000000000001</v>
      </c>
    </row>
    <row r="251" spans="1:2" x14ac:dyDescent="0.35">
      <c r="A251" s="67">
        <v>43374</v>
      </c>
      <c r="B251" s="65">
        <f>VLOOKUP(Table1[[#This Row],[Date]],'DB Money Supply'!$A:$F,6)</f>
        <v>1.458</v>
      </c>
    </row>
    <row r="252" spans="1:2" x14ac:dyDescent="0.35">
      <c r="A252" s="67">
        <v>43466</v>
      </c>
      <c r="B252" s="65">
        <f>VLOOKUP(Table1[[#This Row],[Date]],'DB Money Supply'!$A:$F,6)</f>
        <v>1.452</v>
      </c>
    </row>
    <row r="253" spans="1:2" x14ac:dyDescent="0.35">
      <c r="A253" s="67">
        <v>43556</v>
      </c>
      <c r="B253" s="65">
        <f>VLOOKUP(Table1[[#This Row],[Date]],'DB Money Supply'!$A:$F,6)</f>
        <v>1.4530000000000001</v>
      </c>
    </row>
    <row r="254" spans="1:2" x14ac:dyDescent="0.35">
      <c r="A254" s="67">
        <v>43647</v>
      </c>
      <c r="B254" s="65">
        <f>VLOOKUP(Table1[[#This Row],[Date]],'DB Money Supply'!$A:$F,6)</f>
        <v>1.4430000000000001</v>
      </c>
    </row>
    <row r="255" spans="1:2" x14ac:dyDescent="0.35">
      <c r="A255" s="67">
        <v>43739</v>
      </c>
      <c r="B255" s="65">
        <f>VLOOKUP(Table1[[#This Row],[Date]],'DB Money Supply'!$A:$F,6)</f>
        <v>1.425</v>
      </c>
    </row>
    <row r="256" spans="1:2" x14ac:dyDescent="0.35">
      <c r="A256" s="67">
        <v>43831</v>
      </c>
      <c r="B256" s="65">
        <f>VLOOKUP(Table1[[#This Row],[Date]],'DB Money Supply'!$A:$F,6)</f>
        <v>1.379</v>
      </c>
    </row>
    <row r="257" spans="1:2" x14ac:dyDescent="0.35">
      <c r="A257" s="67">
        <v>43922</v>
      </c>
      <c r="B257" s="65">
        <f>VLOOKUP(Table1[[#This Row],[Date]],'DB Money Supply'!$A:$F,6)</f>
        <v>1.1120000000000001</v>
      </c>
    </row>
    <row r="258" spans="1:2" x14ac:dyDescent="0.35">
      <c r="A258" s="67">
        <v>44013</v>
      </c>
      <c r="B258" s="65">
        <f>VLOOKUP(Table1[[#This Row],[Date]],'DB Money Supply'!$A:$F,6)</f>
        <v>1.161</v>
      </c>
    </row>
    <row r="259" spans="1:2" x14ac:dyDescent="0.35">
      <c r="A259" s="67">
        <v>44105</v>
      </c>
      <c r="B259" s="65">
        <f>VLOOKUP(Table1[[#This Row],[Date]],'DB Money Supply'!$A:$F,6)</f>
        <v>1.1459999999999999</v>
      </c>
    </row>
    <row r="260" spans="1:2" x14ac:dyDescent="0.35">
      <c r="A260" s="67">
        <v>44197</v>
      </c>
      <c r="B260" s="65">
        <f>VLOOKUP(Table1[[#This Row],[Date]],'DB Money Supply'!$A:$F,6)</f>
        <v>1.1379999999999999</v>
      </c>
    </row>
    <row r="261" spans="1:2" x14ac:dyDescent="0.35">
      <c r="A261" s="67">
        <v>44287</v>
      </c>
      <c r="B261" s="65">
        <f>VLOOKUP(Table1[[#This Row],[Date]],'DB Money Supply'!$A:$F,6)</f>
        <v>1.1339999999999999</v>
      </c>
    </row>
    <row r="262" spans="1:2" x14ac:dyDescent="0.35">
      <c r="A262" s="67">
        <v>44378</v>
      </c>
      <c r="B262" s="65">
        <f>VLOOKUP(Table1[[#This Row],[Date]],'DB Money Supply'!$A:$F,6)</f>
        <v>1.1319999999999999</v>
      </c>
    </row>
    <row r="263" spans="1:2" x14ac:dyDescent="0.35">
      <c r="A263" s="67">
        <v>44470</v>
      </c>
      <c r="B263" s="65">
        <f>VLOOKUP(Table1[[#This Row],[Date]],'DB Money Supply'!$A:$F,6)</f>
        <v>1.1419999999999999</v>
      </c>
    </row>
    <row r="264" spans="1:2" x14ac:dyDescent="0.35">
      <c r="A264" s="67">
        <v>44562</v>
      </c>
      <c r="B264" s="65">
        <f>VLOOKUP(Table1[[#This Row],[Date]],'DB Money Supply'!$A:$F,6)</f>
        <v>1.1399999999999999</v>
      </c>
    </row>
    <row r="265" spans="1:2" x14ac:dyDescent="0.35">
      <c r="A265" s="67">
        <v>44652</v>
      </c>
      <c r="B265" s="65">
        <f>VLOOKUP(Table1[[#This Row],[Date]],'DB Money Supply'!$A:$F,6)</f>
        <v>1.167</v>
      </c>
    </row>
    <row r="266" spans="1:2" x14ac:dyDescent="0.35">
      <c r="A266" s="67">
        <v>44743</v>
      </c>
      <c r="B266" s="65">
        <f>VLOOKUP(Table1[[#This Row],[Date]],'DB Money Supply'!$A:$F,6)</f>
        <v>1.1910000000000001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C772"/>
  <sheetViews>
    <sheetView zoomScale="120" zoomScaleNormal="120" workbookViewId="0">
      <pane ySplit="5" topLeftCell="A739" activePane="bottomLeft" state="frozen"/>
      <selection pane="bottomLeft" activeCell="A768" sqref="A768:C772"/>
    </sheetView>
  </sheetViews>
  <sheetFormatPr defaultColWidth="9.1796875" defaultRowHeight="14.5" x14ac:dyDescent="0.35"/>
  <cols>
    <col min="1" max="1" width="11.6328125" style="16" customWidth="1"/>
    <col min="2" max="2" width="12" style="16" customWidth="1"/>
    <col min="3" max="3" width="14.6328125" style="16" customWidth="1"/>
    <col min="4" max="6" width="9.1796875" style="70" customWidth="1"/>
    <col min="7" max="7" width="13.36328125" style="70" customWidth="1"/>
    <col min="8" max="38" width="9.1796875" style="70" customWidth="1"/>
    <col min="39" max="16384" width="9.1796875" style="70"/>
  </cols>
  <sheetData>
    <row r="1" spans="1:3" x14ac:dyDescent="0.35">
      <c r="A1" s="1" t="s">
        <v>8</v>
      </c>
    </row>
    <row r="2" spans="1:3" x14ac:dyDescent="0.35">
      <c r="A2" s="1"/>
    </row>
    <row r="4" spans="1:3" ht="16" customHeight="1" thickBot="1" x14ac:dyDescent="0.4"/>
    <row r="5" spans="1:3" ht="42.75" customHeight="1" x14ac:dyDescent="0.35">
      <c r="A5" s="48" t="s">
        <v>80</v>
      </c>
      <c r="B5" s="49" t="s">
        <v>134</v>
      </c>
      <c r="C5" s="50" t="s">
        <v>135</v>
      </c>
    </row>
    <row r="6" spans="1:3" x14ac:dyDescent="0.35">
      <c r="A6" s="25">
        <v>21551</v>
      </c>
      <c r="B6" s="26">
        <f>VLOOKUP(Table3032[[#This Row],[Month]],'DB Money Supply'!$A:$D,2)</f>
        <v>478.8</v>
      </c>
      <c r="C6" s="23"/>
    </row>
    <row r="7" spans="1:3" x14ac:dyDescent="0.35">
      <c r="A7" s="25">
        <v>21582</v>
      </c>
      <c r="B7" s="26">
        <f>VLOOKUP(Table3032[[#This Row],[Month]],'DB Money Supply'!$A:$D,2)</f>
        <v>480.7</v>
      </c>
      <c r="C7" s="23"/>
    </row>
    <row r="8" spans="1:3" x14ac:dyDescent="0.35">
      <c r="A8" s="25">
        <v>21610</v>
      </c>
      <c r="B8" s="26">
        <f>VLOOKUP(Table3032[[#This Row],[Month]],'DB Money Supply'!$A:$D,2)</f>
        <v>482.2</v>
      </c>
      <c r="C8" s="23"/>
    </row>
    <row r="9" spans="1:3" x14ac:dyDescent="0.35">
      <c r="A9" s="25">
        <v>21641</v>
      </c>
      <c r="B9" s="26">
        <f>VLOOKUP(Table3032[[#This Row],[Month]],'DB Money Supply'!$A:$D,2)</f>
        <v>482.1</v>
      </c>
      <c r="C9" s="23"/>
    </row>
    <row r="10" spans="1:3" x14ac:dyDescent="0.35">
      <c r="A10" s="25">
        <v>21671</v>
      </c>
      <c r="B10" s="26">
        <f>VLOOKUP(Table3032[[#This Row],[Month]],'DB Money Supply'!$A:$D,2)</f>
        <v>484.5</v>
      </c>
      <c r="C10" s="23"/>
    </row>
    <row r="11" spans="1:3" x14ac:dyDescent="0.35">
      <c r="A11" s="25">
        <v>21702</v>
      </c>
      <c r="B11" s="26">
        <f>VLOOKUP(Table3032[[#This Row],[Month]],'DB Money Supply'!$A:$D,2)</f>
        <v>485.1</v>
      </c>
      <c r="C11" s="23"/>
    </row>
    <row r="12" spans="1:3" x14ac:dyDescent="0.35">
      <c r="A12" s="25">
        <v>21732</v>
      </c>
      <c r="B12" s="26">
        <f>VLOOKUP(Table3032[[#This Row],[Month]],'DB Money Supply'!$A:$D,2)</f>
        <v>486.1</v>
      </c>
      <c r="C12" s="23"/>
    </row>
    <row r="13" spans="1:3" x14ac:dyDescent="0.35">
      <c r="A13" s="25">
        <v>21763</v>
      </c>
      <c r="B13" s="26">
        <f>VLOOKUP(Table3032[[#This Row],[Month]],'DB Money Supply'!$A:$D,2)</f>
        <v>486.3</v>
      </c>
      <c r="C13" s="23"/>
    </row>
    <row r="14" spans="1:3" x14ac:dyDescent="0.35">
      <c r="A14" s="25">
        <v>21794</v>
      </c>
      <c r="B14" s="26">
        <f>VLOOKUP(Table3032[[#This Row],[Month]],'DB Money Supply'!$A:$D,2)</f>
        <v>482.1</v>
      </c>
      <c r="C14" s="23"/>
    </row>
    <row r="15" spans="1:3" x14ac:dyDescent="0.35">
      <c r="A15" s="25">
        <v>21824</v>
      </c>
      <c r="B15" s="26">
        <f>VLOOKUP(Table3032[[#This Row],[Month]],'DB Money Supply'!$A:$D,2)</f>
        <v>478.7</v>
      </c>
      <c r="C15" s="23"/>
    </row>
    <row r="16" spans="1:3" x14ac:dyDescent="0.35">
      <c r="A16" s="25">
        <v>21855</v>
      </c>
      <c r="B16" s="26">
        <f>VLOOKUP(Table3032[[#This Row],[Month]],'DB Money Supply'!$A:$D,2)</f>
        <v>478.4</v>
      </c>
      <c r="C16" s="23"/>
    </row>
    <row r="17" spans="1:3" x14ac:dyDescent="0.35">
      <c r="A17" s="25">
        <v>21885</v>
      </c>
      <c r="B17" s="26">
        <f>VLOOKUP(Table3032[[#This Row],[Month]],'DB Money Supply'!$A:$D,2)</f>
        <v>475.7</v>
      </c>
      <c r="C17" s="23"/>
    </row>
    <row r="18" spans="1:3" x14ac:dyDescent="0.35">
      <c r="A18" s="25">
        <v>21916</v>
      </c>
      <c r="B18" s="26">
        <f>VLOOKUP(Table3032[[#This Row],[Month]],'DB Money Supply'!$A:$D,2)</f>
        <v>476.7</v>
      </c>
      <c r="C18" s="63">
        <f>(Table3032[[#This Row],[Real M1 Money Stock]]-B6)/B6</f>
        <v>-4.3859649122807492E-3</v>
      </c>
    </row>
    <row r="19" spans="1:3" x14ac:dyDescent="0.35">
      <c r="A19" s="25">
        <v>21947</v>
      </c>
      <c r="B19" s="26">
        <f>VLOOKUP(Table3032[[#This Row],[Month]],'DB Money Supply'!$A:$D,2)</f>
        <v>475.7</v>
      </c>
      <c r="C19" s="63">
        <f>(Table3032[[#This Row],[Real M1 Money Stock]]-B7)/B7</f>
        <v>-1.0401497815685459E-2</v>
      </c>
    </row>
    <row r="20" spans="1:3" x14ac:dyDescent="0.35">
      <c r="A20" s="25">
        <v>21976</v>
      </c>
      <c r="B20" s="26">
        <f>VLOOKUP(Table3032[[#This Row],[Month]],'DB Money Supply'!$A:$D,2)</f>
        <v>475.3</v>
      </c>
      <c r="C20" s="63">
        <f>(Table3032[[#This Row],[Real M1 Money Stock]]-B8)/B8</f>
        <v>-1.4309415180423014E-2</v>
      </c>
    </row>
    <row r="21" spans="1:3" x14ac:dyDescent="0.35">
      <c r="A21" s="25">
        <v>22007</v>
      </c>
      <c r="B21" s="26">
        <f>VLOOKUP(Table3032[[#This Row],[Month]],'DB Money Supply'!$A:$D,2)</f>
        <v>472.6</v>
      </c>
      <c r="C21" s="63">
        <f>(Table3032[[#This Row],[Real M1 Money Stock]]-B9)/B9</f>
        <v>-1.9705455299730345E-2</v>
      </c>
    </row>
    <row r="22" spans="1:3" x14ac:dyDescent="0.35">
      <c r="A22" s="25">
        <v>22037</v>
      </c>
      <c r="B22" s="26">
        <f>VLOOKUP(Table3032[[#This Row],[Month]],'DB Money Supply'!$A:$D,2)</f>
        <v>472.1</v>
      </c>
      <c r="C22" s="63">
        <f>(Table3032[[#This Row],[Real M1 Money Stock]]-B10)/B10</f>
        <v>-2.5593395252837929E-2</v>
      </c>
    </row>
    <row r="23" spans="1:3" x14ac:dyDescent="0.35">
      <c r="A23" s="25">
        <v>22068</v>
      </c>
      <c r="B23" s="26">
        <f>VLOOKUP(Table3032[[#This Row],[Month]],'DB Money Supply'!$A:$D,2)</f>
        <v>471.5</v>
      </c>
      <c r="C23" s="63">
        <f>(Table3032[[#This Row],[Real M1 Money Stock]]-B11)/B11</f>
        <v>-2.8035456606885223E-2</v>
      </c>
    </row>
    <row r="24" spans="1:3" x14ac:dyDescent="0.35">
      <c r="A24" s="25">
        <v>22098</v>
      </c>
      <c r="B24" s="26">
        <f>VLOOKUP(Table3032[[#This Row],[Month]],'DB Money Supply'!$A:$D,2)</f>
        <v>474.5</v>
      </c>
      <c r="C24" s="63">
        <f>(Table3032[[#This Row],[Real M1 Money Stock]]-B12)/B12</f>
        <v>-2.3863402592059293E-2</v>
      </c>
    </row>
    <row r="25" spans="1:3" x14ac:dyDescent="0.35">
      <c r="A25" s="25">
        <v>22129</v>
      </c>
      <c r="B25" s="26">
        <f>VLOOKUP(Table3032[[#This Row],[Month]],'DB Money Supply'!$A:$D,2)</f>
        <v>477.2</v>
      </c>
      <c r="C25" s="63">
        <f>(Table3032[[#This Row],[Real M1 Money Stock]]-B13)/B13</f>
        <v>-1.8712728768250097E-2</v>
      </c>
    </row>
    <row r="26" spans="1:3" x14ac:dyDescent="0.35">
      <c r="A26" s="25">
        <v>22160</v>
      </c>
      <c r="B26" s="26">
        <f>VLOOKUP(Table3032[[#This Row],[Month]],'DB Money Supply'!$A:$D,2)</f>
        <v>476.9</v>
      </c>
      <c r="C26" s="63">
        <f>(Table3032[[#This Row],[Real M1 Money Stock]]-B14)/B14</f>
        <v>-1.0786143953536704E-2</v>
      </c>
    </row>
    <row r="27" spans="1:3" x14ac:dyDescent="0.35">
      <c r="A27" s="25">
        <v>22190</v>
      </c>
      <c r="B27" s="26">
        <f>VLOOKUP(Table3032[[#This Row],[Month]],'DB Money Supply'!$A:$D,2)</f>
        <v>473.6</v>
      </c>
      <c r="C27" s="63">
        <f>(Table3032[[#This Row],[Real M1 Money Stock]]-B15)/B15</f>
        <v>-1.0653854188426919E-2</v>
      </c>
    </row>
    <row r="28" spans="1:3" x14ac:dyDescent="0.35">
      <c r="A28" s="25">
        <v>22221</v>
      </c>
      <c r="B28" s="26">
        <f>VLOOKUP(Table3032[[#This Row],[Month]],'DB Money Supply'!$A:$D,2)</f>
        <v>473.1</v>
      </c>
      <c r="C28" s="63">
        <f>(Table3032[[#This Row],[Real M1 Money Stock]]-B16)/B16</f>
        <v>-1.1078595317725658E-2</v>
      </c>
    </row>
    <row r="29" spans="1:3" x14ac:dyDescent="0.35">
      <c r="A29" s="25">
        <v>22251</v>
      </c>
      <c r="B29" s="26">
        <f>VLOOKUP(Table3032[[#This Row],[Month]],'DB Money Supply'!$A:$D,2)</f>
        <v>472</v>
      </c>
      <c r="C29" s="63">
        <f>(Table3032[[#This Row],[Real M1 Money Stock]]-B17)/B17</f>
        <v>-7.7780113516922192E-3</v>
      </c>
    </row>
    <row r="30" spans="1:3" x14ac:dyDescent="0.35">
      <c r="A30" s="25">
        <v>22282</v>
      </c>
      <c r="B30" s="26">
        <f>VLOOKUP(Table3032[[#This Row],[Month]],'DB Money Supply'!$A:$D,2)</f>
        <v>472.9</v>
      </c>
      <c r="C30" s="63">
        <f>(Table3032[[#This Row],[Real M1 Money Stock]]-B18)/B18</f>
        <v>-7.9714705265366299E-3</v>
      </c>
    </row>
    <row r="31" spans="1:3" x14ac:dyDescent="0.35">
      <c r="A31" s="25">
        <v>22313</v>
      </c>
      <c r="B31" s="26">
        <f>VLOOKUP(Table3032[[#This Row],[Month]],'DB Money Supply'!$A:$D,2)</f>
        <v>474.5</v>
      </c>
      <c r="C31" s="63">
        <f>(Table3032[[#This Row],[Real M1 Money Stock]]-B19)/B19</f>
        <v>-2.5225982762244873E-3</v>
      </c>
    </row>
    <row r="32" spans="1:3" x14ac:dyDescent="0.35">
      <c r="A32" s="25">
        <v>22341</v>
      </c>
      <c r="B32" s="26">
        <f>VLOOKUP(Table3032[[#This Row],[Month]],'DB Money Supply'!$A:$D,2)</f>
        <v>475.5</v>
      </c>
      <c r="C32" s="63">
        <f>(Table3032[[#This Row],[Real M1 Money Stock]]-B20)/B20</f>
        <v>4.2078687144958684E-4</v>
      </c>
    </row>
    <row r="33" spans="1:3" x14ac:dyDescent="0.35">
      <c r="A33" s="25">
        <v>22372</v>
      </c>
      <c r="B33" s="26">
        <f>VLOOKUP(Table3032[[#This Row],[Month]],'DB Money Supply'!$A:$D,2)</f>
        <v>476.7</v>
      </c>
      <c r="C33" s="63">
        <f>(Table3032[[#This Row],[Real M1 Money Stock]]-B21)/B21</f>
        <v>8.6754126110875282E-3</v>
      </c>
    </row>
    <row r="34" spans="1:3" x14ac:dyDescent="0.35">
      <c r="A34" s="25">
        <v>22402</v>
      </c>
      <c r="B34" s="26">
        <f>VLOOKUP(Table3032[[#This Row],[Month]],'DB Money Supply'!$A:$D,2)</f>
        <v>478.2</v>
      </c>
      <c r="C34" s="63">
        <f>(Table3032[[#This Row],[Real M1 Money Stock]]-B22)/B22</f>
        <v>1.2920991315399206E-2</v>
      </c>
    </row>
    <row r="35" spans="1:3" x14ac:dyDescent="0.35">
      <c r="A35" s="25">
        <v>22433</v>
      </c>
      <c r="B35" s="26">
        <f>VLOOKUP(Table3032[[#This Row],[Month]],'DB Money Supply'!$A:$D,2)</f>
        <v>478.9</v>
      </c>
      <c r="C35" s="63">
        <f>(Table3032[[#This Row],[Real M1 Money Stock]]-B23)/B23</f>
        <v>1.5694591728525931E-2</v>
      </c>
    </row>
    <row r="36" spans="1:3" x14ac:dyDescent="0.35">
      <c r="A36" s="25">
        <v>22463</v>
      </c>
      <c r="B36" s="26">
        <f>VLOOKUP(Table3032[[#This Row],[Month]],'DB Money Supply'!$A:$D,2)</f>
        <v>477.6</v>
      </c>
      <c r="C36" s="63">
        <f>(Table3032[[#This Row],[Real M1 Money Stock]]-B24)/B24</f>
        <v>6.5331928345627455E-3</v>
      </c>
    </row>
    <row r="37" spans="1:3" x14ac:dyDescent="0.35">
      <c r="A37" s="25">
        <v>22494</v>
      </c>
      <c r="B37" s="26">
        <f>VLOOKUP(Table3032[[#This Row],[Month]],'DB Money Supply'!$A:$D,2)</f>
        <v>479.3</v>
      </c>
      <c r="C37" s="63">
        <f>(Table3032[[#This Row],[Real M1 Money Stock]]-B25)/B25</f>
        <v>4.4006705783738954E-3</v>
      </c>
    </row>
    <row r="38" spans="1:3" x14ac:dyDescent="0.35">
      <c r="A38" s="25">
        <v>22525</v>
      </c>
      <c r="B38" s="26">
        <f>VLOOKUP(Table3032[[#This Row],[Month]],'DB Money Supply'!$A:$D,2)</f>
        <v>479.7</v>
      </c>
      <c r="C38" s="63">
        <f>(Table3032[[#This Row],[Real M1 Money Stock]]-B26)/B26</f>
        <v>5.8712518347662224E-3</v>
      </c>
    </row>
    <row r="39" spans="1:3" x14ac:dyDescent="0.35">
      <c r="A39" s="25">
        <v>22555</v>
      </c>
      <c r="B39" s="26">
        <f>VLOOKUP(Table3032[[#This Row],[Month]],'DB Money Supply'!$A:$D,2)</f>
        <v>480.7</v>
      </c>
      <c r="C39" s="63">
        <f>(Table3032[[#This Row],[Real M1 Money Stock]]-B27)/B27</f>
        <v>1.4991554054053981E-2</v>
      </c>
    </row>
    <row r="40" spans="1:3" x14ac:dyDescent="0.35">
      <c r="A40" s="25">
        <v>22586</v>
      </c>
      <c r="B40" s="26">
        <f>VLOOKUP(Table3032[[#This Row],[Month]],'DB Money Supply'!$A:$D,2)</f>
        <v>483</v>
      </c>
      <c r="C40" s="63">
        <f>(Table3032[[#This Row],[Real M1 Money Stock]]-B28)/B28</f>
        <v>2.0925808497146432E-2</v>
      </c>
    </row>
    <row r="41" spans="1:3" x14ac:dyDescent="0.35">
      <c r="A41" s="25">
        <v>22616</v>
      </c>
      <c r="B41" s="26">
        <f>VLOOKUP(Table3032[[#This Row],[Month]],'DB Money Supply'!$A:$D,2)</f>
        <v>483.8</v>
      </c>
      <c r="C41" s="63">
        <f>(Table3032[[#This Row],[Real M1 Money Stock]]-B29)/B29</f>
        <v>2.5000000000000026E-2</v>
      </c>
    </row>
    <row r="42" spans="1:3" x14ac:dyDescent="0.35">
      <c r="A42" s="25">
        <v>22647</v>
      </c>
      <c r="B42" s="26">
        <f>VLOOKUP(Table3032[[#This Row],[Month]],'DB Money Supply'!$A:$D,2)</f>
        <v>483.4</v>
      </c>
      <c r="C42" s="63">
        <f>(Table3032[[#This Row],[Real M1 Money Stock]]-B30)/B30</f>
        <v>2.2203425671389301E-2</v>
      </c>
    </row>
    <row r="43" spans="1:3" x14ac:dyDescent="0.35">
      <c r="A43" s="25">
        <v>22678</v>
      </c>
      <c r="B43" s="26">
        <f>VLOOKUP(Table3032[[#This Row],[Month]],'DB Money Supply'!$A:$D,2)</f>
        <v>483.9</v>
      </c>
      <c r="C43" s="63">
        <f>(Table3032[[#This Row],[Real M1 Money Stock]]-B31)/B31</f>
        <v>1.9810326659641681E-2</v>
      </c>
    </row>
    <row r="44" spans="1:3" x14ac:dyDescent="0.35">
      <c r="A44" s="25">
        <v>22706</v>
      </c>
      <c r="B44" s="26">
        <f>VLOOKUP(Table3032[[#This Row],[Month]],'DB Money Supply'!$A:$D,2)</f>
        <v>483.9</v>
      </c>
      <c r="C44" s="63">
        <f>(Table3032[[#This Row],[Real M1 Money Stock]]-B32)/B32</f>
        <v>1.7665615141955786E-2</v>
      </c>
    </row>
    <row r="45" spans="1:3" x14ac:dyDescent="0.35">
      <c r="A45" s="25">
        <v>22737</v>
      </c>
      <c r="B45" s="26">
        <f>VLOOKUP(Table3032[[#This Row],[Month]],'DB Money Supply'!$A:$D,2)</f>
        <v>484.6</v>
      </c>
      <c r="C45" s="63">
        <f>(Table3032[[#This Row],[Real M1 Money Stock]]-B33)/B33</f>
        <v>1.6572267673589332E-2</v>
      </c>
    </row>
    <row r="46" spans="1:3" x14ac:dyDescent="0.35">
      <c r="A46" s="25">
        <v>22767</v>
      </c>
      <c r="B46" s="26">
        <f>VLOOKUP(Table3032[[#This Row],[Month]],'DB Money Supply'!$A:$D,2)</f>
        <v>485.4</v>
      </c>
      <c r="C46" s="63">
        <f>(Table3032[[#This Row],[Real M1 Money Stock]]-B34)/B34</f>
        <v>1.5056461731493076E-2</v>
      </c>
    </row>
    <row r="47" spans="1:3" x14ac:dyDescent="0.35">
      <c r="A47" s="25">
        <v>22798</v>
      </c>
      <c r="B47" s="26">
        <f>VLOOKUP(Table3032[[#This Row],[Month]],'DB Money Supply'!$A:$D,2)</f>
        <v>485.3</v>
      </c>
      <c r="C47" s="63">
        <f>(Table3032[[#This Row],[Real M1 Money Stock]]-B35)/B35</f>
        <v>1.336395907287541E-2</v>
      </c>
    </row>
    <row r="48" spans="1:3" x14ac:dyDescent="0.35">
      <c r="A48" s="25">
        <v>22828</v>
      </c>
      <c r="B48" s="26">
        <f>VLOOKUP(Table3032[[#This Row],[Month]],'DB Money Supply'!$A:$D,2)</f>
        <v>484.8</v>
      </c>
      <c r="C48" s="63">
        <f>(Table3032[[#This Row],[Real M1 Money Stock]]-B36)/B36</f>
        <v>1.5075376884422086E-2</v>
      </c>
    </row>
    <row r="49" spans="1:3" x14ac:dyDescent="0.35">
      <c r="A49" s="25">
        <v>22859</v>
      </c>
      <c r="B49" s="26">
        <f>VLOOKUP(Table3032[[#This Row],[Month]],'DB Money Supply'!$A:$D,2)</f>
        <v>484.1</v>
      </c>
      <c r="C49" s="63">
        <f>(Table3032[[#This Row],[Real M1 Money Stock]]-B37)/B37</f>
        <v>1.0014604631754666E-2</v>
      </c>
    </row>
    <row r="50" spans="1:3" x14ac:dyDescent="0.35">
      <c r="A50" s="25">
        <v>22890</v>
      </c>
      <c r="B50" s="26">
        <f>VLOOKUP(Table3032[[#This Row],[Month]],'DB Money Supply'!$A:$D,2)</f>
        <v>480.9</v>
      </c>
      <c r="C50" s="63">
        <f>(Table3032[[#This Row],[Real M1 Money Stock]]-B38)/B38</f>
        <v>2.5015634771732094E-3</v>
      </c>
    </row>
    <row r="51" spans="1:3" x14ac:dyDescent="0.35">
      <c r="A51" s="25">
        <v>22920</v>
      </c>
      <c r="B51" s="26">
        <f>VLOOKUP(Table3032[[#This Row],[Month]],'DB Money Supply'!$A:$D,2)</f>
        <v>482.9</v>
      </c>
      <c r="C51" s="63">
        <f>(Table3032[[#This Row],[Real M1 Money Stock]]-B39)/B39</f>
        <v>4.5766590389015784E-3</v>
      </c>
    </row>
    <row r="52" spans="1:3" x14ac:dyDescent="0.35">
      <c r="A52" s="25">
        <v>22951</v>
      </c>
      <c r="B52" s="26">
        <f>VLOOKUP(Table3032[[#This Row],[Month]],'DB Money Supply'!$A:$D,2)</f>
        <v>484.9</v>
      </c>
      <c r="C52" s="63">
        <f>(Table3032[[#This Row],[Real M1 Money Stock]]-B40)/B40</f>
        <v>3.9337474120082344E-3</v>
      </c>
    </row>
    <row r="53" spans="1:3" x14ac:dyDescent="0.35">
      <c r="A53" s="25">
        <v>22981</v>
      </c>
      <c r="B53" s="26">
        <f>VLOOKUP(Table3032[[#This Row],[Month]],'DB Money Supply'!$A:$D,2)</f>
        <v>486.5</v>
      </c>
      <c r="C53" s="63">
        <f>(Table3032[[#This Row],[Real M1 Money Stock]]-B41)/B41</f>
        <v>5.5808185200495837E-3</v>
      </c>
    </row>
    <row r="54" spans="1:3" x14ac:dyDescent="0.35">
      <c r="A54" s="25">
        <v>23012</v>
      </c>
      <c r="B54" s="26">
        <f>VLOOKUP(Table3032[[#This Row],[Month]],'DB Money Supply'!$A:$D,2)</f>
        <v>487.2</v>
      </c>
      <c r="C54" s="63">
        <f>(Table3032[[#This Row],[Real M1 Money Stock]]-B42)/B42</f>
        <v>7.8609846917666766E-3</v>
      </c>
    </row>
    <row r="55" spans="1:3" x14ac:dyDescent="0.35">
      <c r="A55" s="25">
        <v>23043</v>
      </c>
      <c r="B55" s="26">
        <f>VLOOKUP(Table3032[[#This Row],[Month]],'DB Money Supply'!$A:$D,2)</f>
        <v>488.5</v>
      </c>
      <c r="C55" s="63">
        <f>(Table3032[[#This Row],[Real M1 Money Stock]]-B43)/B43</f>
        <v>9.5060963008886615E-3</v>
      </c>
    </row>
    <row r="56" spans="1:3" x14ac:dyDescent="0.35">
      <c r="A56" s="25">
        <v>23071</v>
      </c>
      <c r="B56" s="26">
        <f>VLOOKUP(Table3032[[#This Row],[Month]],'DB Money Supply'!$A:$D,2)</f>
        <v>489</v>
      </c>
      <c r="C56" s="63">
        <f>(Table3032[[#This Row],[Real M1 Money Stock]]-B44)/B44</f>
        <v>1.0539367637941771E-2</v>
      </c>
    </row>
    <row r="57" spans="1:3" x14ac:dyDescent="0.35">
      <c r="A57" s="25">
        <v>23102</v>
      </c>
      <c r="B57" s="26">
        <f>VLOOKUP(Table3032[[#This Row],[Month]],'DB Money Supply'!$A:$D,2)</f>
        <v>491.1</v>
      </c>
      <c r="C57" s="63">
        <f>(Table3032[[#This Row],[Real M1 Money Stock]]-B45)/B45</f>
        <v>1.3413124226165909E-2</v>
      </c>
    </row>
    <row r="58" spans="1:3" x14ac:dyDescent="0.35">
      <c r="A58" s="25">
        <v>23132</v>
      </c>
      <c r="B58" s="26">
        <f>VLOOKUP(Table3032[[#This Row],[Month]],'DB Money Supply'!$A:$D,2)</f>
        <v>493</v>
      </c>
      <c r="C58" s="63">
        <f>(Table3032[[#This Row],[Real M1 Money Stock]]-B46)/B46</f>
        <v>1.5657189946435977E-2</v>
      </c>
    </row>
    <row r="59" spans="1:3" x14ac:dyDescent="0.35">
      <c r="A59" s="25">
        <v>23163</v>
      </c>
      <c r="B59" s="26">
        <f>VLOOKUP(Table3032[[#This Row],[Month]],'DB Money Supply'!$A:$D,2)</f>
        <v>491.3</v>
      </c>
      <c r="C59" s="63">
        <f>(Table3032[[#This Row],[Real M1 Money Stock]]-B47)/B47</f>
        <v>1.23634865031939E-2</v>
      </c>
    </row>
    <row r="60" spans="1:3" x14ac:dyDescent="0.35">
      <c r="A60" s="25">
        <v>23193</v>
      </c>
      <c r="B60" s="26">
        <f>VLOOKUP(Table3032[[#This Row],[Month]],'DB Money Supply'!$A:$D,2)</f>
        <v>493</v>
      </c>
      <c r="C60" s="63">
        <f>(Table3032[[#This Row],[Real M1 Money Stock]]-B48)/B48</f>
        <v>1.691419141914189E-2</v>
      </c>
    </row>
    <row r="61" spans="1:3" x14ac:dyDescent="0.35">
      <c r="A61" s="25">
        <v>23224</v>
      </c>
      <c r="B61" s="26">
        <f>VLOOKUP(Table3032[[#This Row],[Month]],'DB Money Supply'!$A:$D,2)</f>
        <v>493.7</v>
      </c>
      <c r="C61" s="63">
        <f>(Table3032[[#This Row],[Real M1 Money Stock]]-B49)/B49</f>
        <v>1.9830613509605383E-2</v>
      </c>
    </row>
    <row r="62" spans="1:3" x14ac:dyDescent="0.35">
      <c r="A62" s="25">
        <v>23255</v>
      </c>
      <c r="B62" s="26">
        <f>VLOOKUP(Table3032[[#This Row],[Month]],'DB Money Supply'!$A:$D,2)</f>
        <v>494.8</v>
      </c>
      <c r="C62" s="63">
        <f>(Table3032[[#This Row],[Real M1 Money Stock]]-B50)/B50</f>
        <v>2.8904138074443822E-2</v>
      </c>
    </row>
    <row r="63" spans="1:3" x14ac:dyDescent="0.35">
      <c r="A63" s="25">
        <v>23285</v>
      </c>
      <c r="B63" s="26">
        <f>VLOOKUP(Table3032[[#This Row],[Month]],'DB Money Supply'!$A:$D,2)</f>
        <v>496.3</v>
      </c>
      <c r="C63" s="63">
        <f>(Table3032[[#This Row],[Real M1 Money Stock]]-B51)/B51</f>
        <v>2.7749016359494793E-2</v>
      </c>
    </row>
    <row r="64" spans="1:3" x14ac:dyDescent="0.35">
      <c r="A64" s="25">
        <v>23316</v>
      </c>
      <c r="B64" s="26">
        <f>VLOOKUP(Table3032[[#This Row],[Month]],'DB Money Supply'!$A:$D,2)</f>
        <v>499</v>
      </c>
      <c r="C64" s="63">
        <f>(Table3032[[#This Row],[Real M1 Money Stock]]-B52)/B52</f>
        <v>2.9078160445452719E-2</v>
      </c>
    </row>
    <row r="65" spans="1:3" x14ac:dyDescent="0.35">
      <c r="A65" s="25">
        <v>23346</v>
      </c>
      <c r="B65" s="26">
        <f>VLOOKUP(Table3032[[#This Row],[Month]],'DB Money Supply'!$A:$D,2)</f>
        <v>496.4</v>
      </c>
      <c r="C65" s="63">
        <f>(Table3032[[#This Row],[Real M1 Money Stock]]-B53)/B53</f>
        <v>2.0349434737923899E-2</v>
      </c>
    </row>
    <row r="66" spans="1:3" x14ac:dyDescent="0.35">
      <c r="A66" s="25">
        <v>23377</v>
      </c>
      <c r="B66" s="26">
        <f>VLOOKUP(Table3032[[#This Row],[Month]],'DB Money Supply'!$A:$D,2)</f>
        <v>496.8</v>
      </c>
      <c r="C66" s="63">
        <f>(Table3032[[#This Row],[Real M1 Money Stock]]-B54)/B54</f>
        <v>1.9704433497536995E-2</v>
      </c>
    </row>
    <row r="67" spans="1:3" x14ac:dyDescent="0.35">
      <c r="A67" s="25">
        <v>23408</v>
      </c>
      <c r="B67" s="26">
        <f>VLOOKUP(Table3032[[#This Row],[Month]],'DB Money Supply'!$A:$D,2)</f>
        <v>499.2</v>
      </c>
      <c r="C67" s="63">
        <f>(Table3032[[#This Row],[Real M1 Money Stock]]-B55)/B55</f>
        <v>2.1903787103377665E-2</v>
      </c>
    </row>
    <row r="68" spans="1:3" x14ac:dyDescent="0.35">
      <c r="A68" s="25">
        <v>23437</v>
      </c>
      <c r="B68" s="26">
        <f>VLOOKUP(Table3032[[#This Row],[Month]],'DB Money Supply'!$A:$D,2)</f>
        <v>499.4</v>
      </c>
      <c r="C68" s="63">
        <f>(Table3032[[#This Row],[Real M1 Money Stock]]-B56)/B56</f>
        <v>2.126789366053165E-2</v>
      </c>
    </row>
    <row r="69" spans="1:3" x14ac:dyDescent="0.35">
      <c r="A69" s="25">
        <v>23468</v>
      </c>
      <c r="B69" s="26">
        <f>VLOOKUP(Table3032[[#This Row],[Month]],'DB Money Supply'!$A:$D,2)</f>
        <v>500.2</v>
      </c>
      <c r="C69" s="63">
        <f>(Table3032[[#This Row],[Real M1 Money Stock]]-B57)/B57</f>
        <v>1.8529830991651324E-2</v>
      </c>
    </row>
    <row r="70" spans="1:3" x14ac:dyDescent="0.35">
      <c r="A70" s="25">
        <v>23498</v>
      </c>
      <c r="B70" s="26">
        <f>VLOOKUP(Table3032[[#This Row],[Month]],'DB Money Supply'!$A:$D,2)</f>
        <v>501.3</v>
      </c>
      <c r="C70" s="63">
        <f>(Table3032[[#This Row],[Real M1 Money Stock]]-B58)/B58</f>
        <v>1.6835699797160267E-2</v>
      </c>
    </row>
    <row r="71" spans="1:3" x14ac:dyDescent="0.35">
      <c r="A71" s="25">
        <v>23529</v>
      </c>
      <c r="B71" s="26">
        <f>VLOOKUP(Table3032[[#This Row],[Month]],'DB Money Supply'!$A:$D,2)</f>
        <v>501.8</v>
      </c>
      <c r="C71" s="63">
        <f>(Table3032[[#This Row],[Real M1 Money Stock]]-B59)/B59</f>
        <v>2.1371870547526969E-2</v>
      </c>
    </row>
    <row r="72" spans="1:3" x14ac:dyDescent="0.35">
      <c r="A72" s="25">
        <v>23559</v>
      </c>
      <c r="B72" s="26">
        <f>VLOOKUP(Table3032[[#This Row],[Month]],'DB Money Supply'!$A:$D,2)</f>
        <v>505.5</v>
      </c>
      <c r="C72" s="63">
        <f>(Table3032[[#This Row],[Real M1 Money Stock]]-B60)/B60</f>
        <v>2.5354969574036511E-2</v>
      </c>
    </row>
    <row r="73" spans="1:3" x14ac:dyDescent="0.35">
      <c r="A73" s="25">
        <v>23590</v>
      </c>
      <c r="B73" s="26">
        <f>VLOOKUP(Table3032[[#This Row],[Month]],'DB Money Supply'!$A:$D,2)</f>
        <v>508.2</v>
      </c>
      <c r="C73" s="63">
        <f>(Table3032[[#This Row],[Real M1 Money Stock]]-B61)/B61</f>
        <v>2.9370062791168727E-2</v>
      </c>
    </row>
    <row r="74" spans="1:3" x14ac:dyDescent="0.35">
      <c r="A74" s="25">
        <v>23621</v>
      </c>
      <c r="B74" s="26">
        <f>VLOOKUP(Table3032[[#This Row],[Month]],'DB Money Supply'!$A:$D,2)</f>
        <v>510.6</v>
      </c>
      <c r="C74" s="63">
        <f>(Table3032[[#This Row],[Real M1 Money Stock]]-B62)/B62</f>
        <v>3.1932093775262752E-2</v>
      </c>
    </row>
    <row r="75" spans="1:3" x14ac:dyDescent="0.35">
      <c r="A75" s="25">
        <v>23651</v>
      </c>
      <c r="B75" s="26">
        <f>VLOOKUP(Table3032[[#This Row],[Month]],'DB Money Supply'!$A:$D,2)</f>
        <v>511.6</v>
      </c>
      <c r="C75" s="63">
        <f>(Table3032[[#This Row],[Real M1 Money Stock]]-B63)/B63</f>
        <v>3.0828128148297423E-2</v>
      </c>
    </row>
    <row r="76" spans="1:3" x14ac:dyDescent="0.35">
      <c r="A76" s="25">
        <v>23682</v>
      </c>
      <c r="B76" s="26">
        <f>VLOOKUP(Table3032[[#This Row],[Month]],'DB Money Supply'!$A:$D,2)</f>
        <v>512.70000000000005</v>
      </c>
      <c r="C76" s="63">
        <f>(Table3032[[#This Row],[Real M1 Money Stock]]-B64)/B64</f>
        <v>2.745490981963937E-2</v>
      </c>
    </row>
    <row r="77" spans="1:3" x14ac:dyDescent="0.35">
      <c r="A77" s="25">
        <v>23712</v>
      </c>
      <c r="B77" s="26">
        <f>VLOOKUP(Table3032[[#This Row],[Month]],'DB Money Supply'!$A:$D,2)</f>
        <v>513</v>
      </c>
      <c r="C77" s="63">
        <f>(Table3032[[#This Row],[Real M1 Money Stock]]-B65)/B65</f>
        <v>3.3440773569701904E-2</v>
      </c>
    </row>
    <row r="78" spans="1:3" x14ac:dyDescent="0.35">
      <c r="A78" s="25">
        <v>23743</v>
      </c>
      <c r="B78" s="26">
        <f>VLOOKUP(Table3032[[#This Row],[Month]],'DB Money Supply'!$A:$D,2)</f>
        <v>513.70000000000005</v>
      </c>
      <c r="C78" s="63">
        <f>(Table3032[[#This Row],[Real M1 Money Stock]]-B66)/B66</f>
        <v>3.401771336553952E-2</v>
      </c>
    </row>
    <row r="79" spans="1:3" x14ac:dyDescent="0.35">
      <c r="A79" s="25">
        <v>23774</v>
      </c>
      <c r="B79" s="26">
        <f>VLOOKUP(Table3032[[#This Row],[Month]],'DB Money Supply'!$A:$D,2)</f>
        <v>514.4</v>
      </c>
      <c r="C79" s="63">
        <f>(Table3032[[#This Row],[Real M1 Money Stock]]-B67)/B67</f>
        <v>3.0448717948717927E-2</v>
      </c>
    </row>
    <row r="80" spans="1:3" x14ac:dyDescent="0.35">
      <c r="A80" s="25">
        <v>23802</v>
      </c>
      <c r="B80" s="26">
        <f>VLOOKUP(Table3032[[#This Row],[Month]],'DB Money Supply'!$A:$D,2)</f>
        <v>515.79999999999995</v>
      </c>
      <c r="C80" s="63">
        <f>(Table3032[[#This Row],[Real M1 Money Stock]]-B68)/B68</f>
        <v>3.2839407288746451E-2</v>
      </c>
    </row>
    <row r="81" spans="1:3" x14ac:dyDescent="0.35">
      <c r="A81" s="25">
        <v>23833</v>
      </c>
      <c r="B81" s="26">
        <f>VLOOKUP(Table3032[[#This Row],[Month]],'DB Money Supply'!$A:$D,2)</f>
        <v>516.29999999999995</v>
      </c>
      <c r="C81" s="63">
        <f>(Table3032[[#This Row],[Real M1 Money Stock]]-B69)/B69</f>
        <v>3.2187125149939953E-2</v>
      </c>
    </row>
    <row r="82" spans="1:3" x14ac:dyDescent="0.35">
      <c r="A82" s="25">
        <v>23863</v>
      </c>
      <c r="B82" s="26">
        <f>VLOOKUP(Table3032[[#This Row],[Month]],'DB Money Supply'!$A:$D,2)</f>
        <v>513.70000000000005</v>
      </c>
      <c r="C82" s="63">
        <f>(Table3032[[#This Row],[Real M1 Money Stock]]-B70)/B70</f>
        <v>2.4735687213245629E-2</v>
      </c>
    </row>
    <row r="83" spans="1:3" x14ac:dyDescent="0.35">
      <c r="A83" s="25">
        <v>23894</v>
      </c>
      <c r="B83" s="26">
        <f>VLOOKUP(Table3032[[#This Row],[Month]],'DB Money Supply'!$A:$D,2)</f>
        <v>513.1</v>
      </c>
      <c r="C83" s="63">
        <f>(Table3032[[#This Row],[Real M1 Money Stock]]-B71)/B71</f>
        <v>2.2518931845356738E-2</v>
      </c>
    </row>
    <row r="84" spans="1:3" x14ac:dyDescent="0.35">
      <c r="A84" s="25">
        <v>23924</v>
      </c>
      <c r="B84" s="26">
        <f>VLOOKUP(Table3032[[#This Row],[Month]],'DB Money Supply'!$A:$D,2)</f>
        <v>516.1</v>
      </c>
      <c r="C84" s="63">
        <f>(Table3032[[#This Row],[Real M1 Money Stock]]-B72)/B72</f>
        <v>2.0969337289812113E-2</v>
      </c>
    </row>
    <row r="85" spans="1:3" x14ac:dyDescent="0.35">
      <c r="A85" s="25">
        <v>23955</v>
      </c>
      <c r="B85" s="26">
        <f>VLOOKUP(Table3032[[#This Row],[Month]],'DB Money Supply'!$A:$D,2)</f>
        <v>518.9</v>
      </c>
      <c r="C85" s="63">
        <f>(Table3032[[#This Row],[Real M1 Money Stock]]-B73)/B73</f>
        <v>2.1054702872884669E-2</v>
      </c>
    </row>
    <row r="86" spans="1:3" x14ac:dyDescent="0.35">
      <c r="A86" s="25">
        <v>23986</v>
      </c>
      <c r="B86" s="26">
        <f>VLOOKUP(Table3032[[#This Row],[Month]],'DB Money Supply'!$A:$D,2)</f>
        <v>521.20000000000005</v>
      </c>
      <c r="C86" s="63">
        <f>(Table3032[[#This Row],[Real M1 Money Stock]]-B74)/B74</f>
        <v>2.075989032510776E-2</v>
      </c>
    </row>
    <row r="87" spans="1:3" x14ac:dyDescent="0.35">
      <c r="A87" s="25">
        <v>24016</v>
      </c>
      <c r="B87" s="26">
        <f>VLOOKUP(Table3032[[#This Row],[Month]],'DB Money Supply'!$A:$D,2)</f>
        <v>524.5</v>
      </c>
      <c r="C87" s="63">
        <f>(Table3032[[#This Row],[Real M1 Money Stock]]-B75)/B75</f>
        <v>2.5215011727912386E-2</v>
      </c>
    </row>
    <row r="88" spans="1:3" x14ac:dyDescent="0.35">
      <c r="A88" s="25">
        <v>24047</v>
      </c>
      <c r="B88" s="26">
        <f>VLOOKUP(Table3032[[#This Row],[Month]],'DB Money Supply'!$A:$D,2)</f>
        <v>525</v>
      </c>
      <c r="C88" s="63">
        <f>(Table3032[[#This Row],[Real M1 Money Stock]]-B76)/B76</f>
        <v>2.3990637799882881E-2</v>
      </c>
    </row>
    <row r="89" spans="1:3" x14ac:dyDescent="0.35">
      <c r="A89" s="25">
        <v>24077</v>
      </c>
      <c r="B89" s="26">
        <f>VLOOKUP(Table3032[[#This Row],[Month]],'DB Money Supply'!$A:$D,2)</f>
        <v>526.79999999999995</v>
      </c>
      <c r="C89" s="63">
        <f>(Table3032[[#This Row],[Real M1 Money Stock]]-B77)/B77</f>
        <v>2.690058479532155E-2</v>
      </c>
    </row>
    <row r="90" spans="1:3" x14ac:dyDescent="0.35">
      <c r="A90" s="25">
        <v>24108</v>
      </c>
      <c r="B90" s="26">
        <f>VLOOKUP(Table3032[[#This Row],[Month]],'DB Money Supply'!$A:$D,2)</f>
        <v>530.4</v>
      </c>
      <c r="C90" s="63">
        <f>(Table3032[[#This Row],[Real M1 Money Stock]]-B78)/B78</f>
        <v>3.250924664200882E-2</v>
      </c>
    </row>
    <row r="91" spans="1:3" x14ac:dyDescent="0.35">
      <c r="A91" s="25">
        <v>24139</v>
      </c>
      <c r="B91" s="26">
        <f>VLOOKUP(Table3032[[#This Row],[Month]],'DB Money Supply'!$A:$D,2)</f>
        <v>528.70000000000005</v>
      </c>
      <c r="C91" s="63">
        <f>(Table3032[[#This Row],[Real M1 Money Stock]]-B79)/B79</f>
        <v>2.7799377916018796E-2</v>
      </c>
    </row>
    <row r="92" spans="1:3" x14ac:dyDescent="0.35">
      <c r="A92" s="25">
        <v>24167</v>
      </c>
      <c r="B92" s="26">
        <f>VLOOKUP(Table3032[[#This Row],[Month]],'DB Money Supply'!$A:$D,2)</f>
        <v>529.79999999999995</v>
      </c>
      <c r="C92" s="63">
        <f>(Table3032[[#This Row],[Real M1 Money Stock]]-B80)/B80</f>
        <v>2.7142303218301668E-2</v>
      </c>
    </row>
    <row r="93" spans="1:3" x14ac:dyDescent="0.35">
      <c r="A93" s="25">
        <v>24198</v>
      </c>
      <c r="B93" s="26">
        <f>VLOOKUP(Table3032[[#This Row],[Month]],'DB Money Supply'!$A:$D,2)</f>
        <v>532.20000000000005</v>
      </c>
      <c r="C93" s="63">
        <f>(Table3032[[#This Row],[Real M1 Money Stock]]-B81)/B81</f>
        <v>3.0796048808832254E-2</v>
      </c>
    </row>
    <row r="94" spans="1:3" x14ac:dyDescent="0.35">
      <c r="A94" s="25">
        <v>24228</v>
      </c>
      <c r="B94" s="26">
        <f>VLOOKUP(Table3032[[#This Row],[Month]],'DB Money Supply'!$A:$D,2)</f>
        <v>529.5</v>
      </c>
      <c r="C94" s="63">
        <f>(Table3032[[#This Row],[Real M1 Money Stock]]-B82)/B82</f>
        <v>3.0757251313996405E-2</v>
      </c>
    </row>
    <row r="95" spans="1:3" x14ac:dyDescent="0.35">
      <c r="A95" s="25">
        <v>24259</v>
      </c>
      <c r="B95" s="26">
        <f>VLOOKUP(Table3032[[#This Row],[Month]],'DB Money Supply'!$A:$D,2)</f>
        <v>530</v>
      </c>
      <c r="C95" s="63">
        <f>(Table3032[[#This Row],[Real M1 Money Stock]]-B83)/B83</f>
        <v>3.2937049308127027E-2</v>
      </c>
    </row>
    <row r="96" spans="1:3" x14ac:dyDescent="0.35">
      <c r="A96" s="25">
        <v>24289</v>
      </c>
      <c r="B96" s="26">
        <f>VLOOKUP(Table3032[[#This Row],[Month]],'DB Money Supply'!$A:$D,2)</f>
        <v>524.79999999999995</v>
      </c>
      <c r="C96" s="63">
        <f>(Table3032[[#This Row],[Real M1 Money Stock]]-B84)/B84</f>
        <v>1.6857198217399595E-2</v>
      </c>
    </row>
    <row r="97" spans="1:3" x14ac:dyDescent="0.35">
      <c r="A97" s="25">
        <v>24320</v>
      </c>
      <c r="B97" s="26">
        <f>VLOOKUP(Table3032[[#This Row],[Month]],'DB Money Supply'!$A:$D,2)</f>
        <v>523.1</v>
      </c>
      <c r="C97" s="63">
        <f>(Table3032[[#This Row],[Real M1 Money Stock]]-B85)/B85</f>
        <v>8.0940450953941902E-3</v>
      </c>
    </row>
    <row r="98" spans="1:3" x14ac:dyDescent="0.35">
      <c r="A98" s="25">
        <v>24351</v>
      </c>
      <c r="B98" s="26">
        <f>VLOOKUP(Table3032[[#This Row],[Month]],'DB Money Supply'!$A:$D,2)</f>
        <v>525.20000000000005</v>
      </c>
      <c r="C98" s="63">
        <f>(Table3032[[#This Row],[Real M1 Money Stock]]-B86)/B86</f>
        <v>7.6745970836531079E-3</v>
      </c>
    </row>
    <row r="99" spans="1:3" x14ac:dyDescent="0.35">
      <c r="A99" s="25">
        <v>24381</v>
      </c>
      <c r="B99" s="26">
        <f>VLOOKUP(Table3032[[#This Row],[Month]],'DB Money Supply'!$A:$D,2)</f>
        <v>521.20000000000005</v>
      </c>
      <c r="C99" s="63">
        <f>(Table3032[[#This Row],[Real M1 Money Stock]]-B87)/B87</f>
        <v>-6.2917063870351854E-3</v>
      </c>
    </row>
    <row r="100" spans="1:3" x14ac:dyDescent="0.35">
      <c r="A100" s="25">
        <v>24412</v>
      </c>
      <c r="B100" s="26">
        <f>VLOOKUP(Table3032[[#This Row],[Month]],'DB Money Supply'!$A:$D,2)</f>
        <v>521.29999999999995</v>
      </c>
      <c r="C100" s="63">
        <f>(Table3032[[#This Row],[Real M1 Money Stock]]-B88)/B88</f>
        <v>-7.0476190476191341E-3</v>
      </c>
    </row>
    <row r="101" spans="1:3" x14ac:dyDescent="0.35">
      <c r="A101" s="25">
        <v>24442</v>
      </c>
      <c r="B101" s="26">
        <f>VLOOKUP(Table3032[[#This Row],[Month]],'DB Money Supply'!$A:$D,2)</f>
        <v>522.5</v>
      </c>
      <c r="C101" s="63">
        <f>(Table3032[[#This Row],[Real M1 Money Stock]]-B89)/B89</f>
        <v>-8.162490508731881E-3</v>
      </c>
    </row>
    <row r="102" spans="1:3" x14ac:dyDescent="0.35">
      <c r="A102" s="25">
        <v>24473</v>
      </c>
      <c r="B102" s="26">
        <f>VLOOKUP(Table3032[[#This Row],[Month]],'DB Money Supply'!$A:$D,2)</f>
        <v>522.5</v>
      </c>
      <c r="C102" s="63">
        <f>(Table3032[[#This Row],[Real M1 Money Stock]]-B90)/B90</f>
        <v>-1.489441930618397E-2</v>
      </c>
    </row>
    <row r="103" spans="1:3" x14ac:dyDescent="0.35">
      <c r="A103" s="25">
        <v>24504</v>
      </c>
      <c r="B103" s="26">
        <f>VLOOKUP(Table3032[[#This Row],[Month]],'DB Money Supply'!$A:$D,2)</f>
        <v>524.20000000000005</v>
      </c>
      <c r="C103" s="63">
        <f>(Table3032[[#This Row],[Real M1 Money Stock]]-B91)/B91</f>
        <v>-8.5114431624739913E-3</v>
      </c>
    </row>
    <row r="104" spans="1:3" x14ac:dyDescent="0.35">
      <c r="A104" s="25">
        <v>24532</v>
      </c>
      <c r="B104" s="26">
        <f>VLOOKUP(Table3032[[#This Row],[Month]],'DB Money Supply'!$A:$D,2)</f>
        <v>529.70000000000005</v>
      </c>
      <c r="C104" s="63">
        <f>(Table3032[[#This Row],[Real M1 Money Stock]]-B92)/B92</f>
        <v>-1.8875047187600803E-4</v>
      </c>
    </row>
    <row r="105" spans="1:3" x14ac:dyDescent="0.35">
      <c r="A105" s="25">
        <v>24563</v>
      </c>
      <c r="B105" s="26">
        <f>VLOOKUP(Table3032[[#This Row],[Month]],'DB Money Supply'!$A:$D,2)</f>
        <v>526.29999999999995</v>
      </c>
      <c r="C105" s="63">
        <f>(Table3032[[#This Row],[Real M1 Money Stock]]-B93)/B93</f>
        <v>-1.1086057872980252E-2</v>
      </c>
    </row>
    <row r="106" spans="1:3" x14ac:dyDescent="0.35">
      <c r="A106" s="25">
        <v>24593</v>
      </c>
      <c r="B106" s="26">
        <f>VLOOKUP(Table3032[[#This Row],[Month]],'DB Money Supply'!$A:$D,2)</f>
        <v>530.79999999999995</v>
      </c>
      <c r="C106" s="63">
        <f>(Table3032[[#This Row],[Real M1 Money Stock]]-B94)/B94</f>
        <v>2.4551463644947205E-3</v>
      </c>
    </row>
    <row r="107" spans="1:3" x14ac:dyDescent="0.35">
      <c r="A107" s="25">
        <v>24624</v>
      </c>
      <c r="B107" s="26">
        <f>VLOOKUP(Table3032[[#This Row],[Month]],'DB Money Supply'!$A:$D,2)</f>
        <v>531.5</v>
      </c>
      <c r="C107" s="63">
        <f>(Table3032[[#This Row],[Real M1 Money Stock]]-B95)/B95</f>
        <v>2.8301886792452828E-3</v>
      </c>
    </row>
    <row r="108" spans="1:3" x14ac:dyDescent="0.35">
      <c r="A108" s="25">
        <v>24654</v>
      </c>
      <c r="B108" s="26">
        <f>VLOOKUP(Table3032[[#This Row],[Month]],'DB Money Supply'!$A:$D,2)</f>
        <v>533.20000000000005</v>
      </c>
      <c r="C108" s="63">
        <f>(Table3032[[#This Row],[Real M1 Money Stock]]-B96)/B96</f>
        <v>1.6006097560975784E-2</v>
      </c>
    </row>
    <row r="109" spans="1:3" x14ac:dyDescent="0.35">
      <c r="A109" s="25">
        <v>24685</v>
      </c>
      <c r="B109" s="26">
        <f>VLOOKUP(Table3032[[#This Row],[Month]],'DB Money Supply'!$A:$D,2)</f>
        <v>536.4</v>
      </c>
      <c r="C109" s="63">
        <f>(Table3032[[#This Row],[Real M1 Money Stock]]-B97)/B97</f>
        <v>2.5425348881666896E-2</v>
      </c>
    </row>
    <row r="110" spans="1:3" x14ac:dyDescent="0.35">
      <c r="A110" s="25">
        <v>24716</v>
      </c>
      <c r="B110" s="26">
        <f>VLOOKUP(Table3032[[#This Row],[Month]],'DB Money Supply'!$A:$D,2)</f>
        <v>537.79999999999995</v>
      </c>
      <c r="C110" s="63">
        <f>(Table3032[[#This Row],[Real M1 Money Stock]]-B98)/B98</f>
        <v>2.3990860624523817E-2</v>
      </c>
    </row>
    <row r="111" spans="1:3" x14ac:dyDescent="0.35">
      <c r="A111" s="25">
        <v>24746</v>
      </c>
      <c r="B111" s="26">
        <f>VLOOKUP(Table3032[[#This Row],[Month]],'DB Money Supply'!$A:$D,2)</f>
        <v>538.9</v>
      </c>
      <c r="C111" s="63">
        <f>(Table3032[[#This Row],[Real M1 Money Stock]]-B99)/B99</f>
        <v>3.3960092095164873E-2</v>
      </c>
    </row>
    <row r="112" spans="1:3" x14ac:dyDescent="0.35">
      <c r="A112" s="25">
        <v>24777</v>
      </c>
      <c r="B112" s="26">
        <f>VLOOKUP(Table3032[[#This Row],[Month]],'DB Money Supply'!$A:$D,2)</f>
        <v>538.1</v>
      </c>
      <c r="C112" s="63">
        <f>(Table3032[[#This Row],[Real M1 Money Stock]]-B100)/B100</f>
        <v>3.2227124496451313E-2</v>
      </c>
    </row>
    <row r="113" spans="1:3" x14ac:dyDescent="0.35">
      <c r="A113" s="25">
        <v>24807</v>
      </c>
      <c r="B113" s="26">
        <f>VLOOKUP(Table3032[[#This Row],[Month]],'DB Money Supply'!$A:$D,2)</f>
        <v>539.1</v>
      </c>
      <c r="C113" s="63">
        <f>(Table3032[[#This Row],[Real M1 Money Stock]]-B101)/B101</f>
        <v>3.1770334928229706E-2</v>
      </c>
    </row>
    <row r="114" spans="1:3" x14ac:dyDescent="0.35">
      <c r="A114" s="25">
        <v>24838</v>
      </c>
      <c r="B114" s="26">
        <f>VLOOKUP(Table3032[[#This Row],[Month]],'DB Money Supply'!$A:$D,2)</f>
        <v>540.5</v>
      </c>
      <c r="C114" s="63">
        <f>(Table3032[[#This Row],[Real M1 Money Stock]]-B102)/B102</f>
        <v>3.4449760765550237E-2</v>
      </c>
    </row>
    <row r="115" spans="1:3" x14ac:dyDescent="0.35">
      <c r="A115" s="25">
        <v>24869</v>
      </c>
      <c r="B115" s="26">
        <f>VLOOKUP(Table3032[[#This Row],[Month]],'DB Money Supply'!$A:$D,2)</f>
        <v>540.1</v>
      </c>
      <c r="C115" s="63">
        <f>(Table3032[[#This Row],[Real M1 Money Stock]]-B103)/B103</f>
        <v>3.0331934376192245E-2</v>
      </c>
    </row>
    <row r="116" spans="1:3" x14ac:dyDescent="0.35">
      <c r="A116" s="25">
        <v>24898</v>
      </c>
      <c r="B116" s="26">
        <f>VLOOKUP(Table3032[[#This Row],[Month]],'DB Money Supply'!$A:$D,2)</f>
        <v>540.79999999999995</v>
      </c>
      <c r="C116" s="63">
        <f>(Table3032[[#This Row],[Real M1 Money Stock]]-B104)/B104</f>
        <v>2.0955257693033618E-2</v>
      </c>
    </row>
    <row r="117" spans="1:3" x14ac:dyDescent="0.35">
      <c r="A117" s="25">
        <v>24929</v>
      </c>
      <c r="B117" s="26">
        <f>VLOOKUP(Table3032[[#This Row],[Month]],'DB Money Supply'!$A:$D,2)</f>
        <v>542.4</v>
      </c>
      <c r="C117" s="63">
        <f>(Table3032[[#This Row],[Real M1 Money Stock]]-B105)/B105</f>
        <v>3.059091772753187E-2</v>
      </c>
    </row>
    <row r="118" spans="1:3" x14ac:dyDescent="0.35">
      <c r="A118" s="25">
        <v>24959</v>
      </c>
      <c r="B118" s="26">
        <f>VLOOKUP(Table3032[[#This Row],[Month]],'DB Money Supply'!$A:$D,2)</f>
        <v>544.9</v>
      </c>
      <c r="C118" s="63">
        <f>(Table3032[[#This Row],[Real M1 Money Stock]]-B106)/B106</f>
        <v>2.6563677467972915E-2</v>
      </c>
    </row>
    <row r="119" spans="1:3" x14ac:dyDescent="0.35">
      <c r="A119" s="25">
        <v>24990</v>
      </c>
      <c r="B119" s="26">
        <f>VLOOKUP(Table3032[[#This Row],[Month]],'DB Money Supply'!$A:$D,2)</f>
        <v>545.79999999999995</v>
      </c>
      <c r="C119" s="63">
        <f>(Table3032[[#This Row],[Real M1 Money Stock]]-B107)/B107</f>
        <v>2.690498588899333E-2</v>
      </c>
    </row>
    <row r="120" spans="1:3" x14ac:dyDescent="0.35">
      <c r="A120" s="25">
        <v>25020</v>
      </c>
      <c r="B120" s="26">
        <f>VLOOKUP(Table3032[[#This Row],[Month]],'DB Money Supply'!$A:$D,2)</f>
        <v>545.79999999999995</v>
      </c>
      <c r="C120" s="63">
        <f>(Table3032[[#This Row],[Real M1 Money Stock]]-B108)/B108</f>
        <v>2.363090772693156E-2</v>
      </c>
    </row>
    <row r="121" spans="1:3" x14ac:dyDescent="0.35">
      <c r="A121" s="25">
        <v>25051</v>
      </c>
      <c r="B121" s="26">
        <f>VLOOKUP(Table3032[[#This Row],[Month]],'DB Money Supply'!$A:$D,2)</f>
        <v>548</v>
      </c>
      <c r="C121" s="63">
        <f>(Table3032[[#This Row],[Real M1 Money Stock]]-B109)/B109</f>
        <v>2.1625652498135764E-2</v>
      </c>
    </row>
    <row r="122" spans="1:3" x14ac:dyDescent="0.35">
      <c r="A122" s="25">
        <v>25082</v>
      </c>
      <c r="B122" s="26">
        <f>VLOOKUP(Table3032[[#This Row],[Month]],'DB Money Supply'!$A:$D,2)</f>
        <v>549</v>
      </c>
      <c r="C122" s="63">
        <f>(Table3032[[#This Row],[Real M1 Money Stock]]-B110)/B110</f>
        <v>2.0825585719598451E-2</v>
      </c>
    </row>
    <row r="123" spans="1:3" x14ac:dyDescent="0.35">
      <c r="A123" s="25">
        <v>25112</v>
      </c>
      <c r="B123" s="26">
        <f>VLOOKUP(Table3032[[#This Row],[Month]],'DB Money Supply'!$A:$D,2)</f>
        <v>549.6</v>
      </c>
      <c r="C123" s="63">
        <f>(Table3032[[#This Row],[Real M1 Money Stock]]-B111)/B111</f>
        <v>1.9855260716273977E-2</v>
      </c>
    </row>
    <row r="124" spans="1:3" x14ac:dyDescent="0.35">
      <c r="A124" s="25">
        <v>25143</v>
      </c>
      <c r="B124" s="26">
        <f>VLOOKUP(Table3032[[#This Row],[Month]],'DB Money Supply'!$A:$D,2)</f>
        <v>553.70000000000005</v>
      </c>
      <c r="C124" s="63">
        <f>(Table3032[[#This Row],[Real M1 Money Stock]]-B112)/B112</f>
        <v>2.8990893885894858E-2</v>
      </c>
    </row>
    <row r="125" spans="1:3" x14ac:dyDescent="0.35">
      <c r="A125" s="25">
        <v>25173</v>
      </c>
      <c r="B125" s="26">
        <f>VLOOKUP(Table3032[[#This Row],[Month]],'DB Money Supply'!$A:$D,2)</f>
        <v>554.5</v>
      </c>
      <c r="C125" s="63">
        <f>(Table3032[[#This Row],[Real M1 Money Stock]]-B113)/B113</f>
        <v>2.8566128733073598E-2</v>
      </c>
    </row>
    <row r="126" spans="1:3" x14ac:dyDescent="0.35">
      <c r="A126" s="25">
        <v>25204</v>
      </c>
      <c r="B126" s="26">
        <f>VLOOKUP(Table3032[[#This Row],[Month]],'DB Money Supply'!$A:$D,2)</f>
        <v>556.6</v>
      </c>
      <c r="C126" s="63">
        <f>(Table3032[[#This Row],[Real M1 Money Stock]]-B114)/B114</f>
        <v>2.9787234042553234E-2</v>
      </c>
    </row>
    <row r="127" spans="1:3" x14ac:dyDescent="0.35">
      <c r="A127" s="25">
        <v>25235</v>
      </c>
      <c r="B127" s="26">
        <f>VLOOKUP(Table3032[[#This Row],[Month]],'DB Money Supply'!$A:$D,2)</f>
        <v>556.70000000000005</v>
      </c>
      <c r="C127" s="63">
        <f>(Table3032[[#This Row],[Real M1 Money Stock]]-B115)/B115</f>
        <v>3.0735049064988005E-2</v>
      </c>
    </row>
    <row r="128" spans="1:3" x14ac:dyDescent="0.35">
      <c r="A128" s="25">
        <v>25263</v>
      </c>
      <c r="B128" s="26">
        <f>VLOOKUP(Table3032[[#This Row],[Month]],'DB Money Supply'!$A:$D,2)</f>
        <v>554</v>
      </c>
      <c r="C128" s="63">
        <f>(Table3032[[#This Row],[Real M1 Money Stock]]-B116)/B116</f>
        <v>2.4408284023668726E-2</v>
      </c>
    </row>
    <row r="129" spans="1:3" x14ac:dyDescent="0.35">
      <c r="A129" s="25">
        <v>25294</v>
      </c>
      <c r="B129" s="26">
        <f>VLOOKUP(Table3032[[#This Row],[Month]],'DB Money Supply'!$A:$D,2)</f>
        <v>552.9</v>
      </c>
      <c r="C129" s="63">
        <f>(Table3032[[#This Row],[Real M1 Money Stock]]-B117)/B117</f>
        <v>1.935840707964602E-2</v>
      </c>
    </row>
    <row r="130" spans="1:3" x14ac:dyDescent="0.35">
      <c r="A130" s="25">
        <v>25324</v>
      </c>
      <c r="B130" s="26">
        <f>VLOOKUP(Table3032[[#This Row],[Month]],'DB Money Supply'!$A:$D,2)</f>
        <v>551.6</v>
      </c>
      <c r="C130" s="63">
        <f>(Table3032[[#This Row],[Real M1 Money Stock]]-B118)/B118</f>
        <v>1.2295834097999716E-2</v>
      </c>
    </row>
    <row r="131" spans="1:3" x14ac:dyDescent="0.35">
      <c r="A131" s="25">
        <v>25355</v>
      </c>
      <c r="B131" s="26">
        <f>VLOOKUP(Table3032[[#This Row],[Month]],'DB Money Supply'!$A:$D,2)</f>
        <v>550</v>
      </c>
      <c r="C131" s="63">
        <f>(Table3032[[#This Row],[Real M1 Money Stock]]-B119)/B119</f>
        <v>7.6951264199341257E-3</v>
      </c>
    </row>
    <row r="132" spans="1:3" x14ac:dyDescent="0.35">
      <c r="A132" s="25">
        <v>25385</v>
      </c>
      <c r="B132" s="26">
        <f>VLOOKUP(Table3032[[#This Row],[Month]],'DB Money Supply'!$A:$D,2)</f>
        <v>548.1</v>
      </c>
      <c r="C132" s="63">
        <f>(Table3032[[#This Row],[Real M1 Money Stock]]-B120)/B120</f>
        <v>4.213997801392577E-3</v>
      </c>
    </row>
    <row r="133" spans="1:3" x14ac:dyDescent="0.35">
      <c r="A133" s="25">
        <v>25416</v>
      </c>
      <c r="B133" s="26">
        <f>VLOOKUP(Table3032[[#This Row],[Month]],'DB Money Supply'!$A:$D,2)</f>
        <v>546.6</v>
      </c>
      <c r="C133" s="63">
        <f>(Table3032[[#This Row],[Real M1 Money Stock]]-B121)/B121</f>
        <v>-2.5547445255474036E-3</v>
      </c>
    </row>
    <row r="134" spans="1:3" x14ac:dyDescent="0.35">
      <c r="A134" s="25">
        <v>25447</v>
      </c>
      <c r="B134" s="26">
        <f>VLOOKUP(Table3032[[#This Row],[Month]],'DB Money Supply'!$A:$D,2)</f>
        <v>544.70000000000005</v>
      </c>
      <c r="C134" s="63">
        <f>(Table3032[[#This Row],[Real M1 Money Stock]]-B122)/B122</f>
        <v>-7.8324225865208652E-3</v>
      </c>
    </row>
    <row r="135" spans="1:3" x14ac:dyDescent="0.35">
      <c r="A135" s="25">
        <v>25477</v>
      </c>
      <c r="B135" s="26">
        <f>VLOOKUP(Table3032[[#This Row],[Month]],'DB Money Supply'!$A:$D,2)</f>
        <v>544</v>
      </c>
      <c r="C135" s="63">
        <f>(Table3032[[#This Row],[Real M1 Money Stock]]-B123)/B123</f>
        <v>-1.0189228529839925E-2</v>
      </c>
    </row>
    <row r="136" spans="1:3" x14ac:dyDescent="0.35">
      <c r="A136" s="25">
        <v>25508</v>
      </c>
      <c r="B136" s="26">
        <f>VLOOKUP(Table3032[[#This Row],[Month]],'DB Money Supply'!$A:$D,2)</f>
        <v>542.9</v>
      </c>
      <c r="C136" s="63">
        <f>(Table3032[[#This Row],[Real M1 Money Stock]]-B124)/B124</f>
        <v>-1.9505147191620133E-2</v>
      </c>
    </row>
    <row r="137" spans="1:3" x14ac:dyDescent="0.35">
      <c r="A137" s="25">
        <v>25538</v>
      </c>
      <c r="B137" s="26">
        <f>VLOOKUP(Table3032[[#This Row],[Month]],'DB Money Supply'!$A:$D,2)</f>
        <v>540.79999999999995</v>
      </c>
      <c r="C137" s="63">
        <f>(Table3032[[#This Row],[Real M1 Money Stock]]-B125)/B125</f>
        <v>-2.4706943192065005E-2</v>
      </c>
    </row>
    <row r="138" spans="1:3" x14ac:dyDescent="0.35">
      <c r="A138" s="25">
        <v>25569</v>
      </c>
      <c r="B138" s="26">
        <f>VLOOKUP(Table3032[[#This Row],[Month]],'DB Money Supply'!$A:$D,2)</f>
        <v>544.1</v>
      </c>
      <c r="C138" s="63">
        <f>(Table3032[[#This Row],[Real M1 Money Stock]]-B126)/B126</f>
        <v>-2.245777937477542E-2</v>
      </c>
    </row>
    <row r="139" spans="1:3" x14ac:dyDescent="0.35">
      <c r="A139" s="25">
        <v>25600</v>
      </c>
      <c r="B139" s="26">
        <f>VLOOKUP(Table3032[[#This Row],[Month]],'DB Money Supply'!$A:$D,2)</f>
        <v>538.1</v>
      </c>
      <c r="C139" s="63">
        <f>(Table3032[[#This Row],[Real M1 Money Stock]]-B127)/B127</f>
        <v>-3.341117298365371E-2</v>
      </c>
    </row>
    <row r="140" spans="1:3" x14ac:dyDescent="0.35">
      <c r="A140" s="25">
        <v>25628</v>
      </c>
      <c r="B140" s="26">
        <f>VLOOKUP(Table3032[[#This Row],[Month]],'DB Money Supply'!$A:$D,2)</f>
        <v>537.1</v>
      </c>
      <c r="C140" s="63">
        <f>(Table3032[[#This Row],[Real M1 Money Stock]]-B128)/B128</f>
        <v>-3.0505415162454832E-2</v>
      </c>
    </row>
    <row r="141" spans="1:3" x14ac:dyDescent="0.35">
      <c r="A141" s="25">
        <v>25659</v>
      </c>
      <c r="B141" s="26">
        <f>VLOOKUP(Table3032[[#This Row],[Month]],'DB Money Supply'!$A:$D,2)</f>
        <v>536.9</v>
      </c>
      <c r="C141" s="63">
        <f>(Table3032[[#This Row],[Real M1 Money Stock]]-B129)/B129</f>
        <v>-2.8938325194429373E-2</v>
      </c>
    </row>
    <row r="142" spans="1:3" x14ac:dyDescent="0.35">
      <c r="A142" s="25">
        <v>25689</v>
      </c>
      <c r="B142" s="26">
        <f>VLOOKUP(Table3032[[#This Row],[Month]],'DB Money Supply'!$A:$D,2)</f>
        <v>536.79999999999995</v>
      </c>
      <c r="C142" s="63">
        <f>(Table3032[[#This Row],[Real M1 Money Stock]]-B130)/B130</f>
        <v>-2.6831036983321371E-2</v>
      </c>
    </row>
    <row r="143" spans="1:3" x14ac:dyDescent="0.35">
      <c r="A143" s="25">
        <v>25720</v>
      </c>
      <c r="B143" s="26">
        <f>VLOOKUP(Table3032[[#This Row],[Month]],'DB Money Supply'!$A:$D,2)</f>
        <v>535.1</v>
      </c>
      <c r="C143" s="63">
        <f>(Table3032[[#This Row],[Real M1 Money Stock]]-B131)/B131</f>
        <v>-2.7090909090909051E-2</v>
      </c>
    </row>
    <row r="144" spans="1:3" x14ac:dyDescent="0.35">
      <c r="A144" s="25">
        <v>25750</v>
      </c>
      <c r="B144" s="26">
        <f>VLOOKUP(Table3032[[#This Row],[Month]],'DB Money Supply'!$A:$D,2)</f>
        <v>534.70000000000005</v>
      </c>
      <c r="C144" s="63">
        <f>(Table3032[[#This Row],[Real M1 Money Stock]]-B132)/B132</f>
        <v>-2.4448093413610612E-2</v>
      </c>
    </row>
    <row r="145" spans="1:3" x14ac:dyDescent="0.35">
      <c r="A145" s="25">
        <v>25781</v>
      </c>
      <c r="B145" s="26">
        <f>VLOOKUP(Table3032[[#This Row],[Month]],'DB Money Supply'!$A:$D,2)</f>
        <v>538.20000000000005</v>
      </c>
      <c r="C145" s="63">
        <f>(Table3032[[#This Row],[Real M1 Money Stock]]-B133)/B133</f>
        <v>-1.5367727771679432E-2</v>
      </c>
    </row>
    <row r="146" spans="1:3" x14ac:dyDescent="0.35">
      <c r="A146" s="25">
        <v>25812</v>
      </c>
      <c r="B146" s="26">
        <f>VLOOKUP(Table3032[[#This Row],[Month]],'DB Money Supply'!$A:$D,2)</f>
        <v>540.29999999999995</v>
      </c>
      <c r="C146" s="63">
        <f>(Table3032[[#This Row],[Real M1 Money Stock]]-B134)/B134</f>
        <v>-8.0778410134020387E-3</v>
      </c>
    </row>
    <row r="147" spans="1:3" x14ac:dyDescent="0.35">
      <c r="A147" s="25">
        <v>25842</v>
      </c>
      <c r="B147" s="26">
        <f>VLOOKUP(Table3032[[#This Row],[Month]],'DB Money Supply'!$A:$D,2)</f>
        <v>540.4</v>
      </c>
      <c r="C147" s="63">
        <f>(Table3032[[#This Row],[Real M1 Money Stock]]-B135)/B135</f>
        <v>-6.617647058823571E-3</v>
      </c>
    </row>
    <row r="148" spans="1:3" x14ac:dyDescent="0.35">
      <c r="A148" s="25">
        <v>25873</v>
      </c>
      <c r="B148" s="26">
        <f>VLOOKUP(Table3032[[#This Row],[Month]],'DB Money Supply'!$A:$D,2)</f>
        <v>539.6</v>
      </c>
      <c r="C148" s="63">
        <f>(Table3032[[#This Row],[Real M1 Money Stock]]-B136)/B136</f>
        <v>-6.078467489408647E-3</v>
      </c>
    </row>
    <row r="149" spans="1:3" x14ac:dyDescent="0.35">
      <c r="A149" s="25">
        <v>25903</v>
      </c>
      <c r="B149" s="26">
        <f>VLOOKUP(Table3032[[#This Row],[Month]],'DB Money Supply'!$A:$D,2)</f>
        <v>538.70000000000005</v>
      </c>
      <c r="C149" s="63">
        <f>(Table3032[[#This Row],[Real M1 Money Stock]]-B137)/B137</f>
        <v>-3.8831360946743883E-3</v>
      </c>
    </row>
    <row r="150" spans="1:3" x14ac:dyDescent="0.35">
      <c r="A150" s="25">
        <v>25934</v>
      </c>
      <c r="B150" s="26">
        <f>VLOOKUP(Table3032[[#This Row],[Month]],'DB Money Supply'!$A:$D,2)</f>
        <v>540.1</v>
      </c>
      <c r="C150" s="63">
        <f>(Table3032[[#This Row],[Real M1 Money Stock]]-B138)/B138</f>
        <v>-7.3515897812902039E-3</v>
      </c>
    </row>
    <row r="151" spans="1:3" x14ac:dyDescent="0.35">
      <c r="A151" s="25">
        <v>25965</v>
      </c>
      <c r="B151" s="26">
        <f>VLOOKUP(Table3032[[#This Row],[Month]],'DB Money Supply'!$A:$D,2)</f>
        <v>544.9</v>
      </c>
      <c r="C151" s="63">
        <f>(Table3032[[#This Row],[Real M1 Money Stock]]-B139)/B139</f>
        <v>1.2637056309236117E-2</v>
      </c>
    </row>
    <row r="152" spans="1:3" x14ac:dyDescent="0.35">
      <c r="A152" s="25">
        <v>25993</v>
      </c>
      <c r="B152" s="26">
        <f>VLOOKUP(Table3032[[#This Row],[Month]],'DB Money Supply'!$A:$D,2)</f>
        <v>547</v>
      </c>
      <c r="C152" s="63">
        <f>(Table3032[[#This Row],[Real M1 Money Stock]]-B140)/B140</f>
        <v>1.8432321727797386E-2</v>
      </c>
    </row>
    <row r="153" spans="1:3" x14ac:dyDescent="0.35">
      <c r="A153" s="25">
        <v>26024</v>
      </c>
      <c r="B153" s="26">
        <f>VLOOKUP(Table3032[[#This Row],[Month]],'DB Money Supply'!$A:$D,2)</f>
        <v>548.6</v>
      </c>
      <c r="C153" s="63">
        <f>(Table3032[[#This Row],[Real M1 Money Stock]]-B141)/B141</f>
        <v>2.1791767554479504E-2</v>
      </c>
    </row>
    <row r="154" spans="1:3" x14ac:dyDescent="0.35">
      <c r="A154" s="25">
        <v>26054</v>
      </c>
      <c r="B154" s="26">
        <f>VLOOKUP(Table3032[[#This Row],[Month]],'DB Money Supply'!$A:$D,2)</f>
        <v>550.9</v>
      </c>
      <c r="C154" s="63">
        <f>(Table3032[[#This Row],[Real M1 Money Stock]]-B142)/B142</f>
        <v>2.6266766020864425E-2</v>
      </c>
    </row>
    <row r="155" spans="1:3" x14ac:dyDescent="0.35">
      <c r="A155" s="25">
        <v>26085</v>
      </c>
      <c r="B155" s="26">
        <f>VLOOKUP(Table3032[[#This Row],[Month]],'DB Money Supply'!$A:$D,2)</f>
        <v>551.9</v>
      </c>
      <c r="C155" s="63">
        <f>(Table3032[[#This Row],[Real M1 Money Stock]]-B143)/B143</f>
        <v>3.1396000747523738E-2</v>
      </c>
    </row>
    <row r="156" spans="1:3" x14ac:dyDescent="0.35">
      <c r="A156" s="25">
        <v>26115</v>
      </c>
      <c r="B156" s="26">
        <f>VLOOKUP(Table3032[[#This Row],[Month]],'DB Money Supply'!$A:$D,2)</f>
        <v>553.9</v>
      </c>
      <c r="C156" s="63">
        <f>(Table3032[[#This Row],[Real M1 Money Stock]]-B144)/B144</f>
        <v>3.590798578642216E-2</v>
      </c>
    </row>
    <row r="157" spans="1:3" x14ac:dyDescent="0.35">
      <c r="A157" s="25">
        <v>26146</v>
      </c>
      <c r="B157" s="26">
        <f>VLOOKUP(Table3032[[#This Row],[Month]],'DB Money Supply'!$A:$D,2)</f>
        <v>554.29999999999995</v>
      </c>
      <c r="C157" s="63">
        <f>(Table3032[[#This Row],[Real M1 Money Stock]]-B145)/B145</f>
        <v>2.9914529914529742E-2</v>
      </c>
    </row>
    <row r="158" spans="1:3" x14ac:dyDescent="0.35">
      <c r="A158" s="25">
        <v>26177</v>
      </c>
      <c r="B158" s="26">
        <f>VLOOKUP(Table3032[[#This Row],[Month]],'DB Money Supply'!$A:$D,2)</f>
        <v>555.1</v>
      </c>
      <c r="C158" s="63">
        <f>(Table3032[[#This Row],[Real M1 Money Stock]]-B146)/B146</f>
        <v>2.7392189524338459E-2</v>
      </c>
    </row>
    <row r="159" spans="1:3" x14ac:dyDescent="0.35">
      <c r="A159" s="25">
        <v>26207</v>
      </c>
      <c r="B159" s="26">
        <f>VLOOKUP(Table3032[[#This Row],[Month]],'DB Money Supply'!$A:$D,2)</f>
        <v>555.5</v>
      </c>
      <c r="C159" s="63">
        <f>(Table3032[[#This Row],[Real M1 Money Stock]]-B147)/B147</f>
        <v>2.7942264988897157E-2</v>
      </c>
    </row>
    <row r="160" spans="1:3" x14ac:dyDescent="0.35">
      <c r="A160" s="25">
        <v>26238</v>
      </c>
      <c r="B160" s="26">
        <f>VLOOKUP(Table3032[[#This Row],[Month]],'DB Money Supply'!$A:$D,2)</f>
        <v>555.6</v>
      </c>
      <c r="C160" s="63">
        <f>(Table3032[[#This Row],[Real M1 Money Stock]]-B148)/B148</f>
        <v>2.9651593773165306E-2</v>
      </c>
    </row>
    <row r="161" spans="1:3" x14ac:dyDescent="0.35">
      <c r="A161" s="25">
        <v>26268</v>
      </c>
      <c r="B161" s="26">
        <f>VLOOKUP(Table3032[[#This Row],[Month]],'DB Money Supply'!$A:$D,2)</f>
        <v>555.5</v>
      </c>
      <c r="C161" s="63">
        <f>(Table3032[[#This Row],[Real M1 Money Stock]]-B149)/B149</f>
        <v>3.1186188973454525E-2</v>
      </c>
    </row>
    <row r="162" spans="1:3" x14ac:dyDescent="0.35">
      <c r="A162" s="25">
        <v>26299</v>
      </c>
      <c r="B162" s="26">
        <f>VLOOKUP(Table3032[[#This Row],[Month]],'DB Money Supply'!$A:$D,2)</f>
        <v>558.5</v>
      </c>
      <c r="C162" s="63">
        <f>(Table3032[[#This Row],[Real M1 Money Stock]]-B150)/B150</f>
        <v>3.4067765228661319E-2</v>
      </c>
    </row>
    <row r="163" spans="1:3" x14ac:dyDescent="0.35">
      <c r="A163" s="25">
        <v>26330</v>
      </c>
      <c r="B163" s="26">
        <f>VLOOKUP(Table3032[[#This Row],[Month]],'DB Money Supply'!$A:$D,2)</f>
        <v>561.1</v>
      </c>
      <c r="C163" s="63">
        <f>(Table3032[[#This Row],[Real M1 Money Stock]]-B151)/B151</f>
        <v>2.9730225729491733E-2</v>
      </c>
    </row>
    <row r="164" spans="1:3" x14ac:dyDescent="0.35">
      <c r="A164" s="25">
        <v>26359</v>
      </c>
      <c r="B164" s="26">
        <f>VLOOKUP(Table3032[[#This Row],[Month]],'DB Money Supply'!$A:$D,2)</f>
        <v>565.9</v>
      </c>
      <c r="C164" s="63">
        <f>(Table3032[[#This Row],[Real M1 Money Stock]]-B152)/B152</f>
        <v>3.4552102376599593E-2</v>
      </c>
    </row>
    <row r="165" spans="1:3" x14ac:dyDescent="0.35">
      <c r="A165" s="25">
        <v>26390</v>
      </c>
      <c r="B165" s="26">
        <f>VLOOKUP(Table3032[[#This Row],[Month]],'DB Money Supply'!$A:$D,2)</f>
        <v>567.70000000000005</v>
      </c>
      <c r="C165" s="63">
        <f>(Table3032[[#This Row],[Real M1 Money Stock]]-B153)/B153</f>
        <v>3.4815895005468507E-2</v>
      </c>
    </row>
    <row r="166" spans="1:3" x14ac:dyDescent="0.35">
      <c r="A166" s="25">
        <v>26420</v>
      </c>
      <c r="B166" s="26">
        <f>VLOOKUP(Table3032[[#This Row],[Month]],'DB Money Supply'!$A:$D,2)</f>
        <v>567.1</v>
      </c>
      <c r="C166" s="63">
        <f>(Table3032[[#This Row],[Real M1 Money Stock]]-B154)/B154</f>
        <v>2.9406425848611448E-2</v>
      </c>
    </row>
    <row r="167" spans="1:3" x14ac:dyDescent="0.35">
      <c r="A167" s="25">
        <v>26451</v>
      </c>
      <c r="B167" s="26">
        <f>VLOOKUP(Table3032[[#This Row],[Month]],'DB Money Supply'!$A:$D,2)</f>
        <v>567.4</v>
      </c>
      <c r="C167" s="63">
        <f>(Table3032[[#This Row],[Real M1 Money Stock]]-B155)/B155</f>
        <v>2.8084797970646856E-2</v>
      </c>
    </row>
    <row r="168" spans="1:3" x14ac:dyDescent="0.35">
      <c r="A168" s="25">
        <v>26481</v>
      </c>
      <c r="B168" s="26">
        <f>VLOOKUP(Table3032[[#This Row],[Month]],'DB Money Supply'!$A:$D,2)</f>
        <v>571.29999999999995</v>
      </c>
      <c r="C168" s="63">
        <f>(Table3032[[#This Row],[Real M1 Money Stock]]-B156)/B156</f>
        <v>3.1413612565444983E-2</v>
      </c>
    </row>
    <row r="169" spans="1:3" x14ac:dyDescent="0.35">
      <c r="A169" s="25">
        <v>26512</v>
      </c>
      <c r="B169" s="26">
        <f>VLOOKUP(Table3032[[#This Row],[Month]],'DB Money Supply'!$A:$D,2)</f>
        <v>574.9</v>
      </c>
      <c r="C169" s="63">
        <f>(Table3032[[#This Row],[Real M1 Money Stock]]-B157)/B157</f>
        <v>3.7163990618798527E-2</v>
      </c>
    </row>
    <row r="170" spans="1:3" x14ac:dyDescent="0.35">
      <c r="A170" s="25">
        <v>26543</v>
      </c>
      <c r="B170" s="26">
        <f>VLOOKUP(Table3032[[#This Row],[Month]],'DB Money Supply'!$A:$D,2)</f>
        <v>577.70000000000005</v>
      </c>
      <c r="C170" s="63">
        <f>(Table3032[[#This Row],[Real M1 Money Stock]]-B158)/B158</f>
        <v>4.0713384975680098E-2</v>
      </c>
    </row>
    <row r="171" spans="1:3" x14ac:dyDescent="0.35">
      <c r="A171" s="25">
        <v>26573</v>
      </c>
      <c r="B171" s="26">
        <f>VLOOKUP(Table3032[[#This Row],[Month]],'DB Money Supply'!$A:$D,2)</f>
        <v>580.6</v>
      </c>
      <c r="C171" s="63">
        <f>(Table3032[[#This Row],[Real M1 Money Stock]]-B159)/B159</f>
        <v>4.5184518451845228E-2</v>
      </c>
    </row>
    <row r="172" spans="1:3" x14ac:dyDescent="0.35">
      <c r="A172" s="25">
        <v>26604</v>
      </c>
      <c r="B172" s="26">
        <f>VLOOKUP(Table3032[[#This Row],[Month]],'DB Money Supply'!$A:$D,2)</f>
        <v>581.1</v>
      </c>
      <c r="C172" s="63">
        <f>(Table3032[[#This Row],[Real M1 Money Stock]]-B160)/B160</f>
        <v>4.5896328293736501E-2</v>
      </c>
    </row>
    <row r="173" spans="1:3" x14ac:dyDescent="0.35">
      <c r="A173" s="25">
        <v>26634</v>
      </c>
      <c r="B173" s="26">
        <f>VLOOKUP(Table3032[[#This Row],[Month]],'DB Money Supply'!$A:$D,2)</f>
        <v>586.4</v>
      </c>
      <c r="C173" s="63">
        <f>(Table3032[[#This Row],[Real M1 Money Stock]]-B161)/B161</f>
        <v>5.5625562556255587E-2</v>
      </c>
    </row>
    <row r="174" spans="1:3" x14ac:dyDescent="0.35">
      <c r="A174" s="25">
        <v>26665</v>
      </c>
      <c r="B174" s="26">
        <f>VLOOKUP(Table3032[[#This Row],[Month]],'DB Money Supply'!$A:$D,2)</f>
        <v>589</v>
      </c>
      <c r="C174" s="63">
        <f>(Table3032[[#This Row],[Real M1 Money Stock]]-B162)/B162</f>
        <v>5.461056401074306E-2</v>
      </c>
    </row>
    <row r="175" spans="1:3" x14ac:dyDescent="0.35">
      <c r="A175" s="25">
        <v>26696</v>
      </c>
      <c r="B175" s="26">
        <f>VLOOKUP(Table3032[[#This Row],[Month]],'DB Money Supply'!$A:$D,2)</f>
        <v>586.5</v>
      </c>
      <c r="C175" s="63">
        <f>(Table3032[[#This Row],[Real M1 Money Stock]]-B163)/B163</f>
        <v>4.5268223133131308E-2</v>
      </c>
    </row>
    <row r="176" spans="1:3" x14ac:dyDescent="0.35">
      <c r="A176" s="25">
        <v>26724</v>
      </c>
      <c r="B176" s="26">
        <f>VLOOKUP(Table3032[[#This Row],[Month]],'DB Money Supply'!$A:$D,2)</f>
        <v>580</v>
      </c>
      <c r="C176" s="63">
        <f>(Table3032[[#This Row],[Real M1 Money Stock]]-B164)/B164</f>
        <v>2.4916062908641144E-2</v>
      </c>
    </row>
    <row r="177" spans="1:3" x14ac:dyDescent="0.35">
      <c r="A177" s="25">
        <v>26755</v>
      </c>
      <c r="B177" s="26">
        <f>VLOOKUP(Table3032[[#This Row],[Month]],'DB Money Supply'!$A:$D,2)</f>
        <v>578.29999999999995</v>
      </c>
      <c r="C177" s="63">
        <f>(Table3032[[#This Row],[Real M1 Money Stock]]-B165)/B165</f>
        <v>1.8671833714990149E-2</v>
      </c>
    </row>
    <row r="178" spans="1:3" x14ac:dyDescent="0.35">
      <c r="A178" s="25">
        <v>26785</v>
      </c>
      <c r="B178" s="26">
        <f>VLOOKUP(Table3032[[#This Row],[Month]],'DB Money Supply'!$A:$D,2)</f>
        <v>580.6</v>
      </c>
      <c r="C178" s="63">
        <f>(Table3032[[#This Row],[Real M1 Money Stock]]-B166)/B166</f>
        <v>2.3805325339446303E-2</v>
      </c>
    </row>
    <row r="179" spans="1:3" x14ac:dyDescent="0.35">
      <c r="A179" s="25">
        <v>26816</v>
      </c>
      <c r="B179" s="26">
        <f>VLOOKUP(Table3032[[#This Row],[Month]],'DB Money Supply'!$A:$D,2)</f>
        <v>580.79999999999995</v>
      </c>
      <c r="C179" s="63">
        <f>(Table3032[[#This Row],[Real M1 Money Stock]]-B167)/B167</f>
        <v>2.3616496298907257E-2</v>
      </c>
    </row>
    <row r="180" spans="1:3" x14ac:dyDescent="0.35">
      <c r="A180" s="25">
        <v>26846</v>
      </c>
      <c r="B180" s="26">
        <f>VLOOKUP(Table3032[[#This Row],[Month]],'DB Money Supply'!$A:$D,2)</f>
        <v>582.6</v>
      </c>
      <c r="C180" s="63">
        <f>(Table3032[[#This Row],[Real M1 Money Stock]]-B168)/B168</f>
        <v>1.9779450376334797E-2</v>
      </c>
    </row>
    <row r="181" spans="1:3" x14ac:dyDescent="0.35">
      <c r="A181" s="25">
        <v>26877</v>
      </c>
      <c r="B181" s="26">
        <f>VLOOKUP(Table3032[[#This Row],[Month]],'DB Money Supply'!$A:$D,2)</f>
        <v>572.70000000000005</v>
      </c>
      <c r="C181" s="63">
        <f>(Table3032[[#This Row],[Real M1 Money Stock]]-B169)/B169</f>
        <v>-3.826752478691828E-3</v>
      </c>
    </row>
    <row r="182" spans="1:3" x14ac:dyDescent="0.35">
      <c r="A182" s="25">
        <v>26908</v>
      </c>
      <c r="B182" s="26">
        <f>VLOOKUP(Table3032[[#This Row],[Month]],'DB Money Supply'!$A:$D,2)</f>
        <v>570.6</v>
      </c>
      <c r="C182" s="63">
        <f>(Table3032[[#This Row],[Real M1 Money Stock]]-B170)/B170</f>
        <v>-1.2290115977150809E-2</v>
      </c>
    </row>
    <row r="183" spans="1:3" x14ac:dyDescent="0.35">
      <c r="A183" s="25">
        <v>26938</v>
      </c>
      <c r="B183" s="26">
        <f>VLOOKUP(Table3032[[#This Row],[Month]],'DB Money Supply'!$A:$D,2)</f>
        <v>568</v>
      </c>
      <c r="C183" s="63">
        <f>(Table3032[[#This Row],[Real M1 Money Stock]]-B171)/B171</f>
        <v>-2.170168790905963E-2</v>
      </c>
    </row>
    <row r="184" spans="1:3" x14ac:dyDescent="0.35">
      <c r="A184" s="25">
        <v>26969</v>
      </c>
      <c r="B184" s="26">
        <f>VLOOKUP(Table3032[[#This Row],[Month]],'DB Money Supply'!$A:$D,2)</f>
        <v>568.6</v>
      </c>
      <c r="C184" s="63">
        <f>(Table3032[[#This Row],[Real M1 Money Stock]]-B172)/B172</f>
        <v>-2.1510927551196008E-2</v>
      </c>
    </row>
    <row r="185" spans="1:3" x14ac:dyDescent="0.35">
      <c r="A185" s="25">
        <v>26999</v>
      </c>
      <c r="B185" s="26">
        <f>VLOOKUP(Table3032[[#This Row],[Month]],'DB Money Supply'!$A:$D,2)</f>
        <v>567.79999999999995</v>
      </c>
      <c r="C185" s="63">
        <f>(Table3032[[#This Row],[Real M1 Money Stock]]-B173)/B173</f>
        <v>-3.1718963165075074E-2</v>
      </c>
    </row>
    <row r="186" spans="1:3" x14ac:dyDescent="0.35">
      <c r="A186" s="25">
        <v>27030</v>
      </c>
      <c r="B186" s="26">
        <f>VLOOKUP(Table3032[[#This Row],[Month]],'DB Money Supply'!$A:$D,2)</f>
        <v>563.70000000000005</v>
      </c>
      <c r="C186" s="63">
        <f>(Table3032[[#This Row],[Real M1 Money Stock]]-B174)/B174</f>
        <v>-4.2954159592529635E-2</v>
      </c>
    </row>
    <row r="187" spans="1:3" x14ac:dyDescent="0.35">
      <c r="A187" s="25">
        <v>27061</v>
      </c>
      <c r="B187" s="26">
        <f>VLOOKUP(Table3032[[#This Row],[Month]],'DB Money Supply'!$A:$D,2)</f>
        <v>560.9</v>
      </c>
      <c r="C187" s="63">
        <f>(Table3032[[#This Row],[Real M1 Money Stock]]-B175)/B175</f>
        <v>-4.3648763853367474E-2</v>
      </c>
    </row>
    <row r="188" spans="1:3" x14ac:dyDescent="0.35">
      <c r="A188" s="25">
        <v>27089</v>
      </c>
      <c r="B188" s="26">
        <f>VLOOKUP(Table3032[[#This Row],[Month]],'DB Money Supply'!$A:$D,2)</f>
        <v>557.9</v>
      </c>
      <c r="C188" s="63">
        <f>(Table3032[[#This Row],[Real M1 Money Stock]]-B176)/B176</f>
        <v>-3.8103448275862109E-2</v>
      </c>
    </row>
    <row r="189" spans="1:3" x14ac:dyDescent="0.35">
      <c r="A189" s="25">
        <v>27120</v>
      </c>
      <c r="B189" s="26">
        <f>VLOOKUP(Table3032[[#This Row],[Month]],'DB Money Supply'!$A:$D,2)</f>
        <v>555.5</v>
      </c>
      <c r="C189" s="63">
        <f>(Table3032[[#This Row],[Real M1 Money Stock]]-B177)/B177</f>
        <v>-3.9425903510288705E-2</v>
      </c>
    </row>
    <row r="190" spans="1:3" x14ac:dyDescent="0.35">
      <c r="A190" s="25">
        <v>27150</v>
      </c>
      <c r="B190" s="26">
        <f>VLOOKUP(Table3032[[#This Row],[Month]],'DB Money Supply'!$A:$D,2)</f>
        <v>550.6</v>
      </c>
      <c r="C190" s="63">
        <f>(Table3032[[#This Row],[Real M1 Money Stock]]-B178)/B178</f>
        <v>-5.1670685497760938E-2</v>
      </c>
    </row>
    <row r="191" spans="1:3" x14ac:dyDescent="0.35">
      <c r="A191" s="25">
        <v>27181</v>
      </c>
      <c r="B191" s="26">
        <f>VLOOKUP(Table3032[[#This Row],[Month]],'DB Money Supply'!$A:$D,2)</f>
        <v>548</v>
      </c>
      <c r="C191" s="63">
        <f>(Table3032[[#This Row],[Real M1 Money Stock]]-B179)/B179</f>
        <v>-5.6473829201101854E-2</v>
      </c>
    </row>
    <row r="192" spans="1:3" x14ac:dyDescent="0.35">
      <c r="A192" s="25">
        <v>27211</v>
      </c>
      <c r="B192" s="26">
        <f>VLOOKUP(Table3032[[#This Row],[Month]],'DB Money Supply'!$A:$D,2)</f>
        <v>546.20000000000005</v>
      </c>
      <c r="C192" s="63">
        <f>(Table3032[[#This Row],[Real M1 Money Stock]]-B180)/B180</f>
        <v>-6.247854445588736E-2</v>
      </c>
    </row>
    <row r="193" spans="1:3" x14ac:dyDescent="0.35">
      <c r="A193" s="25">
        <v>27242</v>
      </c>
      <c r="B193" s="26">
        <f>VLOOKUP(Table3032[[#This Row],[Month]],'DB Money Supply'!$A:$D,2)</f>
        <v>541.29999999999995</v>
      </c>
      <c r="C193" s="63">
        <f>(Table3032[[#This Row],[Real M1 Money Stock]]-B181)/B181</f>
        <v>-5.4828007682905688E-2</v>
      </c>
    </row>
    <row r="194" spans="1:3" x14ac:dyDescent="0.35">
      <c r="A194" s="25">
        <v>27273</v>
      </c>
      <c r="B194" s="26">
        <f>VLOOKUP(Table3032[[#This Row],[Month]],'DB Money Supply'!$A:$D,2)</f>
        <v>535.6</v>
      </c>
      <c r="C194" s="63">
        <f>(Table3032[[#This Row],[Real M1 Money Stock]]-B182)/B182</f>
        <v>-6.1338941465124426E-2</v>
      </c>
    </row>
    <row r="195" spans="1:3" x14ac:dyDescent="0.35">
      <c r="A195" s="25">
        <v>27303</v>
      </c>
      <c r="B195" s="26">
        <f>VLOOKUP(Table3032[[#This Row],[Month]],'DB Money Supply'!$A:$D,2)</f>
        <v>533.9</v>
      </c>
      <c r="C195" s="63">
        <f>(Table3032[[#This Row],[Real M1 Money Stock]]-B183)/B183</f>
        <v>-6.0035211267605672E-2</v>
      </c>
    </row>
    <row r="196" spans="1:3" x14ac:dyDescent="0.35">
      <c r="A196" s="25">
        <v>27334</v>
      </c>
      <c r="B196" s="26">
        <f>VLOOKUP(Table3032[[#This Row],[Month]],'DB Money Supply'!$A:$D,2)</f>
        <v>531.5</v>
      </c>
      <c r="C196" s="63">
        <f>(Table3032[[#This Row],[Real M1 Money Stock]]-B184)/B184</f>
        <v>-6.5247977488568448E-2</v>
      </c>
    </row>
    <row r="197" spans="1:3" x14ac:dyDescent="0.35">
      <c r="A197" s="25">
        <v>27364</v>
      </c>
      <c r="B197" s="26">
        <f>VLOOKUP(Table3032[[#This Row],[Month]],'DB Money Supply'!$A:$D,2)</f>
        <v>528.29999999999995</v>
      </c>
      <c r="C197" s="63">
        <f>(Table3032[[#This Row],[Real M1 Money Stock]]-B185)/B185</f>
        <v>-6.9566748855230717E-2</v>
      </c>
    </row>
    <row r="198" spans="1:3" x14ac:dyDescent="0.35">
      <c r="A198" s="25">
        <v>27395</v>
      </c>
      <c r="B198" s="26">
        <f>VLOOKUP(Table3032[[#This Row],[Month]],'DB Money Supply'!$A:$D,2)</f>
        <v>523.70000000000005</v>
      </c>
      <c r="C198" s="63">
        <f>(Table3032[[#This Row],[Real M1 Money Stock]]-B186)/B186</f>
        <v>-7.095973035302465E-2</v>
      </c>
    </row>
    <row r="199" spans="1:3" x14ac:dyDescent="0.35">
      <c r="A199" s="25">
        <v>27426</v>
      </c>
      <c r="B199" s="26">
        <f>VLOOKUP(Table3032[[#This Row],[Month]],'DB Money Supply'!$A:$D,2)</f>
        <v>522.79999999999995</v>
      </c>
      <c r="C199" s="63">
        <f>(Table3032[[#This Row],[Real M1 Money Stock]]-B187)/B187</f>
        <v>-6.7926546621501202E-2</v>
      </c>
    </row>
    <row r="200" spans="1:3" x14ac:dyDescent="0.35">
      <c r="A200" s="25">
        <v>27454</v>
      </c>
      <c r="B200" s="26">
        <f>VLOOKUP(Table3032[[#This Row],[Month]],'DB Money Supply'!$A:$D,2)</f>
        <v>523.5</v>
      </c>
      <c r="C200" s="63">
        <f>(Table3032[[#This Row],[Real M1 Money Stock]]-B188)/B188</f>
        <v>-6.1659795662305034E-2</v>
      </c>
    </row>
    <row r="201" spans="1:3" x14ac:dyDescent="0.35">
      <c r="A201" s="25">
        <v>27485</v>
      </c>
      <c r="B201" s="26">
        <f>VLOOKUP(Table3032[[#This Row],[Month]],'DB Money Supply'!$A:$D,2)</f>
        <v>521.1</v>
      </c>
      <c r="C201" s="63">
        <f>(Table3032[[#This Row],[Real M1 Money Stock]]-B189)/B189</f>
        <v>-6.1926192619261883E-2</v>
      </c>
    </row>
    <row r="202" spans="1:3" x14ac:dyDescent="0.35">
      <c r="A202" s="25">
        <v>27515</v>
      </c>
      <c r="B202" s="26">
        <f>VLOOKUP(Table3032[[#This Row],[Month]],'DB Money Supply'!$A:$D,2)</f>
        <v>525.79999999999995</v>
      </c>
      <c r="C202" s="63">
        <f>(Table3032[[#This Row],[Real M1 Money Stock]]-B190)/B190</f>
        <v>-4.5041772611696451E-2</v>
      </c>
    </row>
    <row r="203" spans="1:3" x14ac:dyDescent="0.35">
      <c r="A203" s="25">
        <v>27546</v>
      </c>
      <c r="B203" s="26">
        <f>VLOOKUP(Table3032[[#This Row],[Month]],'DB Money Supply'!$A:$D,2)</f>
        <v>527.9</v>
      </c>
      <c r="C203" s="63">
        <f>(Table3032[[#This Row],[Real M1 Money Stock]]-B191)/B191</f>
        <v>-3.6678832116788365E-2</v>
      </c>
    </row>
    <row r="204" spans="1:3" x14ac:dyDescent="0.35">
      <c r="A204" s="25">
        <v>27576</v>
      </c>
      <c r="B204" s="26">
        <f>VLOOKUP(Table3032[[#This Row],[Month]],'DB Money Supply'!$A:$D,2)</f>
        <v>525.4</v>
      </c>
      <c r="C204" s="63">
        <f>(Table3032[[#This Row],[Real M1 Money Stock]]-B192)/B192</f>
        <v>-3.8081288905163067E-2</v>
      </c>
    </row>
    <row r="205" spans="1:3" x14ac:dyDescent="0.35">
      <c r="A205" s="25">
        <v>27607</v>
      </c>
      <c r="B205" s="26">
        <f>VLOOKUP(Table3032[[#This Row],[Month]],'DB Money Supply'!$A:$D,2)</f>
        <v>524.20000000000005</v>
      </c>
      <c r="C205" s="63">
        <f>(Table3032[[#This Row],[Real M1 Money Stock]]-B193)/B193</f>
        <v>-3.159061518566398E-2</v>
      </c>
    </row>
    <row r="206" spans="1:3" x14ac:dyDescent="0.35">
      <c r="A206" s="25">
        <v>27638</v>
      </c>
      <c r="B206" s="26">
        <f>VLOOKUP(Table3032[[#This Row],[Month]],'DB Money Supply'!$A:$D,2)</f>
        <v>523.29999999999995</v>
      </c>
      <c r="C206" s="63">
        <f>(Table3032[[#This Row],[Real M1 Money Stock]]-B194)/B194</f>
        <v>-2.2964899178491538E-2</v>
      </c>
    </row>
    <row r="207" spans="1:3" x14ac:dyDescent="0.35">
      <c r="A207" s="25">
        <v>27668</v>
      </c>
      <c r="B207" s="26">
        <f>VLOOKUP(Table3032[[#This Row],[Month]],'DB Money Supply'!$A:$D,2)</f>
        <v>519.9</v>
      </c>
      <c r="C207" s="63">
        <f>(Table3032[[#This Row],[Real M1 Money Stock]]-B195)/B195</f>
        <v>-2.6222138977336582E-2</v>
      </c>
    </row>
    <row r="208" spans="1:3" x14ac:dyDescent="0.35">
      <c r="A208" s="25">
        <v>27699</v>
      </c>
      <c r="B208" s="26">
        <f>VLOOKUP(Table3032[[#This Row],[Month]],'DB Money Supply'!$A:$D,2)</f>
        <v>518.6</v>
      </c>
      <c r="C208" s="63">
        <f>(Table3032[[#This Row],[Real M1 Money Stock]]-B196)/B196</f>
        <v>-2.4270931326434576E-2</v>
      </c>
    </row>
    <row r="209" spans="1:3" x14ac:dyDescent="0.35">
      <c r="A209" s="25">
        <v>27729</v>
      </c>
      <c r="B209" s="26">
        <f>VLOOKUP(Table3032[[#This Row],[Month]],'DB Money Supply'!$A:$D,2)</f>
        <v>516.4</v>
      </c>
      <c r="C209" s="63">
        <f>(Table3032[[#This Row],[Real M1 Money Stock]]-B197)/B197</f>
        <v>-2.2525080446715841E-2</v>
      </c>
    </row>
    <row r="210" spans="1:3" x14ac:dyDescent="0.35">
      <c r="A210" s="25">
        <v>27760</v>
      </c>
      <c r="B210" s="26">
        <f>VLOOKUP(Table3032[[#This Row],[Month]],'DB Money Supply'!$A:$D,2)</f>
        <v>516.79999999999995</v>
      </c>
      <c r="C210" s="63">
        <f>(Table3032[[#This Row],[Real M1 Money Stock]]-B198)/B198</f>
        <v>-1.3175482146267119E-2</v>
      </c>
    </row>
    <row r="211" spans="1:3" x14ac:dyDescent="0.35">
      <c r="A211" s="25">
        <v>27791</v>
      </c>
      <c r="B211" s="26">
        <f>VLOOKUP(Table3032[[#This Row],[Month]],'DB Money Supply'!$A:$D,2)</f>
        <v>520.20000000000005</v>
      </c>
      <c r="C211" s="63">
        <f>(Table3032[[#This Row],[Real M1 Money Stock]]-B199)/B199</f>
        <v>-4.9732211170618002E-3</v>
      </c>
    </row>
    <row r="212" spans="1:3" x14ac:dyDescent="0.35">
      <c r="A212" s="25">
        <v>27820</v>
      </c>
      <c r="B212" s="26">
        <f>VLOOKUP(Table3032[[#This Row],[Month]],'DB Money Supply'!$A:$D,2)</f>
        <v>522.70000000000005</v>
      </c>
      <c r="C212" s="63">
        <f>(Table3032[[#This Row],[Real M1 Money Stock]]-B200)/B200</f>
        <v>-1.5281757402100373E-3</v>
      </c>
    </row>
    <row r="213" spans="1:3" x14ac:dyDescent="0.35">
      <c r="A213" s="25">
        <v>27851</v>
      </c>
      <c r="B213" s="26">
        <f>VLOOKUP(Table3032[[#This Row],[Month]],'DB Money Supply'!$A:$D,2)</f>
        <v>525.29999999999995</v>
      </c>
      <c r="C213" s="63">
        <f>(Table3032[[#This Row],[Real M1 Money Stock]]-B201)/B201</f>
        <v>8.0598733448473073E-3</v>
      </c>
    </row>
    <row r="214" spans="1:3" x14ac:dyDescent="0.35">
      <c r="A214" s="25">
        <v>27881</v>
      </c>
      <c r="B214" s="26">
        <f>VLOOKUP(Table3032[[#This Row],[Month]],'DB Money Supply'!$A:$D,2)</f>
        <v>524.6</v>
      </c>
      <c r="C214" s="63">
        <f>(Table3032[[#This Row],[Real M1 Money Stock]]-B202)/B202</f>
        <v>-2.2822365918598931E-3</v>
      </c>
    </row>
    <row r="215" spans="1:3" x14ac:dyDescent="0.35">
      <c r="A215" s="25">
        <v>27912</v>
      </c>
      <c r="B215" s="26">
        <f>VLOOKUP(Table3032[[#This Row],[Month]],'DB Money Supply'!$A:$D,2)</f>
        <v>522.4</v>
      </c>
      <c r="C215" s="63">
        <f>(Table3032[[#This Row],[Real M1 Money Stock]]-B203)/B203</f>
        <v>-1.0418639893919304E-2</v>
      </c>
    </row>
    <row r="216" spans="1:3" x14ac:dyDescent="0.35">
      <c r="A216" s="25">
        <v>27942</v>
      </c>
      <c r="B216" s="26">
        <f>VLOOKUP(Table3032[[#This Row],[Month]],'DB Money Supply'!$A:$D,2)</f>
        <v>521.4</v>
      </c>
      <c r="C216" s="63">
        <f>(Table3032[[#This Row],[Real M1 Money Stock]]-B204)/B204</f>
        <v>-7.6132470498667688E-3</v>
      </c>
    </row>
    <row r="217" spans="1:3" x14ac:dyDescent="0.35">
      <c r="A217" s="25">
        <v>27973</v>
      </c>
      <c r="B217" s="26">
        <f>VLOOKUP(Table3032[[#This Row],[Month]],'DB Money Supply'!$A:$D,2)</f>
        <v>521.79999999999995</v>
      </c>
      <c r="C217" s="63">
        <f>(Table3032[[#This Row],[Real M1 Money Stock]]-B205)/B205</f>
        <v>-4.5784051888593871E-3</v>
      </c>
    </row>
    <row r="218" spans="1:3" x14ac:dyDescent="0.35">
      <c r="A218" s="25">
        <v>28004</v>
      </c>
      <c r="B218" s="26">
        <f>VLOOKUP(Table3032[[#This Row],[Month]],'DB Money Supply'!$A:$D,2)</f>
        <v>520.1</v>
      </c>
      <c r="C218" s="63">
        <f>(Table3032[[#This Row],[Real M1 Money Stock]]-B206)/B206</f>
        <v>-6.1150391744695812E-3</v>
      </c>
    </row>
    <row r="219" spans="1:3" x14ac:dyDescent="0.35">
      <c r="A219" s="25">
        <v>28034</v>
      </c>
      <c r="B219" s="26">
        <f>VLOOKUP(Table3032[[#This Row],[Month]],'DB Money Supply'!$A:$D,2)</f>
        <v>521.6</v>
      </c>
      <c r="C219" s="63">
        <f>(Table3032[[#This Row],[Real M1 Money Stock]]-B207)/B207</f>
        <v>3.269859588382469E-3</v>
      </c>
    </row>
    <row r="220" spans="1:3" x14ac:dyDescent="0.35">
      <c r="A220" s="25">
        <v>28065</v>
      </c>
      <c r="B220" s="26">
        <f>VLOOKUP(Table3032[[#This Row],[Month]],'DB Money Supply'!$A:$D,2)</f>
        <v>522.5</v>
      </c>
      <c r="C220" s="63">
        <f>(Table3032[[#This Row],[Real M1 Money Stock]]-B208)/B208</f>
        <v>7.5202468183570709E-3</v>
      </c>
    </row>
    <row r="221" spans="1:3" x14ac:dyDescent="0.35">
      <c r="A221" s="25">
        <v>28095</v>
      </c>
      <c r="B221" s="26">
        <f>VLOOKUP(Table3032[[#This Row],[Month]],'DB Money Supply'!$A:$D,2)</f>
        <v>524.29999999999995</v>
      </c>
      <c r="C221" s="63">
        <f>(Table3032[[#This Row],[Real M1 Money Stock]]-B209)/B209</f>
        <v>1.5298218435321413E-2</v>
      </c>
    </row>
    <row r="222" spans="1:3" x14ac:dyDescent="0.35">
      <c r="A222" s="25">
        <v>28126</v>
      </c>
      <c r="B222" s="26">
        <f>VLOOKUP(Table3032[[#This Row],[Month]],'DB Money Supply'!$A:$D,2)</f>
        <v>525.20000000000005</v>
      </c>
      <c r="C222" s="63">
        <f>(Table3032[[#This Row],[Real M1 Money Stock]]-B210)/B210</f>
        <v>1.6253869969040425E-2</v>
      </c>
    </row>
    <row r="223" spans="1:3" x14ac:dyDescent="0.35">
      <c r="A223" s="25">
        <v>28157</v>
      </c>
      <c r="B223" s="26">
        <f>VLOOKUP(Table3032[[#This Row],[Month]],'DB Money Supply'!$A:$D,2)</f>
        <v>525.29999999999995</v>
      </c>
      <c r="C223" s="63">
        <f>(Table3032[[#This Row],[Real M1 Money Stock]]-B211)/B211</f>
        <v>9.8039215686272756E-3</v>
      </c>
    </row>
    <row r="224" spans="1:3" x14ac:dyDescent="0.35">
      <c r="A224" s="25">
        <v>28185</v>
      </c>
      <c r="B224" s="26">
        <f>VLOOKUP(Table3032[[#This Row],[Month]],'DB Money Supply'!$A:$D,2)</f>
        <v>526.70000000000005</v>
      </c>
      <c r="C224" s="63">
        <f>(Table3032[[#This Row],[Real M1 Money Stock]]-B212)/B212</f>
        <v>7.6525731777310115E-3</v>
      </c>
    </row>
    <row r="225" spans="1:3" x14ac:dyDescent="0.35">
      <c r="A225" s="25">
        <v>28216</v>
      </c>
      <c r="B225" s="26">
        <f>VLOOKUP(Table3032[[#This Row],[Month]],'DB Money Supply'!$A:$D,2)</f>
        <v>526.70000000000005</v>
      </c>
      <c r="C225" s="63">
        <f>(Table3032[[#This Row],[Real M1 Money Stock]]-B213)/B213</f>
        <v>2.6651437273940435E-3</v>
      </c>
    </row>
    <row r="226" spans="1:3" x14ac:dyDescent="0.35">
      <c r="A226" s="25">
        <v>28246</v>
      </c>
      <c r="B226" s="26">
        <f>VLOOKUP(Table3032[[#This Row],[Month]],'DB Money Supply'!$A:$D,2)</f>
        <v>526.9</v>
      </c>
      <c r="C226" s="63">
        <f>(Table3032[[#This Row],[Real M1 Money Stock]]-B214)/B214</f>
        <v>4.3842927945100156E-3</v>
      </c>
    </row>
    <row r="227" spans="1:3" x14ac:dyDescent="0.35">
      <c r="A227" s="25">
        <v>28277</v>
      </c>
      <c r="B227" s="26">
        <f>VLOOKUP(Table3032[[#This Row],[Month]],'DB Money Supply'!$A:$D,2)</f>
        <v>526.9</v>
      </c>
      <c r="C227" s="63">
        <f>(Table3032[[#This Row],[Real M1 Money Stock]]-B215)/B215</f>
        <v>8.6140888208269522E-3</v>
      </c>
    </row>
    <row r="228" spans="1:3" x14ac:dyDescent="0.35">
      <c r="A228" s="25">
        <v>28307</v>
      </c>
      <c r="B228" s="26">
        <f>VLOOKUP(Table3032[[#This Row],[Month]],'DB Money Supply'!$A:$D,2)</f>
        <v>526.6</v>
      </c>
      <c r="C228" s="63">
        <f>(Table3032[[#This Row],[Real M1 Money Stock]]-B216)/B216</f>
        <v>9.9731492136556302E-3</v>
      </c>
    </row>
    <row r="229" spans="1:3" x14ac:dyDescent="0.35">
      <c r="A229" s="25">
        <v>28338</v>
      </c>
      <c r="B229" s="26">
        <f>VLOOKUP(Table3032[[#This Row],[Month]],'DB Money Supply'!$A:$D,2)</f>
        <v>527.5</v>
      </c>
      <c r="C229" s="63">
        <f>(Table3032[[#This Row],[Real M1 Money Stock]]-B217)/B217</f>
        <v>1.0923725565350798E-2</v>
      </c>
    </row>
    <row r="230" spans="1:3" x14ac:dyDescent="0.35">
      <c r="A230" s="25">
        <v>28369</v>
      </c>
      <c r="B230" s="26">
        <f>VLOOKUP(Table3032[[#This Row],[Month]],'DB Money Supply'!$A:$D,2)</f>
        <v>529.4</v>
      </c>
      <c r="C230" s="63">
        <f>(Table3032[[#This Row],[Real M1 Money Stock]]-B218)/B218</f>
        <v>1.788117669678899E-2</v>
      </c>
    </row>
    <row r="231" spans="1:3" x14ac:dyDescent="0.35">
      <c r="A231" s="25">
        <v>28399</v>
      </c>
      <c r="B231" s="26">
        <f>VLOOKUP(Table3032[[#This Row],[Month]],'DB Money Supply'!$A:$D,2)</f>
        <v>529.9</v>
      </c>
      <c r="C231" s="63">
        <f>(Table3032[[#This Row],[Real M1 Money Stock]]-B219)/B219</f>
        <v>1.5912576687116476E-2</v>
      </c>
    </row>
    <row r="232" spans="1:3" x14ac:dyDescent="0.35">
      <c r="A232" s="25">
        <v>28430</v>
      </c>
      <c r="B232" s="26">
        <f>VLOOKUP(Table3032[[#This Row],[Month]],'DB Money Supply'!$A:$D,2)</f>
        <v>530</v>
      </c>
      <c r="C232" s="63">
        <f>(Table3032[[#This Row],[Real M1 Money Stock]]-B220)/B220</f>
        <v>1.4354066985645933E-2</v>
      </c>
    </row>
    <row r="233" spans="1:3" x14ac:dyDescent="0.35">
      <c r="A233" s="25">
        <v>28460</v>
      </c>
      <c r="B233" s="26">
        <f>VLOOKUP(Table3032[[#This Row],[Month]],'DB Money Supply'!$A:$D,2)</f>
        <v>531.1</v>
      </c>
      <c r="C233" s="63">
        <f>(Table3032[[#This Row],[Real M1 Money Stock]]-B221)/B221</f>
        <v>1.2969673850848882E-2</v>
      </c>
    </row>
    <row r="234" spans="1:3" x14ac:dyDescent="0.35">
      <c r="A234" s="25">
        <v>28491</v>
      </c>
      <c r="B234" s="26">
        <f>VLOOKUP(Table3032[[#This Row],[Month]],'DB Money Supply'!$A:$D,2)</f>
        <v>533.29999999999995</v>
      </c>
      <c r="C234" s="63">
        <f>(Table3032[[#This Row],[Real M1 Money Stock]]-B222)/B222</f>
        <v>1.5422696115765248E-2</v>
      </c>
    </row>
    <row r="235" spans="1:3" x14ac:dyDescent="0.35">
      <c r="A235" s="25">
        <v>28522</v>
      </c>
      <c r="B235" s="26">
        <f>VLOOKUP(Table3032[[#This Row],[Month]],'DB Money Supply'!$A:$D,2)</f>
        <v>532.20000000000005</v>
      </c>
      <c r="C235" s="63">
        <f>(Table3032[[#This Row],[Real M1 Money Stock]]-B223)/B223</f>
        <v>1.3135351227869962E-2</v>
      </c>
    </row>
    <row r="236" spans="1:3" x14ac:dyDescent="0.35">
      <c r="A236" s="25">
        <v>28550</v>
      </c>
      <c r="B236" s="26">
        <f>VLOOKUP(Table3032[[#This Row],[Month]],'DB Money Supply'!$A:$D,2)</f>
        <v>531.5</v>
      </c>
      <c r="C236" s="63">
        <f>(Table3032[[#This Row],[Real M1 Money Stock]]-B224)/B224</f>
        <v>9.1133472565026654E-3</v>
      </c>
    </row>
    <row r="237" spans="1:3" x14ac:dyDescent="0.35">
      <c r="A237" s="25">
        <v>28581</v>
      </c>
      <c r="B237" s="26">
        <f>VLOOKUP(Table3032[[#This Row],[Month]],'DB Money Supply'!$A:$D,2)</f>
        <v>531.9</v>
      </c>
      <c r="C237" s="63">
        <f>(Table3032[[#This Row],[Real M1 Money Stock]]-B225)/B225</f>
        <v>9.8727928612111857E-3</v>
      </c>
    </row>
    <row r="238" spans="1:3" x14ac:dyDescent="0.35">
      <c r="A238" s="25">
        <v>28611</v>
      </c>
      <c r="B238" s="26">
        <f>VLOOKUP(Table3032[[#This Row],[Month]],'DB Money Supply'!$A:$D,2)</f>
        <v>534.70000000000005</v>
      </c>
      <c r="C238" s="63">
        <f>(Table3032[[#This Row],[Real M1 Money Stock]]-B226)/B226</f>
        <v>1.4803568039476311E-2</v>
      </c>
    </row>
    <row r="239" spans="1:3" x14ac:dyDescent="0.35">
      <c r="A239" s="25">
        <v>28642</v>
      </c>
      <c r="B239" s="26">
        <f>VLOOKUP(Table3032[[#This Row],[Month]],'DB Money Supply'!$A:$D,2)</f>
        <v>533.70000000000005</v>
      </c>
      <c r="C239" s="63">
        <f>(Table3032[[#This Row],[Real M1 Money Stock]]-B227)/B227</f>
        <v>1.2905674701081929E-2</v>
      </c>
    </row>
    <row r="240" spans="1:3" x14ac:dyDescent="0.35">
      <c r="A240" s="25">
        <v>28672</v>
      </c>
      <c r="B240" s="26">
        <f>VLOOKUP(Table3032[[#This Row],[Month]],'DB Money Supply'!$A:$D,2)</f>
        <v>530.70000000000005</v>
      </c>
      <c r="C240" s="63">
        <f>(Table3032[[#This Row],[Real M1 Money Stock]]-B228)/B228</f>
        <v>7.7857956703380601E-3</v>
      </c>
    </row>
    <row r="241" spans="1:3" x14ac:dyDescent="0.35">
      <c r="A241" s="25">
        <v>28703</v>
      </c>
      <c r="B241" s="26">
        <f>VLOOKUP(Table3032[[#This Row],[Month]],'DB Money Supply'!$A:$D,2)</f>
        <v>530.5</v>
      </c>
      <c r="C241" s="63">
        <f>(Table3032[[#This Row],[Real M1 Money Stock]]-B229)/B229</f>
        <v>5.6872037914691941E-3</v>
      </c>
    </row>
    <row r="242" spans="1:3" x14ac:dyDescent="0.35">
      <c r="A242" s="25">
        <v>28734</v>
      </c>
      <c r="B242" s="26">
        <f>VLOOKUP(Table3032[[#This Row],[Month]],'DB Money Supply'!$A:$D,2)</f>
        <v>529.6</v>
      </c>
      <c r="C242" s="63">
        <f>(Table3032[[#This Row],[Real M1 Money Stock]]-B230)/B230</f>
        <v>3.7778617302615316E-4</v>
      </c>
    </row>
    <row r="243" spans="1:3" x14ac:dyDescent="0.35">
      <c r="A243" s="25">
        <v>28764</v>
      </c>
      <c r="B243" s="26">
        <f>VLOOKUP(Table3032[[#This Row],[Month]],'DB Money Supply'!$A:$D,2)</f>
        <v>526.5</v>
      </c>
      <c r="C243" s="63">
        <f>(Table3032[[#This Row],[Real M1 Money Stock]]-B231)/B231</f>
        <v>-6.4163049632005613E-3</v>
      </c>
    </row>
    <row r="244" spans="1:3" x14ac:dyDescent="0.35">
      <c r="A244" s="25">
        <v>28795</v>
      </c>
      <c r="B244" s="26">
        <f>VLOOKUP(Table3032[[#This Row],[Month]],'DB Money Supply'!$A:$D,2)</f>
        <v>526.5</v>
      </c>
      <c r="C244" s="63">
        <f>(Table3032[[#This Row],[Real M1 Money Stock]]-B232)/B232</f>
        <v>-6.6037735849056606E-3</v>
      </c>
    </row>
    <row r="245" spans="1:3" x14ac:dyDescent="0.35">
      <c r="A245" s="25">
        <v>28825</v>
      </c>
      <c r="B245" s="26">
        <f>VLOOKUP(Table3032[[#This Row],[Month]],'DB Money Supply'!$A:$D,2)</f>
        <v>526.20000000000005</v>
      </c>
      <c r="C245" s="63">
        <f>(Table3032[[#This Row],[Real M1 Money Stock]]-B233)/B233</f>
        <v>-9.2261344379589091E-3</v>
      </c>
    </row>
    <row r="246" spans="1:3" x14ac:dyDescent="0.35">
      <c r="A246" s="25">
        <v>28856</v>
      </c>
      <c r="B246" s="26">
        <f>VLOOKUP(Table3032[[#This Row],[Month]],'DB Money Supply'!$A:$D,2)</f>
        <v>523.5</v>
      </c>
      <c r="C246" s="63">
        <f>(Table3032[[#This Row],[Real M1 Money Stock]]-B234)/B234</f>
        <v>-1.8376148509281747E-2</v>
      </c>
    </row>
    <row r="247" spans="1:3" x14ac:dyDescent="0.35">
      <c r="A247" s="25">
        <v>28887</v>
      </c>
      <c r="B247" s="26">
        <f>VLOOKUP(Table3032[[#This Row],[Month]],'DB Money Supply'!$A:$D,2)</f>
        <v>520.1</v>
      </c>
      <c r="C247" s="63">
        <f>(Table3032[[#This Row],[Real M1 Money Stock]]-B235)/B235</f>
        <v>-2.2735813603908347E-2</v>
      </c>
    </row>
    <row r="248" spans="1:3" x14ac:dyDescent="0.35">
      <c r="A248" s="25">
        <v>28915</v>
      </c>
      <c r="B248" s="26">
        <f>VLOOKUP(Table3032[[#This Row],[Month]],'DB Money Supply'!$A:$D,2)</f>
        <v>518.6</v>
      </c>
      <c r="C248" s="63">
        <f>(Table3032[[#This Row],[Real M1 Money Stock]]-B236)/B236</f>
        <v>-2.4270931326434576E-2</v>
      </c>
    </row>
    <row r="249" spans="1:3" x14ac:dyDescent="0.35">
      <c r="A249" s="25">
        <v>28946</v>
      </c>
      <c r="B249" s="26">
        <f>VLOOKUP(Table3032[[#This Row],[Month]],'DB Money Supply'!$A:$D,2)</f>
        <v>521.20000000000005</v>
      </c>
      <c r="C249" s="63">
        <f>(Table3032[[#This Row],[Real M1 Money Stock]]-B237)/B237</f>
        <v>-2.0116563263771259E-2</v>
      </c>
    </row>
    <row r="250" spans="1:3" x14ac:dyDescent="0.35">
      <c r="A250" s="25">
        <v>28976</v>
      </c>
      <c r="B250" s="26">
        <f>VLOOKUP(Table3032[[#This Row],[Month]],'DB Money Supply'!$A:$D,2)</f>
        <v>517.6</v>
      </c>
      <c r="C250" s="63">
        <f>(Table3032[[#This Row],[Real M1 Money Stock]]-B238)/B238</f>
        <v>-3.1980549841032394E-2</v>
      </c>
    </row>
    <row r="251" spans="1:3" x14ac:dyDescent="0.35">
      <c r="A251" s="25">
        <v>29007</v>
      </c>
      <c r="B251" s="26">
        <f>VLOOKUP(Table3032[[#This Row],[Month]],'DB Money Supply'!$A:$D,2)</f>
        <v>517.20000000000005</v>
      </c>
      <c r="C251" s="63">
        <f>(Table3032[[#This Row],[Real M1 Money Stock]]-B239)/B239</f>
        <v>-3.0916245081506463E-2</v>
      </c>
    </row>
    <row r="252" spans="1:3" x14ac:dyDescent="0.35">
      <c r="A252" s="25">
        <v>29037</v>
      </c>
      <c r="B252" s="26">
        <f>VLOOKUP(Table3032[[#This Row],[Month]],'DB Money Supply'!$A:$D,2)</f>
        <v>516.70000000000005</v>
      </c>
      <c r="C252" s="63">
        <f>(Table3032[[#This Row],[Real M1 Money Stock]]-B240)/B240</f>
        <v>-2.6380252496702467E-2</v>
      </c>
    </row>
    <row r="253" spans="1:3" x14ac:dyDescent="0.35">
      <c r="A253" s="25">
        <v>29068</v>
      </c>
      <c r="B253" s="26">
        <f>VLOOKUP(Table3032[[#This Row],[Month]],'DB Money Supply'!$A:$D,2)</f>
        <v>514</v>
      </c>
      <c r="C253" s="63">
        <f>(Table3032[[#This Row],[Real M1 Money Stock]]-B241)/B241</f>
        <v>-3.1102733270499529E-2</v>
      </c>
    </row>
    <row r="254" spans="1:3" x14ac:dyDescent="0.35">
      <c r="A254" s="25">
        <v>29099</v>
      </c>
      <c r="B254" s="26">
        <f>VLOOKUP(Table3032[[#This Row],[Month]],'DB Money Supply'!$A:$D,2)</f>
        <v>509.8</v>
      </c>
      <c r="C254" s="63">
        <f>(Table3032[[#This Row],[Real M1 Money Stock]]-B242)/B242</f>
        <v>-3.7386706948640505E-2</v>
      </c>
    </row>
    <row r="255" spans="1:3" x14ac:dyDescent="0.35">
      <c r="A255" s="25">
        <v>29129</v>
      </c>
      <c r="B255" s="26">
        <f>VLOOKUP(Table3032[[#This Row],[Month]],'DB Money Supply'!$A:$D,2)</f>
        <v>506.4</v>
      </c>
      <c r="C255" s="63">
        <f>(Table3032[[#This Row],[Real M1 Money Stock]]-B243)/B243</f>
        <v>-3.8176638176638217E-2</v>
      </c>
    </row>
    <row r="256" spans="1:3" x14ac:dyDescent="0.35">
      <c r="A256" s="25">
        <v>29160</v>
      </c>
      <c r="B256" s="26">
        <f>VLOOKUP(Table3032[[#This Row],[Month]],'DB Money Supply'!$A:$D,2)</f>
        <v>501.1</v>
      </c>
      <c r="C256" s="63">
        <f>(Table3032[[#This Row],[Real M1 Money Stock]]-B244)/B244</f>
        <v>-4.8243114909781531E-2</v>
      </c>
    </row>
    <row r="257" spans="1:3" x14ac:dyDescent="0.35">
      <c r="A257" s="25">
        <v>29190</v>
      </c>
      <c r="B257" s="26">
        <f>VLOOKUP(Table3032[[#This Row],[Month]],'DB Money Supply'!$A:$D,2)</f>
        <v>496.5</v>
      </c>
      <c r="C257" s="63">
        <f>(Table3032[[#This Row],[Real M1 Money Stock]]-B245)/B245</f>
        <v>-5.6442417331813079E-2</v>
      </c>
    </row>
    <row r="258" spans="1:3" x14ac:dyDescent="0.35">
      <c r="A258" s="25">
        <v>29221</v>
      </c>
      <c r="B258" s="26">
        <f>VLOOKUP(Table3032[[#This Row],[Month]],'DB Money Supply'!$A:$D,2)</f>
        <v>494.6</v>
      </c>
      <c r="C258" s="63">
        <f>(Table3032[[#This Row],[Real M1 Money Stock]]-B246)/B246</f>
        <v>-5.5205348615090695E-2</v>
      </c>
    </row>
    <row r="259" spans="1:3" x14ac:dyDescent="0.35">
      <c r="A259" s="25">
        <v>29252</v>
      </c>
      <c r="B259" s="26">
        <f>VLOOKUP(Table3032[[#This Row],[Month]],'DB Money Supply'!$A:$D,2)</f>
        <v>493.8</v>
      </c>
      <c r="C259" s="63">
        <f>(Table3032[[#This Row],[Real M1 Money Stock]]-B247)/B247</f>
        <v>-5.0567198615650857E-2</v>
      </c>
    </row>
    <row r="260" spans="1:3" x14ac:dyDescent="0.35">
      <c r="A260" s="25">
        <v>29281</v>
      </c>
      <c r="B260" s="26">
        <f>VLOOKUP(Table3032[[#This Row],[Month]],'DB Money Supply'!$A:$D,2)</f>
        <v>484.9</v>
      </c>
      <c r="C260" s="63">
        <f>(Table3032[[#This Row],[Real M1 Money Stock]]-B248)/B248</f>
        <v>-6.4982645584265419E-2</v>
      </c>
    </row>
    <row r="261" spans="1:3" x14ac:dyDescent="0.35">
      <c r="A261" s="25">
        <v>29312</v>
      </c>
      <c r="B261" s="26">
        <f>VLOOKUP(Table3032[[#This Row],[Month]],'DB Money Supply'!$A:$D,2)</f>
        <v>474.4</v>
      </c>
      <c r="C261" s="63">
        <f>(Table3032[[#This Row],[Real M1 Money Stock]]-B249)/B249</f>
        <v>-8.9792785878741482E-2</v>
      </c>
    </row>
    <row r="262" spans="1:3" x14ac:dyDescent="0.35">
      <c r="A262" s="25">
        <v>29342</v>
      </c>
      <c r="B262" s="26">
        <f>VLOOKUP(Table3032[[#This Row],[Month]],'DB Money Supply'!$A:$D,2)</f>
        <v>471</v>
      </c>
      <c r="C262" s="63">
        <f>(Table3032[[#This Row],[Real M1 Money Stock]]-B250)/B250</f>
        <v>-9.003091190108195E-2</v>
      </c>
    </row>
    <row r="263" spans="1:3" x14ac:dyDescent="0.35">
      <c r="A263" s="25">
        <v>29373</v>
      </c>
      <c r="B263" s="26">
        <f>VLOOKUP(Table3032[[#This Row],[Month]],'DB Money Supply'!$A:$D,2)</f>
        <v>471.6</v>
      </c>
      <c r="C263" s="63">
        <f>(Table3032[[#This Row],[Real M1 Money Stock]]-B251)/B251</f>
        <v>-8.8167053364269179E-2</v>
      </c>
    </row>
    <row r="264" spans="1:3" x14ac:dyDescent="0.35">
      <c r="A264" s="25">
        <v>29403</v>
      </c>
      <c r="B264" s="26">
        <f>VLOOKUP(Table3032[[#This Row],[Month]],'DB Money Supply'!$A:$D,2)</f>
        <v>477</v>
      </c>
      <c r="C264" s="63">
        <f>(Table3032[[#This Row],[Real M1 Money Stock]]-B252)/B252</f>
        <v>-7.683375266111872E-2</v>
      </c>
    </row>
    <row r="265" spans="1:3" x14ac:dyDescent="0.35">
      <c r="A265" s="25">
        <v>29434</v>
      </c>
      <c r="B265" s="26">
        <f>VLOOKUP(Table3032[[#This Row],[Month]],'DB Money Supply'!$A:$D,2)</f>
        <v>479.8</v>
      </c>
      <c r="C265" s="63">
        <f>(Table3032[[#This Row],[Real M1 Money Stock]]-B253)/B253</f>
        <v>-6.6536964980544719E-2</v>
      </c>
    </row>
    <row r="266" spans="1:3" x14ac:dyDescent="0.35">
      <c r="A266" s="25">
        <v>29465</v>
      </c>
      <c r="B266" s="26">
        <f>VLOOKUP(Table3032[[#This Row],[Month]],'DB Money Supply'!$A:$D,2)</f>
        <v>482.5</v>
      </c>
      <c r="C266" s="63">
        <f>(Table3032[[#This Row],[Real M1 Money Stock]]-B254)/B254</f>
        <v>-5.3550411926245607E-2</v>
      </c>
    </row>
    <row r="267" spans="1:3" x14ac:dyDescent="0.35">
      <c r="A267" s="25">
        <v>29495</v>
      </c>
      <c r="B267" s="26">
        <f>VLOOKUP(Table3032[[#This Row],[Month]],'DB Money Supply'!$A:$D,2)</f>
        <v>482.9</v>
      </c>
      <c r="C267" s="63">
        <f>(Table3032[[#This Row],[Real M1 Money Stock]]-B255)/B255</f>
        <v>-4.6406003159557667E-2</v>
      </c>
    </row>
    <row r="268" spans="1:3" x14ac:dyDescent="0.35">
      <c r="A268" s="25">
        <v>29526</v>
      </c>
      <c r="B268" s="26">
        <f>VLOOKUP(Table3032[[#This Row],[Month]],'DB Money Supply'!$A:$D,2)</f>
        <v>479.8</v>
      </c>
      <c r="C268" s="63">
        <f>(Table3032[[#This Row],[Real M1 Money Stock]]-B256)/B256</f>
        <v>-4.2506485731390958E-2</v>
      </c>
    </row>
    <row r="269" spans="1:3" x14ac:dyDescent="0.35">
      <c r="A269" s="25">
        <v>29556</v>
      </c>
      <c r="B269" s="26">
        <f>VLOOKUP(Table3032[[#This Row],[Month]],'DB Money Supply'!$A:$D,2)</f>
        <v>472.8</v>
      </c>
      <c r="C269" s="63">
        <f>(Table3032[[#This Row],[Real M1 Money Stock]]-B257)/B257</f>
        <v>-4.7734138972809648E-2</v>
      </c>
    </row>
    <row r="270" spans="1:3" x14ac:dyDescent="0.35">
      <c r="A270" s="25">
        <v>29587</v>
      </c>
      <c r="B270" s="26">
        <f>VLOOKUP(Table3032[[#This Row],[Month]],'DB Money Supply'!$A:$D,2)</f>
        <v>471.7</v>
      </c>
      <c r="C270" s="63">
        <f>(Table3032[[#This Row],[Real M1 Money Stock]]-B258)/B258</f>
        <v>-4.6300040436716608E-2</v>
      </c>
    </row>
    <row r="271" spans="1:3" x14ac:dyDescent="0.35">
      <c r="A271" s="25">
        <v>29618</v>
      </c>
      <c r="B271" s="26">
        <f>VLOOKUP(Table3032[[#This Row],[Month]],'DB Money Supply'!$A:$D,2)</f>
        <v>471.4</v>
      </c>
      <c r="C271" s="63">
        <f>(Table3032[[#This Row],[Real M1 Money Stock]]-B259)/B259</f>
        <v>-4.5362494937221616E-2</v>
      </c>
    </row>
    <row r="272" spans="1:3" x14ac:dyDescent="0.35">
      <c r="A272" s="25">
        <v>29646</v>
      </c>
      <c r="B272" s="26">
        <f>VLOOKUP(Table3032[[#This Row],[Month]],'DB Money Supply'!$A:$D,2)</f>
        <v>472.9</v>
      </c>
      <c r="C272" s="63">
        <f>(Table3032[[#This Row],[Real M1 Money Stock]]-B260)/B260</f>
        <v>-2.4747370591874613E-2</v>
      </c>
    </row>
    <row r="273" spans="1:3" x14ac:dyDescent="0.35">
      <c r="A273" s="25">
        <v>29677</v>
      </c>
      <c r="B273" s="26">
        <f>VLOOKUP(Table3032[[#This Row],[Month]],'DB Money Supply'!$A:$D,2)</f>
        <v>479.7</v>
      </c>
      <c r="C273" s="63">
        <f>(Table3032[[#This Row],[Real M1 Money Stock]]-B261)/B261</f>
        <v>1.1172006745362588E-2</v>
      </c>
    </row>
    <row r="274" spans="1:3" x14ac:dyDescent="0.35">
      <c r="A274" s="25">
        <v>29707</v>
      </c>
      <c r="B274" s="26">
        <f>VLOOKUP(Table3032[[#This Row],[Month]],'DB Money Supply'!$A:$D,2)</f>
        <v>473.5</v>
      </c>
      <c r="C274" s="63">
        <f>(Table3032[[#This Row],[Real M1 Money Stock]]-B262)/B262</f>
        <v>5.3078556263269636E-3</v>
      </c>
    </row>
    <row r="275" spans="1:3" x14ac:dyDescent="0.35">
      <c r="A275" s="25">
        <v>29738</v>
      </c>
      <c r="B275" s="26">
        <f>VLOOKUP(Table3032[[#This Row],[Month]],'DB Money Supply'!$A:$D,2)</f>
        <v>469.8</v>
      </c>
      <c r="C275" s="63">
        <f>(Table3032[[#This Row],[Real M1 Money Stock]]-B263)/B263</f>
        <v>-3.8167938931297951E-3</v>
      </c>
    </row>
    <row r="276" spans="1:3" x14ac:dyDescent="0.35">
      <c r="A276" s="25">
        <v>29768</v>
      </c>
      <c r="B276" s="26">
        <f>VLOOKUP(Table3032[[#This Row],[Month]],'DB Money Supply'!$A:$D,2)</f>
        <v>466.6</v>
      </c>
      <c r="C276" s="63">
        <f>(Table3032[[#This Row],[Real M1 Money Stock]]-B264)/B264</f>
        <v>-2.1802935010482132E-2</v>
      </c>
    </row>
    <row r="277" spans="1:3" x14ac:dyDescent="0.35">
      <c r="A277" s="25">
        <v>29799</v>
      </c>
      <c r="B277" s="26">
        <f>VLOOKUP(Table3032[[#This Row],[Month]],'DB Money Supply'!$A:$D,2)</f>
        <v>463</v>
      </c>
      <c r="C277" s="63">
        <f>(Table3032[[#This Row],[Real M1 Money Stock]]-B265)/B265</f>
        <v>-3.5014589412255132E-2</v>
      </c>
    </row>
    <row r="278" spans="1:3" x14ac:dyDescent="0.35">
      <c r="A278" s="25">
        <v>29830</v>
      </c>
      <c r="B278" s="26">
        <f>VLOOKUP(Table3032[[#This Row],[Month]],'DB Money Supply'!$A:$D,2)</f>
        <v>458.6</v>
      </c>
      <c r="C278" s="63">
        <f>(Table3032[[#This Row],[Real M1 Money Stock]]-B266)/B266</f>
        <v>-4.9533678756476636E-2</v>
      </c>
    </row>
    <row r="279" spans="1:3" x14ac:dyDescent="0.35">
      <c r="A279" s="25">
        <v>29860</v>
      </c>
      <c r="B279" s="26">
        <f>VLOOKUP(Table3032[[#This Row],[Month]],'DB Money Supply'!$A:$D,2)</f>
        <v>458.7</v>
      </c>
      <c r="C279" s="63">
        <f>(Table3032[[#This Row],[Real M1 Money Stock]]-B267)/B267</f>
        <v>-5.0113895216400889E-2</v>
      </c>
    </row>
    <row r="280" spans="1:3" x14ac:dyDescent="0.35">
      <c r="A280" s="25">
        <v>29891</v>
      </c>
      <c r="B280" s="26">
        <f>VLOOKUP(Table3032[[#This Row],[Month]],'DB Money Supply'!$A:$D,2)</f>
        <v>459.8</v>
      </c>
      <c r="C280" s="63">
        <f>(Table3032[[#This Row],[Real M1 Money Stock]]-B268)/B268</f>
        <v>-4.1684035014589414E-2</v>
      </c>
    </row>
    <row r="281" spans="1:3" x14ac:dyDescent="0.35">
      <c r="A281" s="25">
        <v>29921</v>
      </c>
      <c r="B281" s="26">
        <f>VLOOKUP(Table3032[[#This Row],[Month]],'DB Money Supply'!$A:$D,2)</f>
        <v>464.1</v>
      </c>
      <c r="C281" s="63">
        <f>(Table3032[[#This Row],[Real M1 Money Stock]]-B269)/B269</f>
        <v>-1.8401015228426371E-2</v>
      </c>
    </row>
    <row r="282" spans="1:3" x14ac:dyDescent="0.35">
      <c r="A282" s="25">
        <v>29952</v>
      </c>
      <c r="B282" s="26">
        <f>VLOOKUP(Table3032[[#This Row],[Month]],'DB Money Supply'!$A:$D,2)</f>
        <v>469</v>
      </c>
      <c r="C282" s="63">
        <f>(Table3032[[#This Row],[Real M1 Money Stock]]-B270)/B270</f>
        <v>-5.7239771040915599E-3</v>
      </c>
    </row>
    <row r="283" spans="1:3" x14ac:dyDescent="0.35">
      <c r="A283" s="25">
        <v>29983</v>
      </c>
      <c r="B283" s="26">
        <f>VLOOKUP(Table3032[[#This Row],[Month]],'DB Money Supply'!$A:$D,2)</f>
        <v>466.6</v>
      </c>
      <c r="C283" s="63">
        <f>(Table3032[[#This Row],[Real M1 Money Stock]]-B271)/B271</f>
        <v>-1.0182435299108941E-2</v>
      </c>
    </row>
    <row r="284" spans="1:3" x14ac:dyDescent="0.35">
      <c r="A284" s="25">
        <v>30011</v>
      </c>
      <c r="B284" s="26">
        <f>VLOOKUP(Table3032[[#This Row],[Month]],'DB Money Supply'!$A:$D,2)</f>
        <v>467.5</v>
      </c>
      <c r="C284" s="63">
        <f>(Table3032[[#This Row],[Real M1 Money Stock]]-B272)/B272</f>
        <v>-1.1418904631000164E-2</v>
      </c>
    </row>
    <row r="285" spans="1:3" x14ac:dyDescent="0.35">
      <c r="A285" s="25">
        <v>30042</v>
      </c>
      <c r="B285" s="26">
        <f>VLOOKUP(Table3032[[#This Row],[Month]],'DB Money Supply'!$A:$D,2)</f>
        <v>470.6</v>
      </c>
      <c r="C285" s="63">
        <f>(Table3032[[#This Row],[Real M1 Money Stock]]-B273)/B273</f>
        <v>-1.8970189701896949E-2</v>
      </c>
    </row>
    <row r="286" spans="1:3" x14ac:dyDescent="0.35">
      <c r="A286" s="25">
        <v>30072</v>
      </c>
      <c r="B286" s="26">
        <f>VLOOKUP(Table3032[[#This Row],[Month]],'DB Money Supply'!$A:$D,2)</f>
        <v>465.8</v>
      </c>
      <c r="C286" s="63">
        <f>(Table3032[[#This Row],[Real M1 Money Stock]]-B274)/B274</f>
        <v>-1.6261879619852142E-2</v>
      </c>
    </row>
    <row r="287" spans="1:3" x14ac:dyDescent="0.35">
      <c r="A287" s="25">
        <v>30103</v>
      </c>
      <c r="B287" s="26">
        <f>VLOOKUP(Table3032[[#This Row],[Month]],'DB Money Supply'!$A:$D,2)</f>
        <v>461.3</v>
      </c>
      <c r="C287" s="63">
        <f>(Table3032[[#This Row],[Real M1 Money Stock]]-B275)/B275</f>
        <v>-1.8092805449127287E-2</v>
      </c>
    </row>
    <row r="288" spans="1:3" x14ac:dyDescent="0.35">
      <c r="A288" s="25">
        <v>30133</v>
      </c>
      <c r="B288" s="26">
        <f>VLOOKUP(Table3032[[#This Row],[Month]],'DB Money Supply'!$A:$D,2)</f>
        <v>459.5</v>
      </c>
      <c r="C288" s="63">
        <f>(Table3032[[#This Row],[Real M1 Money Stock]]-B276)/B276</f>
        <v>-1.5216459494213507E-2</v>
      </c>
    </row>
    <row r="289" spans="1:3" x14ac:dyDescent="0.35">
      <c r="A289" s="25">
        <v>30164</v>
      </c>
      <c r="B289" s="26">
        <f>VLOOKUP(Table3032[[#This Row],[Month]],'DB Money Supply'!$A:$D,2)</f>
        <v>462</v>
      </c>
      <c r="C289" s="63">
        <f>(Table3032[[#This Row],[Real M1 Money Stock]]-B277)/B277</f>
        <v>-2.1598272138228943E-3</v>
      </c>
    </row>
    <row r="290" spans="1:3" x14ac:dyDescent="0.35">
      <c r="A290" s="25">
        <v>30195</v>
      </c>
      <c r="B290" s="26">
        <f>VLOOKUP(Table3032[[#This Row],[Month]],'DB Money Supply'!$A:$D,2)</f>
        <v>467.7</v>
      </c>
      <c r="C290" s="63">
        <f>(Table3032[[#This Row],[Real M1 Money Stock]]-B278)/B278</f>
        <v>1.9843000436109825E-2</v>
      </c>
    </row>
    <row r="291" spans="1:3" x14ac:dyDescent="0.35">
      <c r="A291" s="25">
        <v>30225</v>
      </c>
      <c r="B291" s="26">
        <f>VLOOKUP(Table3032[[#This Row],[Month]],'DB Money Supply'!$A:$D,2)</f>
        <v>473.5</v>
      </c>
      <c r="C291" s="63">
        <f>(Table3032[[#This Row],[Real M1 Money Stock]]-B279)/B279</f>
        <v>3.226509701329848E-2</v>
      </c>
    </row>
    <row r="292" spans="1:3" x14ac:dyDescent="0.35">
      <c r="A292" s="25">
        <v>30256</v>
      </c>
      <c r="B292" s="26">
        <f>VLOOKUP(Table3032[[#This Row],[Month]],'DB Money Supply'!$A:$D,2)</f>
        <v>481.1</v>
      </c>
      <c r="C292" s="63">
        <f>(Table3032[[#This Row],[Real M1 Money Stock]]-B280)/B280</f>
        <v>4.6324488908220988E-2</v>
      </c>
    </row>
    <row r="293" spans="1:3" x14ac:dyDescent="0.35">
      <c r="A293" s="25">
        <v>30286</v>
      </c>
      <c r="B293" s="26">
        <f>VLOOKUP(Table3032[[#This Row],[Month]],'DB Money Supply'!$A:$D,2)</f>
        <v>486</v>
      </c>
      <c r="C293" s="63">
        <f>(Table3032[[#This Row],[Real M1 Money Stock]]-B281)/B281</f>
        <v>4.7188106011635374E-2</v>
      </c>
    </row>
    <row r="294" spans="1:3" x14ac:dyDescent="0.35">
      <c r="A294" s="25">
        <v>30317</v>
      </c>
      <c r="B294" s="26">
        <f>VLOOKUP(Table3032[[#This Row],[Month]],'DB Money Supply'!$A:$D,2)</f>
        <v>487.4</v>
      </c>
      <c r="C294" s="63">
        <f>(Table3032[[#This Row],[Real M1 Money Stock]]-B282)/B282</f>
        <v>3.9232409381663065E-2</v>
      </c>
    </row>
    <row r="295" spans="1:3" x14ac:dyDescent="0.35">
      <c r="A295" s="25">
        <v>30348</v>
      </c>
      <c r="B295" s="26">
        <f>VLOOKUP(Table3032[[#This Row],[Month]],'DB Money Supply'!$A:$D,2)</f>
        <v>494.2</v>
      </c>
      <c r="C295" s="63">
        <f>(Table3032[[#This Row],[Real M1 Money Stock]]-B283)/B283</f>
        <v>5.9151307329618444E-2</v>
      </c>
    </row>
    <row r="296" spans="1:3" x14ac:dyDescent="0.35">
      <c r="A296" s="25">
        <v>30376</v>
      </c>
      <c r="B296" s="26">
        <f>VLOOKUP(Table3032[[#This Row],[Month]],'DB Money Supply'!$A:$D,2)</f>
        <v>500.1</v>
      </c>
      <c r="C296" s="63">
        <f>(Table3032[[#This Row],[Real M1 Money Stock]]-B284)/B284</f>
        <v>6.9732620320855671E-2</v>
      </c>
    </row>
    <row r="297" spans="1:3" x14ac:dyDescent="0.35">
      <c r="A297" s="25">
        <v>30407</v>
      </c>
      <c r="B297" s="26">
        <f>VLOOKUP(Table3032[[#This Row],[Month]],'DB Money Supply'!$A:$D,2)</f>
        <v>499.2</v>
      </c>
      <c r="C297" s="63">
        <f>(Table3032[[#This Row],[Real M1 Money Stock]]-B285)/B285</f>
        <v>6.0773480662983347E-2</v>
      </c>
    </row>
    <row r="298" spans="1:3" x14ac:dyDescent="0.35">
      <c r="A298" s="25">
        <v>30437</v>
      </c>
      <c r="B298" s="26">
        <f>VLOOKUP(Table3032[[#This Row],[Month]],'DB Money Supply'!$A:$D,2)</f>
        <v>504</v>
      </c>
      <c r="C298" s="63">
        <f>(Table3032[[#This Row],[Real M1 Money Stock]]-B286)/B286</f>
        <v>8.2009446114212084E-2</v>
      </c>
    </row>
    <row r="299" spans="1:3" x14ac:dyDescent="0.35">
      <c r="A299" s="25">
        <v>30468</v>
      </c>
      <c r="B299" s="26">
        <f>VLOOKUP(Table3032[[#This Row],[Month]],'DB Money Supply'!$A:$D,2)</f>
        <v>507</v>
      </c>
      <c r="C299" s="63">
        <f>(Table3032[[#This Row],[Real M1 Money Stock]]-B287)/B287</f>
        <v>9.9067851723390388E-2</v>
      </c>
    </row>
    <row r="300" spans="1:3" x14ac:dyDescent="0.35">
      <c r="A300" s="25">
        <v>30498</v>
      </c>
      <c r="B300" s="26">
        <f>VLOOKUP(Table3032[[#This Row],[Month]],'DB Money Supply'!$A:$D,2)</f>
        <v>508.8</v>
      </c>
      <c r="C300" s="63">
        <f>(Table3032[[#This Row],[Real M1 Money Stock]]-B288)/B288</f>
        <v>0.10729053318824812</v>
      </c>
    </row>
    <row r="301" spans="1:3" x14ac:dyDescent="0.35">
      <c r="A301" s="25">
        <v>30529</v>
      </c>
      <c r="B301" s="26">
        <f>VLOOKUP(Table3032[[#This Row],[Month]],'DB Money Supply'!$A:$D,2)</f>
        <v>510</v>
      </c>
      <c r="C301" s="63">
        <f>(Table3032[[#This Row],[Real M1 Money Stock]]-B289)/B289</f>
        <v>0.1038961038961039</v>
      </c>
    </row>
    <row r="302" spans="1:3" x14ac:dyDescent="0.35">
      <c r="A302" s="25">
        <v>30560</v>
      </c>
      <c r="B302" s="26">
        <f>VLOOKUP(Table3032[[#This Row],[Month]],'DB Money Supply'!$A:$D,2)</f>
        <v>510.8</v>
      </c>
      <c r="C302" s="63">
        <f>(Table3032[[#This Row],[Real M1 Money Stock]]-B290)/B290</f>
        <v>9.2153089587342363E-2</v>
      </c>
    </row>
    <row r="303" spans="1:3" x14ac:dyDescent="0.35">
      <c r="A303" s="25">
        <v>30590</v>
      </c>
      <c r="B303" s="26">
        <f>VLOOKUP(Table3032[[#This Row],[Month]],'DB Money Supply'!$A:$D,2)</f>
        <v>513.1</v>
      </c>
      <c r="C303" s="63">
        <f>(Table3032[[#This Row],[Real M1 Money Stock]]-B291)/B291</f>
        <v>8.3632523759239755E-2</v>
      </c>
    </row>
    <row r="304" spans="1:3" x14ac:dyDescent="0.35">
      <c r="A304" s="25">
        <v>30621</v>
      </c>
      <c r="B304" s="26">
        <f>VLOOKUP(Table3032[[#This Row],[Month]],'DB Money Supply'!$A:$D,2)</f>
        <v>513.4</v>
      </c>
      <c r="C304" s="63">
        <f>(Table3032[[#This Row],[Real M1 Money Stock]]-B292)/B292</f>
        <v>6.713780918727906E-2</v>
      </c>
    </row>
    <row r="305" spans="1:3" x14ac:dyDescent="0.35">
      <c r="A305" s="25">
        <v>30651</v>
      </c>
      <c r="B305" s="26">
        <f>VLOOKUP(Table3032[[#This Row],[Month]],'DB Money Supply'!$A:$D,2)</f>
        <v>514.20000000000005</v>
      </c>
      <c r="C305" s="63">
        <f>(Table3032[[#This Row],[Real M1 Money Stock]]-B293)/B293</f>
        <v>5.8024691358024787E-2</v>
      </c>
    </row>
    <row r="306" spans="1:3" x14ac:dyDescent="0.35">
      <c r="A306" s="25">
        <v>30682</v>
      </c>
      <c r="B306" s="26">
        <f>VLOOKUP(Table3032[[#This Row],[Month]],'DB Money Supply'!$A:$D,2)</f>
        <v>514.29999999999995</v>
      </c>
      <c r="C306" s="63">
        <f>(Table3032[[#This Row],[Real M1 Money Stock]]-B294)/B294</f>
        <v>5.5190808370947843E-2</v>
      </c>
    </row>
    <row r="307" spans="1:3" x14ac:dyDescent="0.35">
      <c r="A307" s="25">
        <v>30713</v>
      </c>
      <c r="B307" s="26">
        <f>VLOOKUP(Table3032[[#This Row],[Month]],'DB Money Supply'!$A:$D,2)</f>
        <v>514.1</v>
      </c>
      <c r="C307" s="63">
        <f>(Table3032[[#This Row],[Real M1 Money Stock]]-B295)/B295</f>
        <v>4.0267098340752802E-2</v>
      </c>
    </row>
    <row r="308" spans="1:3" x14ac:dyDescent="0.35">
      <c r="A308" s="25">
        <v>30742</v>
      </c>
      <c r="B308" s="26">
        <f>VLOOKUP(Table3032[[#This Row],[Month]],'DB Money Supply'!$A:$D,2)</f>
        <v>516.4</v>
      </c>
      <c r="C308" s="63">
        <f>(Table3032[[#This Row],[Real M1 Money Stock]]-B296)/B296</f>
        <v>3.2593481303739159E-2</v>
      </c>
    </row>
    <row r="309" spans="1:3" x14ac:dyDescent="0.35">
      <c r="A309" s="25">
        <v>30773</v>
      </c>
      <c r="B309" s="26">
        <f>VLOOKUP(Table3032[[#This Row],[Month]],'DB Money Supply'!$A:$D,2)</f>
        <v>517.9</v>
      </c>
      <c r="C309" s="63">
        <f>(Table3032[[#This Row],[Real M1 Money Stock]]-B297)/B297</f>
        <v>3.7459935897435875E-2</v>
      </c>
    </row>
    <row r="310" spans="1:3" x14ac:dyDescent="0.35">
      <c r="A310" s="25">
        <v>30803</v>
      </c>
      <c r="B310" s="26">
        <f>VLOOKUP(Table3032[[#This Row],[Month]],'DB Money Supply'!$A:$D,2)</f>
        <v>518.6</v>
      </c>
      <c r="C310" s="63">
        <f>(Table3032[[#This Row],[Real M1 Money Stock]]-B298)/B298</f>
        <v>2.8968253968254015E-2</v>
      </c>
    </row>
    <row r="311" spans="1:3" x14ac:dyDescent="0.35">
      <c r="A311" s="25">
        <v>30834</v>
      </c>
      <c r="B311" s="26">
        <f>VLOOKUP(Table3032[[#This Row],[Month]],'DB Money Supply'!$A:$D,2)</f>
        <v>520.9</v>
      </c>
      <c r="C311" s="63">
        <f>(Table3032[[#This Row],[Real M1 Money Stock]]-B299)/B299</f>
        <v>2.7416173570019679E-2</v>
      </c>
    </row>
    <row r="312" spans="1:3" x14ac:dyDescent="0.35">
      <c r="A312" s="25">
        <v>30864</v>
      </c>
      <c r="B312" s="26">
        <f>VLOOKUP(Table3032[[#This Row],[Month]],'DB Money Supply'!$A:$D,2)</f>
        <v>519.6</v>
      </c>
      <c r="C312" s="63">
        <f>(Table3032[[#This Row],[Real M1 Money Stock]]-B300)/B300</f>
        <v>2.1226415094339646E-2</v>
      </c>
    </row>
    <row r="313" spans="1:3" x14ac:dyDescent="0.35">
      <c r="A313" s="25">
        <v>30895</v>
      </c>
      <c r="B313" s="26">
        <f>VLOOKUP(Table3032[[#This Row],[Month]],'DB Money Supply'!$A:$D,2)</f>
        <v>518.20000000000005</v>
      </c>
      <c r="C313" s="63">
        <f>(Table3032[[#This Row],[Real M1 Money Stock]]-B301)/B301</f>
        <v>1.607843137254911E-2</v>
      </c>
    </row>
    <row r="314" spans="1:3" x14ac:dyDescent="0.35">
      <c r="A314" s="25">
        <v>30926</v>
      </c>
      <c r="B314" s="26">
        <f>VLOOKUP(Table3032[[#This Row],[Month]],'DB Money Supply'!$A:$D,2)</f>
        <v>518.70000000000005</v>
      </c>
      <c r="C314" s="63">
        <f>(Table3032[[#This Row],[Real M1 Money Stock]]-B302)/B302</f>
        <v>1.546593578700085E-2</v>
      </c>
    </row>
    <row r="315" spans="1:3" x14ac:dyDescent="0.35">
      <c r="A315" s="25">
        <v>30956</v>
      </c>
      <c r="B315" s="26">
        <f>VLOOKUP(Table3032[[#This Row],[Month]],'DB Money Supply'!$A:$D,2)</f>
        <v>517.29999999999995</v>
      </c>
      <c r="C315" s="63">
        <f>(Table3032[[#This Row],[Real M1 Money Stock]]-B303)/B303</f>
        <v>8.1855388813095523E-3</v>
      </c>
    </row>
    <row r="316" spans="1:3" x14ac:dyDescent="0.35">
      <c r="A316" s="25">
        <v>30987</v>
      </c>
      <c r="B316" s="26">
        <f>VLOOKUP(Table3032[[#This Row],[Month]],'DB Money Supply'!$A:$D,2)</f>
        <v>519.9</v>
      </c>
      <c r="C316" s="63">
        <f>(Table3032[[#This Row],[Real M1 Money Stock]]-B304)/B304</f>
        <v>1.2660693416439424E-2</v>
      </c>
    </row>
    <row r="317" spans="1:3" x14ac:dyDescent="0.35">
      <c r="A317" s="25">
        <v>31017</v>
      </c>
      <c r="B317" s="26">
        <f>VLOOKUP(Table3032[[#This Row],[Month]],'DB Money Supply'!$A:$D,2)</f>
        <v>522.79999999999995</v>
      </c>
      <c r="C317" s="63">
        <f>(Table3032[[#This Row],[Real M1 Money Stock]]-B305)/B305</f>
        <v>1.6725009723842683E-2</v>
      </c>
    </row>
    <row r="318" spans="1:3" x14ac:dyDescent="0.35">
      <c r="A318" s="25">
        <v>31048</v>
      </c>
      <c r="B318" s="26">
        <f>VLOOKUP(Table3032[[#This Row],[Month]],'DB Money Supply'!$A:$D,2)</f>
        <v>527</v>
      </c>
      <c r="C318" s="63">
        <f>(Table3032[[#This Row],[Real M1 Money Stock]]-B306)/B306</f>
        <v>2.4693758506708238E-2</v>
      </c>
    </row>
    <row r="319" spans="1:3" x14ac:dyDescent="0.35">
      <c r="A319" s="25">
        <v>31079</v>
      </c>
      <c r="B319" s="26">
        <f>VLOOKUP(Table3032[[#This Row],[Month]],'DB Money Supply'!$A:$D,2)</f>
        <v>530.20000000000005</v>
      </c>
      <c r="C319" s="63">
        <f>(Table3032[[#This Row],[Real M1 Money Stock]]-B307)/B307</f>
        <v>3.1316864423264E-2</v>
      </c>
    </row>
    <row r="320" spans="1:3" x14ac:dyDescent="0.35">
      <c r="A320" s="25">
        <v>31107</v>
      </c>
      <c r="B320" s="26">
        <f>VLOOKUP(Table3032[[#This Row],[Month]],'DB Money Supply'!$A:$D,2)</f>
        <v>530.5</v>
      </c>
      <c r="C320" s="63">
        <f>(Table3032[[#This Row],[Real M1 Money Stock]]-B308)/B308</f>
        <v>2.730441518202948E-2</v>
      </c>
    </row>
    <row r="321" spans="1:3" x14ac:dyDescent="0.35">
      <c r="A321" s="25">
        <v>31138</v>
      </c>
      <c r="B321" s="26">
        <f>VLOOKUP(Table3032[[#This Row],[Month]],'DB Money Supply'!$A:$D,2)</f>
        <v>533.1</v>
      </c>
      <c r="C321" s="63">
        <f>(Table3032[[#This Row],[Real M1 Money Stock]]-B309)/B309</f>
        <v>2.9349295230739612E-2</v>
      </c>
    </row>
    <row r="322" spans="1:3" x14ac:dyDescent="0.35">
      <c r="A322" s="25">
        <v>31168</v>
      </c>
      <c r="B322" s="26">
        <f>VLOOKUP(Table3032[[#This Row],[Month]],'DB Money Supply'!$A:$D,2)</f>
        <v>536.5</v>
      </c>
      <c r="C322" s="63">
        <f>(Table3032[[#This Row],[Real M1 Money Stock]]-B310)/B310</f>
        <v>3.4516004627844148E-2</v>
      </c>
    </row>
    <row r="323" spans="1:3" x14ac:dyDescent="0.35">
      <c r="A323" s="25">
        <v>31199</v>
      </c>
      <c r="B323" s="26">
        <f>VLOOKUP(Table3032[[#This Row],[Month]],'DB Money Supply'!$A:$D,2)</f>
        <v>541.70000000000005</v>
      </c>
      <c r="C323" s="63">
        <f>(Table3032[[#This Row],[Real M1 Money Stock]]-B311)/B311</f>
        <v>3.9930888846227815E-2</v>
      </c>
    </row>
    <row r="324" spans="1:3" x14ac:dyDescent="0.35">
      <c r="A324" s="25">
        <v>31229</v>
      </c>
      <c r="B324" s="26">
        <f>VLOOKUP(Table3032[[#This Row],[Month]],'DB Money Supply'!$A:$D,2)</f>
        <v>547</v>
      </c>
      <c r="C324" s="63">
        <f>(Table3032[[#This Row],[Real M1 Money Stock]]-B312)/B312</f>
        <v>5.2732871439568854E-2</v>
      </c>
    </row>
    <row r="325" spans="1:3" x14ac:dyDescent="0.35">
      <c r="A325" s="25">
        <v>31260</v>
      </c>
      <c r="B325" s="26">
        <f>VLOOKUP(Table3032[[#This Row],[Month]],'DB Money Supply'!$A:$D,2)</f>
        <v>552.5</v>
      </c>
      <c r="C325" s="63">
        <f>(Table3032[[#This Row],[Real M1 Money Stock]]-B313)/B313</f>
        <v>6.6190659976842828E-2</v>
      </c>
    </row>
    <row r="326" spans="1:3" x14ac:dyDescent="0.35">
      <c r="A326" s="25">
        <v>31291</v>
      </c>
      <c r="B326" s="26">
        <f>VLOOKUP(Table3032[[#This Row],[Month]],'DB Money Supply'!$A:$D,2)</f>
        <v>558.1</v>
      </c>
      <c r="C326" s="63">
        <f>(Table3032[[#This Row],[Real M1 Money Stock]]-B314)/B314</f>
        <v>7.5959128590707484E-2</v>
      </c>
    </row>
    <row r="327" spans="1:3" x14ac:dyDescent="0.35">
      <c r="A327" s="25">
        <v>31321</v>
      </c>
      <c r="B327" s="26">
        <f>VLOOKUP(Table3032[[#This Row],[Month]],'DB Money Supply'!$A:$D,2)</f>
        <v>560.20000000000005</v>
      </c>
      <c r="C327" s="63">
        <f>(Table3032[[#This Row],[Real M1 Money Stock]]-B315)/B315</f>
        <v>8.2930601198531018E-2</v>
      </c>
    </row>
    <row r="328" spans="1:3" x14ac:dyDescent="0.35">
      <c r="A328" s="25">
        <v>31352</v>
      </c>
      <c r="B328" s="26">
        <f>VLOOKUP(Table3032[[#This Row],[Month]],'DB Money Supply'!$A:$D,2)</f>
        <v>561.70000000000005</v>
      </c>
      <c r="C328" s="63">
        <f>(Table3032[[#This Row],[Real M1 Money Stock]]-B316)/B316</f>
        <v>8.0400076937872808E-2</v>
      </c>
    </row>
    <row r="329" spans="1:3" x14ac:dyDescent="0.35">
      <c r="A329" s="25">
        <v>31382</v>
      </c>
      <c r="B329" s="26">
        <f>VLOOKUP(Table3032[[#This Row],[Month]],'DB Money Supply'!$A:$D,2)</f>
        <v>566</v>
      </c>
      <c r="C329" s="63">
        <f>(Table3032[[#This Row],[Real M1 Money Stock]]-B317)/B317</f>
        <v>8.2631981637337509E-2</v>
      </c>
    </row>
    <row r="330" spans="1:3" x14ac:dyDescent="0.35">
      <c r="A330" s="25">
        <v>31413</v>
      </c>
      <c r="B330" s="26">
        <f>VLOOKUP(Table3032[[#This Row],[Month]],'DB Money Supply'!$A:$D,2)</f>
        <v>565.4</v>
      </c>
      <c r="C330" s="63">
        <f>(Table3032[[#This Row],[Real M1 Money Stock]]-B318)/B318</f>
        <v>7.2865275142314945E-2</v>
      </c>
    </row>
    <row r="331" spans="1:3" x14ac:dyDescent="0.35">
      <c r="A331" s="25">
        <v>31444</v>
      </c>
      <c r="B331" s="26">
        <f>VLOOKUP(Table3032[[#This Row],[Month]],'DB Money Supply'!$A:$D,2)</f>
        <v>569.9</v>
      </c>
      <c r="C331" s="63">
        <f>(Table3032[[#This Row],[Real M1 Money Stock]]-B319)/B319</f>
        <v>7.4877404752923288E-2</v>
      </c>
    </row>
    <row r="332" spans="1:3" x14ac:dyDescent="0.35">
      <c r="A332" s="25">
        <v>31472</v>
      </c>
      <c r="B332" s="26">
        <f>VLOOKUP(Table3032[[#This Row],[Month]],'DB Money Supply'!$A:$D,2)</f>
        <v>580.70000000000005</v>
      </c>
      <c r="C332" s="63">
        <f>(Table3032[[#This Row],[Real M1 Money Stock]]-B320)/B320</f>
        <v>9.4627709707822888E-2</v>
      </c>
    </row>
    <row r="333" spans="1:3" x14ac:dyDescent="0.35">
      <c r="A333" s="25">
        <v>31503</v>
      </c>
      <c r="B333" s="26">
        <f>VLOOKUP(Table3032[[#This Row],[Month]],'DB Money Supply'!$A:$D,2)</f>
        <v>589.70000000000005</v>
      </c>
      <c r="C333" s="63">
        <f>(Table3032[[#This Row],[Real M1 Money Stock]]-B321)/B321</f>
        <v>0.10617145000937914</v>
      </c>
    </row>
    <row r="334" spans="1:3" x14ac:dyDescent="0.35">
      <c r="A334" s="25">
        <v>31533</v>
      </c>
      <c r="B334" s="26">
        <f>VLOOKUP(Table3032[[#This Row],[Month]],'DB Money Supply'!$A:$D,2)</f>
        <v>598.20000000000005</v>
      </c>
      <c r="C334" s="63">
        <f>(Table3032[[#This Row],[Real M1 Money Stock]]-B322)/B322</f>
        <v>0.11500465983224613</v>
      </c>
    </row>
    <row r="335" spans="1:3" x14ac:dyDescent="0.35">
      <c r="A335" s="25">
        <v>31564</v>
      </c>
      <c r="B335" s="26">
        <f>VLOOKUP(Table3032[[#This Row],[Month]],'DB Money Supply'!$A:$D,2)</f>
        <v>603.79999999999995</v>
      </c>
      <c r="C335" s="63">
        <f>(Table3032[[#This Row],[Real M1 Money Stock]]-B323)/B323</f>
        <v>0.11463909913236091</v>
      </c>
    </row>
    <row r="336" spans="1:3" x14ac:dyDescent="0.35">
      <c r="A336" s="25">
        <v>31594</v>
      </c>
      <c r="B336" s="26">
        <f>VLOOKUP(Table3032[[#This Row],[Month]],'DB Money Supply'!$A:$D,2)</f>
        <v>612.1</v>
      </c>
      <c r="C336" s="63">
        <f>(Table3032[[#This Row],[Real M1 Money Stock]]-B324)/B324</f>
        <v>0.11901279707495434</v>
      </c>
    </row>
    <row r="337" spans="1:3" x14ac:dyDescent="0.35">
      <c r="A337" s="25">
        <v>31625</v>
      </c>
      <c r="B337" s="26">
        <f>VLOOKUP(Table3032[[#This Row],[Month]],'DB Money Supply'!$A:$D,2)</f>
        <v>619.29999999999995</v>
      </c>
      <c r="C337" s="63">
        <f>(Table3032[[#This Row],[Real M1 Money Stock]]-B325)/B325</f>
        <v>0.12090497737556553</v>
      </c>
    </row>
    <row r="338" spans="1:3" x14ac:dyDescent="0.35">
      <c r="A338" s="25">
        <v>31656</v>
      </c>
      <c r="B338" s="26">
        <f>VLOOKUP(Table3032[[#This Row],[Month]],'DB Money Supply'!$A:$D,2)</f>
        <v>624.9</v>
      </c>
      <c r="C338" s="63">
        <f>(Table3032[[#This Row],[Real M1 Money Stock]]-B326)/B326</f>
        <v>0.11969181150331473</v>
      </c>
    </row>
    <row r="339" spans="1:3" x14ac:dyDescent="0.35">
      <c r="A339" s="25">
        <v>31686</v>
      </c>
      <c r="B339" s="26">
        <f>VLOOKUP(Table3032[[#This Row],[Month]],'DB Money Supply'!$A:$D,2)</f>
        <v>630.6</v>
      </c>
      <c r="C339" s="63">
        <f>(Table3032[[#This Row],[Real M1 Money Stock]]-B327)/B327</f>
        <v>0.12566940378436267</v>
      </c>
    </row>
    <row r="340" spans="1:3" x14ac:dyDescent="0.35">
      <c r="A340" s="25">
        <v>31717</v>
      </c>
      <c r="B340" s="26">
        <f>VLOOKUP(Table3032[[#This Row],[Month]],'DB Money Supply'!$A:$D,2)</f>
        <v>638.9</v>
      </c>
      <c r="C340" s="63">
        <f>(Table3032[[#This Row],[Real M1 Money Stock]]-B328)/B328</f>
        <v>0.13743991454513071</v>
      </c>
    </row>
    <row r="341" spans="1:3" x14ac:dyDescent="0.35">
      <c r="A341" s="25">
        <v>31747</v>
      </c>
      <c r="B341" s="26">
        <f>VLOOKUP(Table3032[[#This Row],[Month]],'DB Money Supply'!$A:$D,2)</f>
        <v>654.1</v>
      </c>
      <c r="C341" s="63">
        <f>(Table3032[[#This Row],[Real M1 Money Stock]]-B329)/B329</f>
        <v>0.15565371024734986</v>
      </c>
    </row>
    <row r="342" spans="1:3" x14ac:dyDescent="0.35">
      <c r="A342" s="25">
        <v>31778</v>
      </c>
      <c r="B342" s="26">
        <f>VLOOKUP(Table3032[[#This Row],[Month]],'DB Money Supply'!$A:$D,2)</f>
        <v>655.5</v>
      </c>
      <c r="C342" s="63">
        <f>(Table3032[[#This Row],[Real M1 Money Stock]]-B330)/B330</f>
        <v>0.15935620799434033</v>
      </c>
    </row>
    <row r="343" spans="1:3" x14ac:dyDescent="0.35">
      <c r="A343" s="25">
        <v>31809</v>
      </c>
      <c r="B343" s="26">
        <f>VLOOKUP(Table3032[[#This Row],[Month]],'DB Money Supply'!$A:$D,2)</f>
        <v>653.6</v>
      </c>
      <c r="C343" s="63">
        <f>(Table3032[[#This Row],[Real M1 Money Stock]]-B331)/B331</f>
        <v>0.14686787155641348</v>
      </c>
    </row>
    <row r="344" spans="1:3" x14ac:dyDescent="0.35">
      <c r="A344" s="25">
        <v>31837</v>
      </c>
      <c r="B344" s="26">
        <f>VLOOKUP(Table3032[[#This Row],[Month]],'DB Money Supply'!$A:$D,2)</f>
        <v>654</v>
      </c>
      <c r="C344" s="63">
        <f>(Table3032[[#This Row],[Real M1 Money Stock]]-B332)/B332</f>
        <v>0.1262269674530738</v>
      </c>
    </row>
    <row r="345" spans="1:3" x14ac:dyDescent="0.35">
      <c r="A345" s="25">
        <v>31868</v>
      </c>
      <c r="B345" s="26">
        <f>VLOOKUP(Table3032[[#This Row],[Month]],'DB Money Supply'!$A:$D,2)</f>
        <v>660.1</v>
      </c>
      <c r="C345" s="63">
        <f>(Table3032[[#This Row],[Real M1 Money Stock]]-B333)/B333</f>
        <v>0.11938273698490753</v>
      </c>
    </row>
    <row r="346" spans="1:3" x14ac:dyDescent="0.35">
      <c r="A346" s="25">
        <v>31898</v>
      </c>
      <c r="B346" s="26">
        <f>VLOOKUP(Table3032[[#This Row],[Month]],'DB Money Supply'!$A:$D,2)</f>
        <v>660</v>
      </c>
      <c r="C346" s="63">
        <f>(Table3032[[#This Row],[Real M1 Money Stock]]-B334)/B334</f>
        <v>0.10330992978936802</v>
      </c>
    </row>
    <row r="347" spans="1:3" x14ac:dyDescent="0.35">
      <c r="A347" s="25">
        <v>31929</v>
      </c>
      <c r="B347" s="26">
        <f>VLOOKUP(Table3032[[#This Row],[Month]],'DB Money Supply'!$A:$D,2)</f>
        <v>654.79999999999995</v>
      </c>
      <c r="C347" s="63">
        <f>(Table3032[[#This Row],[Real M1 Money Stock]]-B335)/B335</f>
        <v>8.4465054653858895E-2</v>
      </c>
    </row>
    <row r="348" spans="1:3" x14ac:dyDescent="0.35">
      <c r="A348" s="25">
        <v>31959</v>
      </c>
      <c r="B348" s="26">
        <f>VLOOKUP(Table3032[[#This Row],[Month]],'DB Money Supply'!$A:$D,2)</f>
        <v>652.9</v>
      </c>
      <c r="C348" s="63">
        <f>(Table3032[[#This Row],[Real M1 Money Stock]]-B336)/B336</f>
        <v>6.6655775200130621E-2</v>
      </c>
    </row>
    <row r="349" spans="1:3" x14ac:dyDescent="0.35">
      <c r="A349" s="25">
        <v>31990</v>
      </c>
      <c r="B349" s="26">
        <f>VLOOKUP(Table3032[[#This Row],[Month]],'DB Money Supply'!$A:$D,2)</f>
        <v>651.70000000000005</v>
      </c>
      <c r="C349" s="63">
        <f>(Table3032[[#This Row],[Real M1 Money Stock]]-B337)/B337</f>
        <v>5.231713224608444E-2</v>
      </c>
    </row>
    <row r="350" spans="1:3" x14ac:dyDescent="0.35">
      <c r="A350" s="25">
        <v>32021</v>
      </c>
      <c r="B350" s="26">
        <f>VLOOKUP(Table3032[[#This Row],[Month]],'DB Money Supply'!$A:$D,2)</f>
        <v>651.79999999999995</v>
      </c>
      <c r="C350" s="63">
        <f>(Table3032[[#This Row],[Real M1 Money Stock]]-B338)/B338</f>
        <v>4.3046887502000288E-2</v>
      </c>
    </row>
    <row r="351" spans="1:3" x14ac:dyDescent="0.35">
      <c r="A351" s="25">
        <v>32051</v>
      </c>
      <c r="B351" s="26">
        <f>VLOOKUP(Table3032[[#This Row],[Month]],'DB Money Supply'!$A:$D,2)</f>
        <v>657.6</v>
      </c>
      <c r="C351" s="63">
        <f>(Table3032[[#This Row],[Real M1 Money Stock]]-B339)/B339</f>
        <v>4.2816365366317791E-2</v>
      </c>
    </row>
    <row r="352" spans="1:3" x14ac:dyDescent="0.35">
      <c r="A352" s="25">
        <v>32082</v>
      </c>
      <c r="B352" s="26">
        <f>VLOOKUP(Table3032[[#This Row],[Month]],'DB Money Supply'!$A:$D,2)</f>
        <v>652.70000000000005</v>
      </c>
      <c r="C352" s="63">
        <f>(Table3032[[#This Row],[Real M1 Money Stock]]-B340)/B340</f>
        <v>2.1599624354359161E-2</v>
      </c>
    </row>
    <row r="353" spans="1:3" x14ac:dyDescent="0.35">
      <c r="A353" s="25">
        <v>32112</v>
      </c>
      <c r="B353" s="26">
        <f>VLOOKUP(Table3032[[#This Row],[Month]],'DB Money Supply'!$A:$D,2)</f>
        <v>649</v>
      </c>
      <c r="C353" s="63">
        <f>(Table3032[[#This Row],[Real M1 Money Stock]]-B341)/B341</f>
        <v>-7.7969729399174782E-3</v>
      </c>
    </row>
    <row r="354" spans="1:3" x14ac:dyDescent="0.35">
      <c r="A354" s="25">
        <v>32143</v>
      </c>
      <c r="B354" s="26">
        <f>VLOOKUP(Table3032[[#This Row],[Month]],'DB Money Supply'!$A:$D,2)</f>
        <v>651.9</v>
      </c>
      <c r="C354" s="63">
        <f>(Table3032[[#This Row],[Real M1 Money Stock]]-B342)/B342</f>
        <v>-5.4919908466819567E-3</v>
      </c>
    </row>
    <row r="355" spans="1:3" x14ac:dyDescent="0.35">
      <c r="A355" s="25">
        <v>32174</v>
      </c>
      <c r="B355" s="26">
        <f>VLOOKUP(Table3032[[#This Row],[Month]],'DB Money Supply'!$A:$D,2)</f>
        <v>652.1</v>
      </c>
      <c r="C355" s="63">
        <f>(Table3032[[#This Row],[Real M1 Money Stock]]-B343)/B343</f>
        <v>-2.2949816401468788E-3</v>
      </c>
    </row>
    <row r="356" spans="1:3" x14ac:dyDescent="0.35">
      <c r="A356" s="25">
        <v>32203</v>
      </c>
      <c r="B356" s="26">
        <f>VLOOKUP(Table3032[[#This Row],[Month]],'DB Money Supply'!$A:$D,2)</f>
        <v>653.9</v>
      </c>
      <c r="C356" s="63">
        <f>(Table3032[[#This Row],[Real M1 Money Stock]]-B344)/B344</f>
        <v>-1.5290519877679318E-4</v>
      </c>
    </row>
    <row r="357" spans="1:3" x14ac:dyDescent="0.35">
      <c r="A357" s="25">
        <v>32234</v>
      </c>
      <c r="B357" s="26">
        <f>VLOOKUP(Table3032[[#This Row],[Month]],'DB Money Supply'!$A:$D,2)</f>
        <v>655.4</v>
      </c>
      <c r="C357" s="63">
        <f>(Table3032[[#This Row],[Real M1 Money Stock]]-B345)/B345</f>
        <v>-7.1201333131344418E-3</v>
      </c>
    </row>
    <row r="358" spans="1:3" x14ac:dyDescent="0.35">
      <c r="A358" s="25">
        <v>32264</v>
      </c>
      <c r="B358" s="26">
        <f>VLOOKUP(Table3032[[#This Row],[Month]],'DB Money Supply'!$A:$D,2)</f>
        <v>656.8</v>
      </c>
      <c r="C358" s="63">
        <f>(Table3032[[#This Row],[Real M1 Money Stock]]-B346)/B346</f>
        <v>-4.848484848484917E-3</v>
      </c>
    </row>
    <row r="359" spans="1:3" x14ac:dyDescent="0.35">
      <c r="A359" s="25">
        <v>32295</v>
      </c>
      <c r="B359" s="26">
        <f>VLOOKUP(Table3032[[#This Row],[Month]],'DB Money Supply'!$A:$D,2)</f>
        <v>659.6</v>
      </c>
      <c r="C359" s="63">
        <f>(Table3032[[#This Row],[Real M1 Money Stock]]-B347)/B347</f>
        <v>7.3304825901039528E-3</v>
      </c>
    </row>
    <row r="360" spans="1:3" x14ac:dyDescent="0.35">
      <c r="A360" s="25">
        <v>32325</v>
      </c>
      <c r="B360" s="26">
        <f>VLOOKUP(Table3032[[#This Row],[Month]],'DB Money Supply'!$A:$D,2)</f>
        <v>659.4</v>
      </c>
      <c r="C360" s="63">
        <f>(Table3032[[#This Row],[Real M1 Money Stock]]-B348)/B348</f>
        <v>9.9555827844999244E-3</v>
      </c>
    </row>
    <row r="361" spans="1:3" x14ac:dyDescent="0.35">
      <c r="A361" s="25">
        <v>32356</v>
      </c>
      <c r="B361" s="26">
        <f>VLOOKUP(Table3032[[#This Row],[Month]],'DB Money Supply'!$A:$D,2)</f>
        <v>658.2</v>
      </c>
      <c r="C361" s="63">
        <f>(Table3032[[#This Row],[Real M1 Money Stock]]-B349)/B349</f>
        <v>9.9739143777811869E-3</v>
      </c>
    </row>
    <row r="362" spans="1:3" x14ac:dyDescent="0.35">
      <c r="A362" s="25">
        <v>32387</v>
      </c>
      <c r="B362" s="26">
        <f>VLOOKUP(Table3032[[#This Row],[Month]],'DB Money Supply'!$A:$D,2)</f>
        <v>655.8</v>
      </c>
      <c r="C362" s="63">
        <f>(Table3032[[#This Row],[Real M1 Money Stock]]-B350)/B350</f>
        <v>6.1368517950291506E-3</v>
      </c>
    </row>
    <row r="363" spans="1:3" x14ac:dyDescent="0.35">
      <c r="A363" s="25">
        <v>32417</v>
      </c>
      <c r="B363" s="26">
        <f>VLOOKUP(Table3032[[#This Row],[Month]],'DB Money Supply'!$A:$D,2)</f>
        <v>653.29999999999995</v>
      </c>
      <c r="C363" s="63">
        <f>(Table3032[[#This Row],[Real M1 Money Stock]]-B351)/B351</f>
        <v>-6.5389294403893983E-3</v>
      </c>
    </row>
    <row r="364" spans="1:3" x14ac:dyDescent="0.35">
      <c r="A364" s="25">
        <v>32448</v>
      </c>
      <c r="B364" s="26">
        <f>VLOOKUP(Table3032[[#This Row],[Month]],'DB Money Supply'!$A:$D,2)</f>
        <v>652.5</v>
      </c>
      <c r="C364" s="63">
        <f>(Table3032[[#This Row],[Real M1 Money Stock]]-B352)/B352</f>
        <v>-3.0641948827952423E-4</v>
      </c>
    </row>
    <row r="365" spans="1:3" x14ac:dyDescent="0.35">
      <c r="A365" s="25">
        <v>32478</v>
      </c>
      <c r="B365" s="26">
        <f>VLOOKUP(Table3032[[#This Row],[Month]],'DB Money Supply'!$A:$D,2)</f>
        <v>651.79999999999995</v>
      </c>
      <c r="C365" s="63">
        <f>(Table3032[[#This Row],[Real M1 Money Stock]]-B353)/B353</f>
        <v>4.3143297380584819E-3</v>
      </c>
    </row>
    <row r="366" spans="1:3" x14ac:dyDescent="0.35">
      <c r="A366" s="25">
        <v>32509</v>
      </c>
      <c r="B366" s="26">
        <f>VLOOKUP(Table3032[[#This Row],[Month]],'DB Money Supply'!$A:$D,2)</f>
        <v>648.29999999999995</v>
      </c>
      <c r="C366" s="63">
        <f>(Table3032[[#This Row],[Real M1 Money Stock]]-B354)/B354</f>
        <v>-5.522319374137173E-3</v>
      </c>
    </row>
    <row r="367" spans="1:3" x14ac:dyDescent="0.35">
      <c r="A367" s="25">
        <v>32540</v>
      </c>
      <c r="B367" s="26">
        <f>VLOOKUP(Table3032[[#This Row],[Month]],'DB Money Supply'!$A:$D,2)</f>
        <v>644.6</v>
      </c>
      <c r="C367" s="63">
        <f>(Table3032[[#This Row],[Real M1 Money Stock]]-B355)/B355</f>
        <v>-1.1501303481061187E-2</v>
      </c>
    </row>
    <row r="368" spans="1:3" x14ac:dyDescent="0.35">
      <c r="A368" s="25">
        <v>32568</v>
      </c>
      <c r="B368" s="26">
        <f>VLOOKUP(Table3032[[#This Row],[Month]],'DB Money Supply'!$A:$D,2)</f>
        <v>640.79999999999995</v>
      </c>
      <c r="C368" s="63">
        <f>(Table3032[[#This Row],[Real M1 Money Stock]]-B356)/B356</f>
        <v>-2.0033644288117484E-2</v>
      </c>
    </row>
    <row r="369" spans="1:3" x14ac:dyDescent="0.35">
      <c r="A369" s="25">
        <v>32599</v>
      </c>
      <c r="B369" s="26">
        <f>VLOOKUP(Table3032[[#This Row],[Month]],'DB Money Supply'!$A:$D,2)</f>
        <v>633</v>
      </c>
      <c r="C369" s="63">
        <f>(Table3032[[#This Row],[Real M1 Money Stock]]-B357)/B357</f>
        <v>-3.4177601464754313E-2</v>
      </c>
    </row>
    <row r="370" spans="1:3" x14ac:dyDescent="0.35">
      <c r="A370" s="25">
        <v>32629</v>
      </c>
      <c r="B370" s="26">
        <f>VLOOKUP(Table3032[[#This Row],[Month]],'DB Money Supply'!$A:$D,2)</f>
        <v>626.5</v>
      </c>
      <c r="C370" s="63">
        <f>(Table3032[[#This Row],[Real M1 Money Stock]]-B358)/B358</f>
        <v>-4.6132764920828191E-2</v>
      </c>
    </row>
    <row r="371" spans="1:3" x14ac:dyDescent="0.35">
      <c r="A371" s="25">
        <v>32660</v>
      </c>
      <c r="B371" s="26">
        <f>VLOOKUP(Table3032[[#This Row],[Month]],'DB Money Supply'!$A:$D,2)</f>
        <v>623.29999999999995</v>
      </c>
      <c r="C371" s="63">
        <f>(Table3032[[#This Row],[Real M1 Money Stock]]-B359)/B359</f>
        <v>-5.5033353547604712E-2</v>
      </c>
    </row>
    <row r="372" spans="1:3" x14ac:dyDescent="0.35">
      <c r="A372" s="25">
        <v>32690</v>
      </c>
      <c r="B372" s="26">
        <f>VLOOKUP(Table3032[[#This Row],[Month]],'DB Money Supply'!$A:$D,2)</f>
        <v>624.70000000000005</v>
      </c>
      <c r="C372" s="63">
        <f>(Table3032[[#This Row],[Real M1 Money Stock]]-B360)/B360</f>
        <v>-5.2623597209584372E-2</v>
      </c>
    </row>
    <row r="373" spans="1:3" x14ac:dyDescent="0.35">
      <c r="A373" s="25">
        <v>32721</v>
      </c>
      <c r="B373" s="26">
        <f>VLOOKUP(Table3032[[#This Row],[Month]],'DB Money Supply'!$A:$D,2)</f>
        <v>626</v>
      </c>
      <c r="C373" s="63">
        <f>(Table3032[[#This Row],[Real M1 Money Stock]]-B361)/B361</f>
        <v>-4.8921300516560379E-2</v>
      </c>
    </row>
    <row r="374" spans="1:3" x14ac:dyDescent="0.35">
      <c r="A374" s="25">
        <v>32752</v>
      </c>
      <c r="B374" s="26">
        <f>VLOOKUP(Table3032[[#This Row],[Month]],'DB Money Supply'!$A:$D,2)</f>
        <v>625.79999999999995</v>
      </c>
      <c r="C374" s="63">
        <f>(Table3032[[#This Row],[Real M1 Money Stock]]-B362)/B362</f>
        <v>-4.5745654162854532E-2</v>
      </c>
    </row>
    <row r="375" spans="1:3" x14ac:dyDescent="0.35">
      <c r="A375" s="25">
        <v>32782</v>
      </c>
      <c r="B375" s="26">
        <f>VLOOKUP(Table3032[[#This Row],[Month]],'DB Money Supply'!$A:$D,2)</f>
        <v>627.29999999999995</v>
      </c>
      <c r="C375" s="63">
        <f>(Table3032[[#This Row],[Real M1 Money Stock]]-B363)/B363</f>
        <v>-3.9797948874942604E-2</v>
      </c>
    </row>
    <row r="376" spans="1:3" x14ac:dyDescent="0.35">
      <c r="A376" s="25">
        <v>32813</v>
      </c>
      <c r="B376" s="26">
        <f>VLOOKUP(Table3032[[#This Row],[Month]],'DB Money Supply'!$A:$D,2)</f>
        <v>625.79999999999995</v>
      </c>
      <c r="C376" s="63">
        <f>(Table3032[[#This Row],[Real M1 Money Stock]]-B364)/B364</f>
        <v>-4.0919540229885129E-2</v>
      </c>
    </row>
    <row r="377" spans="1:3" x14ac:dyDescent="0.35">
      <c r="A377" s="25">
        <v>32843</v>
      </c>
      <c r="B377" s="26">
        <f>VLOOKUP(Table3032[[#This Row],[Month]],'DB Money Supply'!$A:$D,2)</f>
        <v>627.79999999999995</v>
      </c>
      <c r="C377" s="63">
        <f>(Table3032[[#This Row],[Real M1 Money Stock]]-B365)/B365</f>
        <v>-3.68211107701749E-2</v>
      </c>
    </row>
    <row r="378" spans="1:3" x14ac:dyDescent="0.35">
      <c r="A378" s="25">
        <v>32874</v>
      </c>
      <c r="B378" s="26">
        <f>VLOOKUP(Table3032[[#This Row],[Month]],'DB Money Supply'!$A:$D,2)</f>
        <v>623.79999999999995</v>
      </c>
      <c r="C378" s="63">
        <f>(Table3032[[#This Row],[Real M1 Money Stock]]-B366)/B366</f>
        <v>-3.7791146074348296E-2</v>
      </c>
    </row>
    <row r="379" spans="1:3" x14ac:dyDescent="0.35">
      <c r="A379" s="25">
        <v>32905</v>
      </c>
      <c r="B379" s="26">
        <f>VLOOKUP(Table3032[[#This Row],[Month]],'DB Money Supply'!$A:$D,2)</f>
        <v>623.5</v>
      </c>
      <c r="C379" s="63">
        <f>(Table3032[[#This Row],[Real M1 Money Stock]]-B367)/B367</f>
        <v>-3.2733478125969627E-2</v>
      </c>
    </row>
    <row r="380" spans="1:3" x14ac:dyDescent="0.35">
      <c r="A380" s="25">
        <v>32933</v>
      </c>
      <c r="B380" s="26">
        <f>VLOOKUP(Table3032[[#This Row],[Month]],'DB Money Supply'!$A:$D,2)</f>
        <v>623.29999999999995</v>
      </c>
      <c r="C380" s="63">
        <f>(Table3032[[#This Row],[Real M1 Money Stock]]-B368)/B368</f>
        <v>-2.7309612983770288E-2</v>
      </c>
    </row>
    <row r="381" spans="1:3" x14ac:dyDescent="0.35">
      <c r="A381" s="25">
        <v>32964</v>
      </c>
      <c r="B381" s="26">
        <f>VLOOKUP(Table3032[[#This Row],[Month]],'DB Money Supply'!$A:$D,2)</f>
        <v>625.4</v>
      </c>
      <c r="C381" s="63">
        <f>(Table3032[[#This Row],[Real M1 Money Stock]]-B369)/B369</f>
        <v>-1.2006319115323891E-2</v>
      </c>
    </row>
    <row r="382" spans="1:3" x14ac:dyDescent="0.35">
      <c r="A382" s="25">
        <v>32994</v>
      </c>
      <c r="B382" s="26">
        <f>VLOOKUP(Table3032[[#This Row],[Month]],'DB Money Supply'!$A:$D,2)</f>
        <v>622.9</v>
      </c>
      <c r="C382" s="63">
        <f>(Table3032[[#This Row],[Real M1 Money Stock]]-B370)/B370</f>
        <v>-5.7462090981644414E-3</v>
      </c>
    </row>
    <row r="383" spans="1:3" x14ac:dyDescent="0.35">
      <c r="A383" s="25">
        <v>33025</v>
      </c>
      <c r="B383" s="26">
        <f>VLOOKUP(Table3032[[#This Row],[Month]],'DB Money Supply'!$A:$D,2)</f>
        <v>622.6</v>
      </c>
      <c r="C383" s="63">
        <f>(Table3032[[#This Row],[Real M1 Money Stock]]-B371)/B371</f>
        <v>-1.1230547088078482E-3</v>
      </c>
    </row>
    <row r="384" spans="1:3" x14ac:dyDescent="0.35">
      <c r="A384" s="25">
        <v>33055</v>
      </c>
      <c r="B384" s="26">
        <f>VLOOKUP(Table3032[[#This Row],[Month]],'DB Money Supply'!$A:$D,2)</f>
        <v>620.79999999999995</v>
      </c>
      <c r="C384" s="63">
        <f>(Table3032[[#This Row],[Real M1 Money Stock]]-B372)/B372</f>
        <v>-6.2429966383865708E-3</v>
      </c>
    </row>
    <row r="385" spans="1:3" x14ac:dyDescent="0.35">
      <c r="A385" s="25">
        <v>33086</v>
      </c>
      <c r="B385" s="26">
        <f>VLOOKUP(Table3032[[#This Row],[Month]],'DB Money Supply'!$A:$D,2)</f>
        <v>619.79999999999995</v>
      </c>
      <c r="C385" s="63">
        <f>(Table3032[[#This Row],[Real M1 Money Stock]]-B373)/B373</f>
        <v>-9.9041533546326607E-3</v>
      </c>
    </row>
    <row r="386" spans="1:3" x14ac:dyDescent="0.35">
      <c r="A386" s="25">
        <v>33117</v>
      </c>
      <c r="B386" s="26">
        <f>VLOOKUP(Table3032[[#This Row],[Month]],'DB Money Supply'!$A:$D,2)</f>
        <v>619</v>
      </c>
      <c r="C386" s="63">
        <f>(Table3032[[#This Row],[Real M1 Money Stock]]-B374)/B374</f>
        <v>-1.0866091403004083E-2</v>
      </c>
    </row>
    <row r="387" spans="1:3" x14ac:dyDescent="0.35">
      <c r="A387" s="25">
        <v>33147</v>
      </c>
      <c r="B387" s="26">
        <f>VLOOKUP(Table3032[[#This Row],[Month]],'DB Money Supply'!$A:$D,2)</f>
        <v>614.6</v>
      </c>
      <c r="C387" s="63">
        <f>(Table3032[[#This Row],[Real M1 Money Stock]]-B375)/B375</f>
        <v>-2.0245496572612678E-2</v>
      </c>
    </row>
    <row r="388" spans="1:3" x14ac:dyDescent="0.35">
      <c r="A388" s="25">
        <v>33178</v>
      </c>
      <c r="B388" s="26">
        <f>VLOOKUP(Table3032[[#This Row],[Month]],'DB Money Supply'!$A:$D,2)</f>
        <v>614.9</v>
      </c>
      <c r="C388" s="63">
        <f>(Table3032[[#This Row],[Real M1 Money Stock]]-B376)/B376</f>
        <v>-1.7417705337168389E-2</v>
      </c>
    </row>
    <row r="389" spans="1:3" x14ac:dyDescent="0.35">
      <c r="A389" s="25">
        <v>33208</v>
      </c>
      <c r="B389" s="26">
        <f>VLOOKUP(Table3032[[#This Row],[Month]],'DB Money Supply'!$A:$D,2)</f>
        <v>614.5</v>
      </c>
      <c r="C389" s="63">
        <f>(Table3032[[#This Row],[Real M1 Money Stock]]-B377)/B377</f>
        <v>-2.1185090793246184E-2</v>
      </c>
    </row>
    <row r="390" spans="1:3" x14ac:dyDescent="0.35">
      <c r="A390" s="25">
        <v>33239</v>
      </c>
      <c r="B390" s="26">
        <f>VLOOKUP(Table3032[[#This Row],[Month]],'DB Money Supply'!$A:$D,2)</f>
        <v>614.1</v>
      </c>
      <c r="C390" s="63">
        <f>(Table3032[[#This Row],[Real M1 Money Stock]]-B378)/B378</f>
        <v>-1.5549855722988028E-2</v>
      </c>
    </row>
    <row r="391" spans="1:3" x14ac:dyDescent="0.35">
      <c r="A391" s="25">
        <v>33270</v>
      </c>
      <c r="B391" s="26">
        <f>VLOOKUP(Table3032[[#This Row],[Month]],'DB Money Supply'!$A:$D,2)</f>
        <v>617.70000000000005</v>
      </c>
      <c r="C391" s="63">
        <f>(Table3032[[#This Row],[Real M1 Money Stock]]-B379)/B379</f>
        <v>-9.3023255813952758E-3</v>
      </c>
    </row>
    <row r="392" spans="1:3" x14ac:dyDescent="0.35">
      <c r="A392" s="25">
        <v>33298</v>
      </c>
      <c r="B392" s="26">
        <f>VLOOKUP(Table3032[[#This Row],[Month]],'DB Money Supply'!$A:$D,2)</f>
        <v>622.20000000000005</v>
      </c>
      <c r="C392" s="63">
        <f>(Table3032[[#This Row],[Real M1 Money Stock]]-B380)/B380</f>
        <v>-1.7648002566980734E-3</v>
      </c>
    </row>
    <row r="393" spans="1:3" x14ac:dyDescent="0.35">
      <c r="A393" s="25">
        <v>33329</v>
      </c>
      <c r="B393" s="26">
        <f>VLOOKUP(Table3032[[#This Row],[Month]],'DB Money Supply'!$A:$D,2)</f>
        <v>624.1</v>
      </c>
      <c r="C393" s="63">
        <f>(Table3032[[#This Row],[Real M1 Money Stock]]-B381)/B381</f>
        <v>-2.0786696514230167E-3</v>
      </c>
    </row>
    <row r="394" spans="1:3" x14ac:dyDescent="0.35">
      <c r="A394" s="25">
        <v>33359</v>
      </c>
      <c r="B394" s="26">
        <f>VLOOKUP(Table3032[[#This Row],[Month]],'DB Money Supply'!$A:$D,2)</f>
        <v>626</v>
      </c>
      <c r="C394" s="63">
        <f>(Table3032[[#This Row],[Real M1 Money Stock]]-B382)/B382</f>
        <v>4.976721785198303E-3</v>
      </c>
    </row>
    <row r="395" spans="1:3" x14ac:dyDescent="0.35">
      <c r="A395" s="25">
        <v>33390</v>
      </c>
      <c r="B395" s="26">
        <f>VLOOKUP(Table3032[[#This Row],[Month]],'DB Money Supply'!$A:$D,2)</f>
        <v>629.9</v>
      </c>
      <c r="C395" s="63">
        <f>(Table3032[[#This Row],[Real M1 Money Stock]]-B383)/B383</f>
        <v>1.1725024092515185E-2</v>
      </c>
    </row>
    <row r="396" spans="1:3" x14ac:dyDescent="0.35">
      <c r="A396" s="25">
        <v>33420</v>
      </c>
      <c r="B396" s="26">
        <f>VLOOKUP(Table3032[[#This Row],[Month]],'DB Money Supply'!$A:$D,2)</f>
        <v>632.6</v>
      </c>
      <c r="C396" s="63">
        <f>(Table3032[[#This Row],[Real M1 Money Stock]]-B384)/B384</f>
        <v>1.9007731958762999E-2</v>
      </c>
    </row>
    <row r="397" spans="1:3" x14ac:dyDescent="0.35">
      <c r="A397" s="25">
        <v>33451</v>
      </c>
      <c r="B397" s="26">
        <f>VLOOKUP(Table3032[[#This Row],[Month]],'DB Money Supply'!$A:$D,2)</f>
        <v>634.6</v>
      </c>
      <c r="C397" s="63">
        <f>(Table3032[[#This Row],[Real M1 Money Stock]]-B385)/B385</f>
        <v>2.3878670538883623E-2</v>
      </c>
    </row>
    <row r="398" spans="1:3" x14ac:dyDescent="0.35">
      <c r="A398" s="25">
        <v>33482</v>
      </c>
      <c r="B398" s="26">
        <f>VLOOKUP(Table3032[[#This Row],[Month]],'DB Money Supply'!$A:$D,2)</f>
        <v>634.79999999999995</v>
      </c>
      <c r="C398" s="63">
        <f>(Table3032[[#This Row],[Real M1 Money Stock]]-B386)/B386</f>
        <v>2.5525040387722058E-2</v>
      </c>
    </row>
    <row r="399" spans="1:3" x14ac:dyDescent="0.35">
      <c r="A399" s="25">
        <v>33512</v>
      </c>
      <c r="B399" s="26">
        <f>VLOOKUP(Table3032[[#This Row],[Month]],'DB Money Supply'!$A:$D,2)</f>
        <v>639.9</v>
      </c>
      <c r="C399" s="63">
        <f>(Table3032[[#This Row],[Real M1 Money Stock]]-B387)/B387</f>
        <v>4.1164985356329245E-2</v>
      </c>
    </row>
    <row r="400" spans="1:3" x14ac:dyDescent="0.35">
      <c r="A400" s="25">
        <v>33543</v>
      </c>
      <c r="B400" s="26">
        <f>VLOOKUP(Table3032[[#This Row],[Month]],'DB Money Supply'!$A:$D,2)</f>
        <v>644.1</v>
      </c>
      <c r="C400" s="63">
        <f>(Table3032[[#This Row],[Real M1 Money Stock]]-B388)/B388</f>
        <v>4.7487396324605705E-2</v>
      </c>
    </row>
    <row r="401" spans="1:3" x14ac:dyDescent="0.35">
      <c r="A401" s="25">
        <v>33573</v>
      </c>
      <c r="B401" s="26">
        <f>VLOOKUP(Table3032[[#This Row],[Month]],'DB Money Supply'!$A:$D,2)</f>
        <v>649.1</v>
      </c>
      <c r="C401" s="63">
        <f>(Table3032[[#This Row],[Real M1 Money Stock]]-B389)/B389</f>
        <v>5.6305939788445926E-2</v>
      </c>
    </row>
    <row r="402" spans="1:3" x14ac:dyDescent="0.35">
      <c r="A402" s="25">
        <v>33604</v>
      </c>
      <c r="B402" s="26">
        <f>VLOOKUP(Table3032[[#This Row],[Month]],'DB Money Supply'!$A:$D,2)</f>
        <v>658.3</v>
      </c>
      <c r="C402" s="63">
        <f>(Table3032[[#This Row],[Real M1 Money Stock]]-B390)/B390</f>
        <v>7.1975248330890626E-2</v>
      </c>
    </row>
    <row r="403" spans="1:3" x14ac:dyDescent="0.35">
      <c r="A403" s="25">
        <v>33635</v>
      </c>
      <c r="B403" s="26">
        <f>VLOOKUP(Table3032[[#This Row],[Month]],'DB Money Supply'!$A:$D,2)</f>
        <v>667.5</v>
      </c>
      <c r="C403" s="63">
        <f>(Table3032[[#This Row],[Real M1 Money Stock]]-B391)/B391</f>
        <v>8.0621661000485595E-2</v>
      </c>
    </row>
    <row r="404" spans="1:3" x14ac:dyDescent="0.35">
      <c r="A404" s="25">
        <v>33664</v>
      </c>
      <c r="B404" s="26">
        <f>VLOOKUP(Table3032[[#This Row],[Month]],'DB Money Supply'!$A:$D,2)</f>
        <v>673.4</v>
      </c>
      <c r="C404" s="63">
        <f>(Table3032[[#This Row],[Real M1 Money Stock]]-B392)/B392</f>
        <v>8.2288653166184389E-2</v>
      </c>
    </row>
    <row r="405" spans="1:3" x14ac:dyDescent="0.35">
      <c r="A405" s="25">
        <v>33695</v>
      </c>
      <c r="B405" s="26">
        <f>VLOOKUP(Table3032[[#This Row],[Month]],'DB Money Supply'!$A:$D,2)</f>
        <v>677</v>
      </c>
      <c r="C405" s="63">
        <f>(Table3032[[#This Row],[Real M1 Money Stock]]-B393)/B393</f>
        <v>8.4762057362602103E-2</v>
      </c>
    </row>
    <row r="406" spans="1:3" x14ac:dyDescent="0.35">
      <c r="A406" s="25">
        <v>33725</v>
      </c>
      <c r="B406" s="26">
        <f>VLOOKUP(Table3032[[#This Row],[Month]],'DB Money Supply'!$A:$D,2)</f>
        <v>680.5</v>
      </c>
      <c r="C406" s="63">
        <f>(Table3032[[#This Row],[Real M1 Money Stock]]-B394)/B394</f>
        <v>8.7060702875399368E-2</v>
      </c>
    </row>
    <row r="407" spans="1:3" x14ac:dyDescent="0.35">
      <c r="A407" s="25">
        <v>33756</v>
      </c>
      <c r="B407" s="26">
        <f>VLOOKUP(Table3032[[#This Row],[Month]],'DB Money Supply'!$A:$D,2)</f>
        <v>681.2</v>
      </c>
      <c r="C407" s="63">
        <f>(Table3032[[#This Row],[Real M1 Money Stock]]-B395)/B395</f>
        <v>8.1441498650579564E-2</v>
      </c>
    </row>
    <row r="408" spans="1:3" x14ac:dyDescent="0.35">
      <c r="A408" s="25">
        <v>33786</v>
      </c>
      <c r="B408" s="26">
        <f>VLOOKUP(Table3032[[#This Row],[Month]],'DB Money Supply'!$A:$D,2)</f>
        <v>685.6</v>
      </c>
      <c r="C408" s="63">
        <f>(Table3032[[#This Row],[Real M1 Money Stock]]-B396)/B396</f>
        <v>8.3781220360417324E-2</v>
      </c>
    </row>
    <row r="409" spans="1:3" x14ac:dyDescent="0.35">
      <c r="A409" s="25">
        <v>33817</v>
      </c>
      <c r="B409" s="26">
        <f>VLOOKUP(Table3032[[#This Row],[Month]],'DB Money Supply'!$A:$D,2)</f>
        <v>691.5</v>
      </c>
      <c r="C409" s="63">
        <f>(Table3032[[#This Row],[Real M1 Money Stock]]-B397)/B397</f>
        <v>8.9662779703750362E-2</v>
      </c>
    </row>
    <row r="410" spans="1:3" x14ac:dyDescent="0.35">
      <c r="A410" s="25">
        <v>33848</v>
      </c>
      <c r="B410" s="26">
        <f>VLOOKUP(Table3032[[#This Row],[Month]],'DB Money Supply'!$A:$D,2)</f>
        <v>700.2</v>
      </c>
      <c r="C410" s="63">
        <f>(Table3032[[#This Row],[Real M1 Money Stock]]-B398)/B398</f>
        <v>0.1030245746691873</v>
      </c>
    </row>
    <row r="411" spans="1:3" x14ac:dyDescent="0.35">
      <c r="A411" s="25">
        <v>33878</v>
      </c>
      <c r="B411" s="26">
        <f>VLOOKUP(Table3032[[#This Row],[Month]],'DB Money Supply'!$A:$D,2)</f>
        <v>708.3</v>
      </c>
      <c r="C411" s="63">
        <f>(Table3032[[#This Row],[Real M1 Money Stock]]-B399)/B399</f>
        <v>0.10689170182841065</v>
      </c>
    </row>
    <row r="412" spans="1:3" x14ac:dyDescent="0.35">
      <c r="A412" s="25">
        <v>33909</v>
      </c>
      <c r="B412" s="26">
        <f>VLOOKUP(Table3032[[#This Row],[Month]],'DB Money Supply'!$A:$D,2)</f>
        <v>714.8</v>
      </c>
      <c r="C412" s="63">
        <f>(Table3032[[#This Row],[Real M1 Money Stock]]-B400)/B400</f>
        <v>0.10976556435336117</v>
      </c>
    </row>
    <row r="413" spans="1:3" x14ac:dyDescent="0.35">
      <c r="A413" s="25">
        <v>33939</v>
      </c>
      <c r="B413" s="26">
        <f>VLOOKUP(Table3032[[#This Row],[Month]],'DB Money Supply'!$A:$D,2)</f>
        <v>720.2</v>
      </c>
      <c r="C413" s="63">
        <f>(Table3032[[#This Row],[Real M1 Money Stock]]-B401)/B401</f>
        <v>0.10953628100446776</v>
      </c>
    </row>
    <row r="414" spans="1:3" x14ac:dyDescent="0.35">
      <c r="A414" s="25">
        <v>33970</v>
      </c>
      <c r="B414" s="26">
        <f>VLOOKUP(Table3032[[#This Row],[Month]],'DB Money Supply'!$A:$D,2)</f>
        <v>721.6</v>
      </c>
      <c r="C414" s="63">
        <f>(Table3032[[#This Row],[Real M1 Money Stock]]-B402)/B402</f>
        <v>9.6156767431262447E-2</v>
      </c>
    </row>
    <row r="415" spans="1:3" x14ac:dyDescent="0.35">
      <c r="A415" s="25">
        <v>34001</v>
      </c>
      <c r="B415" s="26">
        <f>VLOOKUP(Table3032[[#This Row],[Month]],'DB Money Supply'!$A:$D,2)</f>
        <v>722.2</v>
      </c>
      <c r="C415" s="63">
        <f>(Table3032[[#This Row],[Real M1 Money Stock]]-B403)/B403</f>
        <v>8.1947565543071227E-2</v>
      </c>
    </row>
    <row r="416" spans="1:3" x14ac:dyDescent="0.35">
      <c r="A416" s="25">
        <v>34029</v>
      </c>
      <c r="B416" s="26">
        <f>VLOOKUP(Table3032[[#This Row],[Month]],'DB Money Supply'!$A:$D,2)</f>
        <v>724.6</v>
      </c>
      <c r="C416" s="63">
        <f>(Table3032[[#This Row],[Real M1 Money Stock]]-B404)/B404</f>
        <v>7.6032076032076096E-2</v>
      </c>
    </row>
    <row r="417" spans="1:3" x14ac:dyDescent="0.35">
      <c r="A417" s="25">
        <v>34060</v>
      </c>
      <c r="B417" s="26">
        <f>VLOOKUP(Table3032[[#This Row],[Month]],'DB Money Supply'!$A:$D,2)</f>
        <v>728.5</v>
      </c>
      <c r="C417" s="63">
        <f>(Table3032[[#This Row],[Real M1 Money Stock]]-B405)/B405</f>
        <v>7.6070901033973418E-2</v>
      </c>
    </row>
    <row r="418" spans="1:3" x14ac:dyDescent="0.35">
      <c r="A418" s="25">
        <v>34090</v>
      </c>
      <c r="B418" s="26">
        <f>VLOOKUP(Table3032[[#This Row],[Month]],'DB Money Supply'!$A:$D,2)</f>
        <v>739.2</v>
      </c>
      <c r="C418" s="63">
        <f>(Table3032[[#This Row],[Real M1 Money Stock]]-B406)/B406</f>
        <v>8.6260102865540117E-2</v>
      </c>
    </row>
    <row r="419" spans="1:3" x14ac:dyDescent="0.35">
      <c r="A419" s="25">
        <v>34121</v>
      </c>
      <c r="B419" s="26">
        <f>VLOOKUP(Table3032[[#This Row],[Month]],'DB Money Supply'!$A:$D,2)</f>
        <v>745</v>
      </c>
      <c r="C419" s="63">
        <f>(Table3032[[#This Row],[Real M1 Money Stock]]-B407)/B407</f>
        <v>9.3658250146799696E-2</v>
      </c>
    </row>
    <row r="420" spans="1:3" x14ac:dyDescent="0.35">
      <c r="A420" s="25">
        <v>34151</v>
      </c>
      <c r="B420" s="26">
        <f>VLOOKUP(Table3032[[#This Row],[Month]],'DB Money Supply'!$A:$D,2)</f>
        <v>750.6</v>
      </c>
      <c r="C420" s="63">
        <f>(Table3032[[#This Row],[Real M1 Money Stock]]-B408)/B408</f>
        <v>9.4807467911318555E-2</v>
      </c>
    </row>
    <row r="421" spans="1:3" x14ac:dyDescent="0.35">
      <c r="A421" s="25">
        <v>34182</v>
      </c>
      <c r="B421" s="26">
        <f>VLOOKUP(Table3032[[#This Row],[Month]],'DB Money Supply'!$A:$D,2)</f>
        <v>755.7</v>
      </c>
      <c r="C421" s="63">
        <f>(Table3032[[#This Row],[Real M1 Money Stock]]-B409)/B409</f>
        <v>9.2841648590021753E-2</v>
      </c>
    </row>
    <row r="422" spans="1:3" x14ac:dyDescent="0.35">
      <c r="A422" s="25">
        <v>34213</v>
      </c>
      <c r="B422" s="26">
        <f>VLOOKUP(Table3032[[#This Row],[Month]],'DB Money Supply'!$A:$D,2)</f>
        <v>761.5</v>
      </c>
      <c r="C422" s="63">
        <f>(Table3032[[#This Row],[Real M1 Money Stock]]-B410)/B410</f>
        <v>8.7546415309911377E-2</v>
      </c>
    </row>
    <row r="423" spans="1:3" x14ac:dyDescent="0.35">
      <c r="A423" s="25">
        <v>34243</v>
      </c>
      <c r="B423" s="26">
        <f>VLOOKUP(Table3032[[#This Row],[Month]],'DB Money Supply'!$A:$D,2)</f>
        <v>764.5</v>
      </c>
      <c r="C423" s="63">
        <f>(Table3032[[#This Row],[Real M1 Money Stock]]-B411)/B411</f>
        <v>7.9344910348722361E-2</v>
      </c>
    </row>
    <row r="424" spans="1:3" x14ac:dyDescent="0.35">
      <c r="A424" s="25">
        <v>34274</v>
      </c>
      <c r="B424" s="26">
        <f>VLOOKUP(Table3032[[#This Row],[Month]],'DB Money Supply'!$A:$D,2)</f>
        <v>769.9</v>
      </c>
      <c r="C424" s="63">
        <f>(Table3032[[#This Row],[Real M1 Money Stock]]-B412)/B412</f>
        <v>7.7084499160604406E-2</v>
      </c>
    </row>
    <row r="425" spans="1:3" x14ac:dyDescent="0.35">
      <c r="A425" s="25">
        <v>34304</v>
      </c>
      <c r="B425" s="26">
        <f>VLOOKUP(Table3032[[#This Row],[Month]],'DB Money Supply'!$A:$D,2)</f>
        <v>772.1</v>
      </c>
      <c r="C425" s="63">
        <f>(Table3032[[#This Row],[Real M1 Money Stock]]-B413)/B413</f>
        <v>7.2063315745626175E-2</v>
      </c>
    </row>
    <row r="426" spans="1:3" x14ac:dyDescent="0.35">
      <c r="A426" s="25">
        <v>34335</v>
      </c>
      <c r="B426" s="26">
        <f>VLOOKUP(Table3032[[#This Row],[Month]],'DB Money Supply'!$A:$D,2)</f>
        <v>773.5</v>
      </c>
      <c r="C426" s="63">
        <f>(Table3032[[#This Row],[Real M1 Money Stock]]-B414)/B414</f>
        <v>7.1923503325942315E-2</v>
      </c>
    </row>
    <row r="427" spans="1:3" x14ac:dyDescent="0.35">
      <c r="A427" s="25">
        <v>34366</v>
      </c>
      <c r="B427" s="26">
        <f>VLOOKUP(Table3032[[#This Row],[Month]],'DB Money Supply'!$A:$D,2)</f>
        <v>774.6</v>
      </c>
      <c r="C427" s="63">
        <f>(Table3032[[#This Row],[Real M1 Money Stock]]-B415)/B415</f>
        <v>7.255607864857376E-2</v>
      </c>
    </row>
    <row r="428" spans="1:3" x14ac:dyDescent="0.35">
      <c r="A428" s="25">
        <v>34394</v>
      </c>
      <c r="B428" s="26">
        <f>VLOOKUP(Table3032[[#This Row],[Month]],'DB Money Supply'!$A:$D,2)</f>
        <v>775.1</v>
      </c>
      <c r="C428" s="63">
        <f>(Table3032[[#This Row],[Real M1 Money Stock]]-B416)/B416</f>
        <v>6.969362406845156E-2</v>
      </c>
    </row>
    <row r="429" spans="1:3" x14ac:dyDescent="0.35">
      <c r="A429" s="25">
        <v>34425</v>
      </c>
      <c r="B429" s="26">
        <f>VLOOKUP(Table3032[[#This Row],[Month]],'DB Money Supply'!$A:$D,2)</f>
        <v>775.2</v>
      </c>
      <c r="C429" s="63">
        <f>(Table3032[[#This Row],[Real M1 Money Stock]]-B417)/B417</f>
        <v>6.4104323953328823E-2</v>
      </c>
    </row>
    <row r="430" spans="1:3" x14ac:dyDescent="0.35">
      <c r="A430" s="25">
        <v>34455</v>
      </c>
      <c r="B430" s="26">
        <f>VLOOKUP(Table3032[[#This Row],[Month]],'DB Money Supply'!$A:$D,2)</f>
        <v>775.1</v>
      </c>
      <c r="C430" s="63">
        <f>(Table3032[[#This Row],[Real M1 Money Stock]]-B418)/B418</f>
        <v>4.8566017316017285E-2</v>
      </c>
    </row>
    <row r="431" spans="1:3" x14ac:dyDescent="0.35">
      <c r="A431" s="25">
        <v>34486</v>
      </c>
      <c r="B431" s="26">
        <f>VLOOKUP(Table3032[[#This Row],[Month]],'DB Money Supply'!$A:$D,2)</f>
        <v>774.3</v>
      </c>
      <c r="C431" s="63">
        <f>(Table3032[[#This Row],[Real M1 Money Stock]]-B419)/B419</f>
        <v>3.9328859060402621E-2</v>
      </c>
    </row>
    <row r="432" spans="1:3" x14ac:dyDescent="0.35">
      <c r="A432" s="25">
        <v>34516</v>
      </c>
      <c r="B432" s="26">
        <f>VLOOKUP(Table3032[[#This Row],[Month]],'DB Money Supply'!$A:$D,2)</f>
        <v>775.4</v>
      </c>
      <c r="C432" s="63">
        <f>(Table3032[[#This Row],[Real M1 Money Stock]]-B420)/B420</f>
        <v>3.3040234479083337E-2</v>
      </c>
    </row>
    <row r="433" spans="1:3" x14ac:dyDescent="0.35">
      <c r="A433" s="25">
        <v>34547</v>
      </c>
      <c r="B433" s="26">
        <f>VLOOKUP(Table3032[[#This Row],[Month]],'DB Money Supply'!$A:$D,2)</f>
        <v>772.2</v>
      </c>
      <c r="C433" s="63">
        <f>(Table3032[[#This Row],[Real M1 Money Stock]]-B421)/B421</f>
        <v>2.1834061135371178E-2</v>
      </c>
    </row>
    <row r="434" spans="1:3" x14ac:dyDescent="0.35">
      <c r="A434" s="25">
        <v>34578</v>
      </c>
      <c r="B434" s="26">
        <f>VLOOKUP(Table3032[[#This Row],[Month]],'DB Money Supply'!$A:$D,2)</f>
        <v>771.5</v>
      </c>
      <c r="C434" s="63">
        <f>(Table3032[[#This Row],[Real M1 Money Stock]]-B422)/B422</f>
        <v>1.3131976362442548E-2</v>
      </c>
    </row>
    <row r="435" spans="1:3" x14ac:dyDescent="0.35">
      <c r="A435" s="25">
        <v>34608</v>
      </c>
      <c r="B435" s="26">
        <f>VLOOKUP(Table3032[[#This Row],[Month]],'DB Money Supply'!$A:$D,2)</f>
        <v>769.9</v>
      </c>
      <c r="C435" s="63">
        <f>(Table3032[[#This Row],[Real M1 Money Stock]]-B423)/B423</f>
        <v>7.0634401569653069E-3</v>
      </c>
    </row>
    <row r="436" spans="1:3" x14ac:dyDescent="0.35">
      <c r="A436" s="25">
        <v>34639</v>
      </c>
      <c r="B436" s="26">
        <f>VLOOKUP(Table3032[[#This Row],[Month]],'DB Money Supply'!$A:$D,2)</f>
        <v>768.3</v>
      </c>
      <c r="C436" s="63">
        <f>(Table3032[[#This Row],[Real M1 Money Stock]]-B424)/B424</f>
        <v>-2.0781919729835341E-3</v>
      </c>
    </row>
    <row r="437" spans="1:3" x14ac:dyDescent="0.35">
      <c r="A437" s="25">
        <v>34669</v>
      </c>
      <c r="B437" s="26">
        <f>VLOOKUP(Table3032[[#This Row],[Month]],'DB Money Supply'!$A:$D,2)</f>
        <v>766.6</v>
      </c>
      <c r="C437" s="63">
        <f>(Table3032[[#This Row],[Real M1 Money Stock]]-B425)/B425</f>
        <v>-7.1234296075637872E-3</v>
      </c>
    </row>
    <row r="438" spans="1:3" x14ac:dyDescent="0.35">
      <c r="A438" s="25">
        <v>34700</v>
      </c>
      <c r="B438" s="26">
        <f>VLOOKUP(Table3032[[#This Row],[Month]],'DB Money Supply'!$A:$D,2)</f>
        <v>765</v>
      </c>
      <c r="C438" s="63">
        <f>(Table3032[[#This Row],[Real M1 Money Stock]]-B426)/B426</f>
        <v>-1.098901098901099E-2</v>
      </c>
    </row>
    <row r="439" spans="1:3" x14ac:dyDescent="0.35">
      <c r="A439" s="25">
        <v>34731</v>
      </c>
      <c r="B439" s="26">
        <f>VLOOKUP(Table3032[[#This Row],[Month]],'DB Money Supply'!$A:$D,2)</f>
        <v>760.4</v>
      </c>
      <c r="C439" s="63">
        <f>(Table3032[[#This Row],[Real M1 Money Stock]]-B427)/B427</f>
        <v>-1.8332042344435896E-2</v>
      </c>
    </row>
    <row r="440" spans="1:3" x14ac:dyDescent="0.35">
      <c r="A440" s="25">
        <v>34759</v>
      </c>
      <c r="B440" s="26">
        <f>VLOOKUP(Table3032[[#This Row],[Month]],'DB Money Supply'!$A:$D,2)</f>
        <v>758.4</v>
      </c>
      <c r="C440" s="63">
        <f>(Table3032[[#This Row],[Real M1 Money Stock]]-B428)/B428</f>
        <v>-2.1545607018449292E-2</v>
      </c>
    </row>
    <row r="441" spans="1:3" x14ac:dyDescent="0.35">
      <c r="A441" s="25">
        <v>34790</v>
      </c>
      <c r="B441" s="26">
        <f>VLOOKUP(Table3032[[#This Row],[Month]],'DB Money Supply'!$A:$D,2)</f>
        <v>757.1</v>
      </c>
      <c r="C441" s="63">
        <f>(Table3032[[#This Row],[Real M1 Money Stock]]-B429)/B429</f>
        <v>-2.3348813209494352E-2</v>
      </c>
    </row>
    <row r="442" spans="1:3" x14ac:dyDescent="0.35">
      <c r="A442" s="25">
        <v>34820</v>
      </c>
      <c r="B442" s="26">
        <f>VLOOKUP(Table3032[[#This Row],[Month]],'DB Money Supply'!$A:$D,2)</f>
        <v>753</v>
      </c>
      <c r="C442" s="63">
        <f>(Table3032[[#This Row],[Real M1 Money Stock]]-B430)/B430</f>
        <v>-2.851245000645081E-2</v>
      </c>
    </row>
    <row r="443" spans="1:3" x14ac:dyDescent="0.35">
      <c r="A443" s="25">
        <v>34851</v>
      </c>
      <c r="B443" s="26">
        <f>VLOOKUP(Table3032[[#This Row],[Month]],'DB Money Supply'!$A:$D,2)</f>
        <v>750.8</v>
      </c>
      <c r="C443" s="63">
        <f>(Table3032[[#This Row],[Real M1 Money Stock]]-B431)/B431</f>
        <v>-3.0349993542554566E-2</v>
      </c>
    </row>
    <row r="444" spans="1:3" x14ac:dyDescent="0.35">
      <c r="A444" s="25">
        <v>34881</v>
      </c>
      <c r="B444" s="26">
        <f>VLOOKUP(Table3032[[#This Row],[Month]],'DB Money Supply'!$A:$D,2)</f>
        <v>750.7</v>
      </c>
      <c r="C444" s="63">
        <f>(Table3032[[#This Row],[Real M1 Money Stock]]-B432)/B432</f>
        <v>-3.1854526695898805E-2</v>
      </c>
    </row>
    <row r="445" spans="1:3" x14ac:dyDescent="0.35">
      <c r="A445" s="25">
        <v>34912</v>
      </c>
      <c r="B445" s="26">
        <f>VLOOKUP(Table3032[[#This Row],[Month]],'DB Money Supply'!$A:$D,2)</f>
        <v>749.1</v>
      </c>
      <c r="C445" s="63">
        <f>(Table3032[[#This Row],[Real M1 Money Stock]]-B433)/B433</f>
        <v>-2.9914529914529944E-2</v>
      </c>
    </row>
    <row r="446" spans="1:3" x14ac:dyDescent="0.35">
      <c r="A446" s="25">
        <v>34943</v>
      </c>
      <c r="B446" s="26">
        <f>VLOOKUP(Table3032[[#This Row],[Month]],'DB Money Supply'!$A:$D,2)</f>
        <v>745.9</v>
      </c>
      <c r="C446" s="63">
        <f>(Table3032[[#This Row],[Real M1 Money Stock]]-B434)/B434</f>
        <v>-3.3182112767336389E-2</v>
      </c>
    </row>
    <row r="447" spans="1:3" x14ac:dyDescent="0.35">
      <c r="A447" s="25">
        <v>34973</v>
      </c>
      <c r="B447" s="26">
        <f>VLOOKUP(Table3032[[#This Row],[Month]],'DB Money Supply'!$A:$D,2)</f>
        <v>740.9</v>
      </c>
      <c r="C447" s="63">
        <f>(Table3032[[#This Row],[Real M1 Money Stock]]-B435)/B435</f>
        <v>-3.7667229510326014E-2</v>
      </c>
    </row>
    <row r="448" spans="1:3" x14ac:dyDescent="0.35">
      <c r="A448" s="25">
        <v>35004</v>
      </c>
      <c r="B448" s="26">
        <f>VLOOKUP(Table3032[[#This Row],[Month]],'DB Money Supply'!$A:$D,2)</f>
        <v>737.9</v>
      </c>
      <c r="C448" s="63">
        <f>(Table3032[[#This Row],[Real M1 Money Stock]]-B436)/B436</f>
        <v>-3.956787713132888E-2</v>
      </c>
    </row>
    <row r="449" spans="1:3" x14ac:dyDescent="0.35">
      <c r="A449" s="25">
        <v>35034</v>
      </c>
      <c r="B449" s="26">
        <f>VLOOKUP(Table3032[[#This Row],[Month]],'DB Money Supply'!$A:$D,2)</f>
        <v>732.6</v>
      </c>
      <c r="C449" s="63">
        <f>(Table3032[[#This Row],[Real M1 Money Stock]]-B437)/B437</f>
        <v>-4.4351682755022173E-2</v>
      </c>
    </row>
    <row r="450" spans="1:3" x14ac:dyDescent="0.35">
      <c r="A450" s="25">
        <v>35065</v>
      </c>
      <c r="B450" s="26">
        <f>VLOOKUP(Table3032[[#This Row],[Month]],'DB Money Supply'!$A:$D,2)</f>
        <v>726.2</v>
      </c>
      <c r="C450" s="63">
        <f>(Table3032[[#This Row],[Real M1 Money Stock]]-B438)/B438</f>
        <v>-5.0718954248365956E-2</v>
      </c>
    </row>
    <row r="451" spans="1:3" x14ac:dyDescent="0.35">
      <c r="A451" s="25">
        <v>35096</v>
      </c>
      <c r="B451" s="26">
        <f>VLOOKUP(Table3032[[#This Row],[Month]],'DB Money Supply'!$A:$D,2)</f>
        <v>721.6</v>
      </c>
      <c r="C451" s="63">
        <f>(Table3032[[#This Row],[Real M1 Money Stock]]-B439)/B439</f>
        <v>-5.1025775907417088E-2</v>
      </c>
    </row>
    <row r="452" spans="1:3" x14ac:dyDescent="0.35">
      <c r="A452" s="25">
        <v>35125</v>
      </c>
      <c r="B452" s="26">
        <f>VLOOKUP(Table3032[[#This Row],[Month]],'DB Money Supply'!$A:$D,2)</f>
        <v>721.9</v>
      </c>
      <c r="C452" s="63">
        <f>(Table3032[[#This Row],[Real M1 Money Stock]]-B440)/B440</f>
        <v>-4.812763713080169E-2</v>
      </c>
    </row>
    <row r="453" spans="1:3" x14ac:dyDescent="0.35">
      <c r="A453" s="25">
        <v>35156</v>
      </c>
      <c r="B453" s="26">
        <f>VLOOKUP(Table3032[[#This Row],[Month]],'DB Money Supply'!$A:$D,2)</f>
        <v>720.6</v>
      </c>
      <c r="C453" s="63">
        <f>(Table3032[[#This Row],[Real M1 Money Stock]]-B441)/B441</f>
        <v>-4.8210276053361513E-2</v>
      </c>
    </row>
    <row r="454" spans="1:3" x14ac:dyDescent="0.35">
      <c r="A454" s="25">
        <v>35186</v>
      </c>
      <c r="B454" s="26">
        <f>VLOOKUP(Table3032[[#This Row],[Month]],'DB Money Supply'!$A:$D,2)</f>
        <v>713.9</v>
      </c>
      <c r="C454" s="63">
        <f>(Table3032[[#This Row],[Real M1 Money Stock]]-B442)/B442</f>
        <v>-5.1925630810092993E-2</v>
      </c>
    </row>
    <row r="455" spans="1:3" x14ac:dyDescent="0.35">
      <c r="A455" s="25">
        <v>35217</v>
      </c>
      <c r="B455" s="26">
        <f>VLOOKUP(Table3032[[#This Row],[Month]],'DB Money Supply'!$A:$D,2)</f>
        <v>711.7</v>
      </c>
      <c r="C455" s="63">
        <f>(Table3032[[#This Row],[Real M1 Money Stock]]-B443)/B443</f>
        <v>-5.2077783697389336E-2</v>
      </c>
    </row>
    <row r="456" spans="1:3" x14ac:dyDescent="0.35">
      <c r="A456" s="25">
        <v>35247</v>
      </c>
      <c r="B456" s="26">
        <f>VLOOKUP(Table3032[[#This Row],[Month]],'DB Money Supply'!$A:$D,2)</f>
        <v>708.5</v>
      </c>
      <c r="C456" s="63">
        <f>(Table3032[[#This Row],[Real M1 Money Stock]]-B444)/B444</f>
        <v>-5.6214200079925461E-2</v>
      </c>
    </row>
    <row r="457" spans="1:3" x14ac:dyDescent="0.35">
      <c r="A457" s="25">
        <v>35278</v>
      </c>
      <c r="B457" s="26">
        <f>VLOOKUP(Table3032[[#This Row],[Month]],'DB Money Supply'!$A:$D,2)</f>
        <v>700.8</v>
      </c>
      <c r="C457" s="63">
        <f>(Table3032[[#This Row],[Real M1 Money Stock]]-B445)/B445</f>
        <v>-6.4477372847416989E-2</v>
      </c>
    </row>
    <row r="458" spans="1:3" x14ac:dyDescent="0.35">
      <c r="A458" s="25">
        <v>35309</v>
      </c>
      <c r="B458" s="26">
        <f>VLOOKUP(Table3032[[#This Row],[Month]],'DB Money Supply'!$A:$D,2)</f>
        <v>695.1</v>
      </c>
      <c r="C458" s="63">
        <f>(Table3032[[#This Row],[Real M1 Money Stock]]-B446)/B446</f>
        <v>-6.8105644188228925E-2</v>
      </c>
    </row>
    <row r="459" spans="1:3" x14ac:dyDescent="0.35">
      <c r="A459" s="25">
        <v>35339</v>
      </c>
      <c r="B459" s="26">
        <f>VLOOKUP(Table3032[[#This Row],[Month]],'DB Money Supply'!$A:$D,2)</f>
        <v>686.3</v>
      </c>
      <c r="C459" s="63">
        <f>(Table3032[[#This Row],[Real M1 Money Stock]]-B447)/B447</f>
        <v>-7.3694155756512378E-2</v>
      </c>
    </row>
    <row r="460" spans="1:3" x14ac:dyDescent="0.35">
      <c r="A460" s="25">
        <v>35370</v>
      </c>
      <c r="B460" s="26">
        <f>VLOOKUP(Table3032[[#This Row],[Month]],'DB Money Supply'!$A:$D,2)</f>
        <v>682.7</v>
      </c>
      <c r="C460" s="63">
        <f>(Table3032[[#This Row],[Real M1 Money Stock]]-B448)/B448</f>
        <v>-7.480688440168036E-2</v>
      </c>
    </row>
    <row r="461" spans="1:3" x14ac:dyDescent="0.35">
      <c r="A461" s="25">
        <v>35400</v>
      </c>
      <c r="B461" s="26">
        <f>VLOOKUP(Table3032[[#This Row],[Month]],'DB Money Supply'!$A:$D,2)</f>
        <v>679.6</v>
      </c>
      <c r="C461" s="63">
        <f>(Table3032[[#This Row],[Real M1 Money Stock]]-B449)/B449</f>
        <v>-7.2345072345072342E-2</v>
      </c>
    </row>
    <row r="462" spans="1:3" x14ac:dyDescent="0.35">
      <c r="A462" s="25">
        <v>35431</v>
      </c>
      <c r="B462" s="26">
        <f>VLOOKUP(Table3032[[#This Row],[Month]],'DB Money Supply'!$A:$D,2)</f>
        <v>678.3</v>
      </c>
      <c r="C462" s="63">
        <f>(Table3032[[#This Row],[Real M1 Money Stock]]-B450)/B450</f>
        <v>-6.595979069126974E-2</v>
      </c>
    </row>
    <row r="463" spans="1:3" x14ac:dyDescent="0.35">
      <c r="A463" s="25">
        <v>35462</v>
      </c>
      <c r="B463" s="26">
        <f>VLOOKUP(Table3032[[#This Row],[Month]],'DB Money Supply'!$A:$D,2)</f>
        <v>675.5</v>
      </c>
      <c r="C463" s="63">
        <f>(Table3032[[#This Row],[Real M1 Money Stock]]-B451)/B451</f>
        <v>-6.3885809312638611E-2</v>
      </c>
    </row>
    <row r="464" spans="1:3" x14ac:dyDescent="0.35">
      <c r="A464" s="25">
        <v>35490</v>
      </c>
      <c r="B464" s="26">
        <f>VLOOKUP(Table3032[[#This Row],[Month]],'DB Money Supply'!$A:$D,2)</f>
        <v>671.2</v>
      </c>
      <c r="C464" s="63">
        <f>(Table3032[[#This Row],[Real M1 Money Stock]]-B452)/B452</f>
        <v>-7.0231333979775504E-2</v>
      </c>
    </row>
    <row r="465" spans="1:3" x14ac:dyDescent="0.35">
      <c r="A465" s="25">
        <v>35521</v>
      </c>
      <c r="B465" s="26">
        <f>VLOOKUP(Table3032[[#This Row],[Month]],'DB Money Supply'!$A:$D,2)</f>
        <v>665.4</v>
      </c>
      <c r="C465" s="63">
        <f>(Table3032[[#This Row],[Real M1 Money Stock]]-B453)/B453</f>
        <v>-7.6602830974188241E-2</v>
      </c>
    </row>
    <row r="466" spans="1:3" x14ac:dyDescent="0.35">
      <c r="A466" s="25">
        <v>35551</v>
      </c>
      <c r="B466" s="26">
        <f>VLOOKUP(Table3032[[#This Row],[Month]],'DB Money Supply'!$A:$D,2)</f>
        <v>665.3</v>
      </c>
      <c r="C466" s="63">
        <f>(Table3032[[#This Row],[Real M1 Money Stock]]-B454)/B454</f>
        <v>-6.8076761451183673E-2</v>
      </c>
    </row>
    <row r="467" spans="1:3" x14ac:dyDescent="0.35">
      <c r="A467" s="25">
        <v>35582</v>
      </c>
      <c r="B467" s="26">
        <f>VLOOKUP(Table3032[[#This Row],[Month]],'DB Money Supply'!$A:$D,2)</f>
        <v>665.5</v>
      </c>
      <c r="C467" s="63">
        <f>(Table3032[[#This Row],[Real M1 Money Stock]]-B455)/B455</f>
        <v>-6.4914992272024782E-2</v>
      </c>
    </row>
    <row r="468" spans="1:3" x14ac:dyDescent="0.35">
      <c r="A468" s="25">
        <v>35612</v>
      </c>
      <c r="B468" s="26">
        <f>VLOOKUP(Table3032[[#This Row],[Month]],'DB Money Supply'!$A:$D,2)</f>
        <v>664.3</v>
      </c>
      <c r="C468" s="63">
        <f>(Table3032[[#This Row],[Real M1 Money Stock]]-B456)/B456</f>
        <v>-6.2385321100917497E-2</v>
      </c>
    </row>
    <row r="469" spans="1:3" x14ac:dyDescent="0.35">
      <c r="A469" s="25">
        <v>35643</v>
      </c>
      <c r="B469" s="26">
        <f>VLOOKUP(Table3032[[#This Row],[Month]],'DB Money Supply'!$A:$D,2)</f>
        <v>668.7</v>
      </c>
      <c r="C469" s="63">
        <f>(Table3032[[#This Row],[Real M1 Money Stock]]-B457)/B457</f>
        <v>-4.5804794520547816E-2</v>
      </c>
    </row>
    <row r="470" spans="1:3" x14ac:dyDescent="0.35">
      <c r="A470" s="25">
        <v>35674</v>
      </c>
      <c r="B470" s="26">
        <f>VLOOKUP(Table3032[[#This Row],[Month]],'DB Money Supply'!$A:$D,2)</f>
        <v>661.8</v>
      </c>
      <c r="C470" s="63">
        <f>(Table3032[[#This Row],[Real M1 Money Stock]]-B458)/B458</f>
        <v>-4.790677600345284E-2</v>
      </c>
    </row>
    <row r="471" spans="1:3" x14ac:dyDescent="0.35">
      <c r="A471" s="25">
        <v>35704</v>
      </c>
      <c r="B471" s="26">
        <f>VLOOKUP(Table3032[[#This Row],[Month]],'DB Money Supply'!$A:$D,2)</f>
        <v>659.8</v>
      </c>
      <c r="C471" s="63">
        <f>(Table3032[[#This Row],[Real M1 Money Stock]]-B459)/B459</f>
        <v>-3.8612851522657733E-2</v>
      </c>
    </row>
    <row r="472" spans="1:3" x14ac:dyDescent="0.35">
      <c r="A472" s="25">
        <v>35735</v>
      </c>
      <c r="B472" s="26">
        <f>VLOOKUP(Table3032[[#This Row],[Month]],'DB Money Supply'!$A:$D,2)</f>
        <v>662.3</v>
      </c>
      <c r="C472" s="63">
        <f>(Table3032[[#This Row],[Real M1 Money Stock]]-B460)/B460</f>
        <v>-2.9881353449538729E-2</v>
      </c>
    </row>
    <row r="473" spans="1:3" x14ac:dyDescent="0.35">
      <c r="A473" s="25">
        <v>35765</v>
      </c>
      <c r="B473" s="26">
        <f>VLOOKUP(Table3032[[#This Row],[Month]],'DB Money Supply'!$A:$D,2)</f>
        <v>662.7</v>
      </c>
      <c r="C473" s="63">
        <f>(Table3032[[#This Row],[Real M1 Money Stock]]-B461)/B461</f>
        <v>-2.4867569158328395E-2</v>
      </c>
    </row>
    <row r="474" spans="1:3" x14ac:dyDescent="0.35">
      <c r="A474" s="25">
        <v>35796</v>
      </c>
      <c r="B474" s="26">
        <f>VLOOKUP(Table3032[[#This Row],[Month]],'DB Money Supply'!$A:$D,2)</f>
        <v>663</v>
      </c>
      <c r="C474" s="63">
        <f>(Table3032[[#This Row],[Real M1 Money Stock]]-B462)/B462</f>
        <v>-2.2556390977443542E-2</v>
      </c>
    </row>
    <row r="475" spans="1:3" x14ac:dyDescent="0.35">
      <c r="A475" s="25">
        <v>35827</v>
      </c>
      <c r="B475" s="26">
        <f>VLOOKUP(Table3032[[#This Row],[Month]],'DB Money Supply'!$A:$D,2)</f>
        <v>665.3</v>
      </c>
      <c r="C475" s="63">
        <f>(Table3032[[#This Row],[Real M1 Money Stock]]-B463)/B463</f>
        <v>-1.5099925980755064E-2</v>
      </c>
    </row>
    <row r="476" spans="1:3" x14ac:dyDescent="0.35">
      <c r="A476" s="25">
        <v>35855</v>
      </c>
      <c r="B476" s="26">
        <f>VLOOKUP(Table3032[[#This Row],[Month]],'DB Money Supply'!$A:$D,2)</f>
        <v>664.8</v>
      </c>
      <c r="C476" s="63">
        <f>(Table3032[[#This Row],[Real M1 Money Stock]]-B464)/B464</f>
        <v>-9.5351609058404209E-3</v>
      </c>
    </row>
    <row r="477" spans="1:3" x14ac:dyDescent="0.35">
      <c r="A477" s="25">
        <v>35886</v>
      </c>
      <c r="B477" s="26">
        <f>VLOOKUP(Table3032[[#This Row],[Month]],'DB Money Supply'!$A:$D,2)</f>
        <v>663.7</v>
      </c>
      <c r="C477" s="63">
        <f>(Table3032[[#This Row],[Real M1 Money Stock]]-B465)/B465</f>
        <v>-2.5548542230236426E-3</v>
      </c>
    </row>
    <row r="478" spans="1:3" x14ac:dyDescent="0.35">
      <c r="A478" s="25">
        <v>35916</v>
      </c>
      <c r="B478" s="26">
        <f>VLOOKUP(Table3032[[#This Row],[Month]],'DB Money Supply'!$A:$D,2)</f>
        <v>663.7</v>
      </c>
      <c r="C478" s="63">
        <f>(Table3032[[#This Row],[Real M1 Money Stock]]-B466)/B466</f>
        <v>-2.404930106718637E-3</v>
      </c>
    </row>
    <row r="479" spans="1:3" x14ac:dyDescent="0.35">
      <c r="A479" s="25">
        <v>35947</v>
      </c>
      <c r="B479" s="26">
        <f>VLOOKUP(Table3032[[#This Row],[Month]],'DB Money Supply'!$A:$D,2)</f>
        <v>661.1</v>
      </c>
      <c r="C479" s="63">
        <f>(Table3032[[#This Row],[Real M1 Money Stock]]-B467)/B467</f>
        <v>-6.6115702479338503E-3</v>
      </c>
    </row>
    <row r="480" spans="1:3" x14ac:dyDescent="0.35">
      <c r="A480" s="25">
        <v>35977</v>
      </c>
      <c r="B480" s="26">
        <f>VLOOKUP(Table3032[[#This Row],[Month]],'DB Money Supply'!$A:$D,2)</f>
        <v>658.8</v>
      </c>
      <c r="C480" s="63">
        <f>(Table3032[[#This Row],[Real M1 Money Stock]]-B468)/B468</f>
        <v>-8.2793918410356774E-3</v>
      </c>
    </row>
    <row r="481" spans="1:3" x14ac:dyDescent="0.35">
      <c r="A481" s="25">
        <v>36008</v>
      </c>
      <c r="B481" s="26">
        <f>VLOOKUP(Table3032[[#This Row],[Month]],'DB Money Supply'!$A:$D,2)</f>
        <v>658.4</v>
      </c>
      <c r="C481" s="63">
        <f>(Table3032[[#This Row],[Real M1 Money Stock]]-B469)/B469</f>
        <v>-1.5403020786600968E-2</v>
      </c>
    </row>
    <row r="482" spans="1:3" x14ac:dyDescent="0.35">
      <c r="A482" s="25">
        <v>36039</v>
      </c>
      <c r="B482" s="26">
        <f>VLOOKUP(Table3032[[#This Row],[Month]],'DB Money Supply'!$A:$D,2)</f>
        <v>660.5</v>
      </c>
      <c r="C482" s="63">
        <f>(Table3032[[#This Row],[Real M1 Money Stock]]-B470)/B470</f>
        <v>-1.9643396796614606E-3</v>
      </c>
    </row>
    <row r="483" spans="1:3" x14ac:dyDescent="0.35">
      <c r="A483" s="25">
        <v>36069</v>
      </c>
      <c r="B483" s="26">
        <f>VLOOKUP(Table3032[[#This Row],[Month]],'DB Money Supply'!$A:$D,2)</f>
        <v>662.6</v>
      </c>
      <c r="C483" s="63">
        <f>(Table3032[[#This Row],[Real M1 Money Stock]]-B471)/B471</f>
        <v>4.243710215216836E-3</v>
      </c>
    </row>
    <row r="484" spans="1:3" x14ac:dyDescent="0.35">
      <c r="A484" s="25">
        <v>36100</v>
      </c>
      <c r="B484" s="26">
        <f>VLOOKUP(Table3032[[#This Row],[Month]],'DB Money Supply'!$A:$D,2)</f>
        <v>667.2</v>
      </c>
      <c r="C484" s="63">
        <f>(Table3032[[#This Row],[Real M1 Money Stock]]-B472)/B472</f>
        <v>7.3984599124265306E-3</v>
      </c>
    </row>
    <row r="485" spans="1:3" x14ac:dyDescent="0.35">
      <c r="A485" s="25">
        <v>36130</v>
      </c>
      <c r="B485" s="26">
        <f>VLOOKUP(Table3032[[#This Row],[Month]],'DB Money Supply'!$A:$D,2)</f>
        <v>666.1</v>
      </c>
      <c r="C485" s="63">
        <f>(Table3032[[#This Row],[Real M1 Money Stock]]-B473)/B473</f>
        <v>5.1305266334691069E-3</v>
      </c>
    </row>
    <row r="486" spans="1:3" x14ac:dyDescent="0.35">
      <c r="A486" s="25">
        <v>36161</v>
      </c>
      <c r="B486" s="26">
        <f>VLOOKUP(Table3032[[#This Row],[Month]],'DB Money Supply'!$A:$D,2)</f>
        <v>666.7</v>
      </c>
      <c r="C486" s="63">
        <f>(Table3032[[#This Row],[Real M1 Money Stock]]-B474)/B474</f>
        <v>5.5806938159880023E-3</v>
      </c>
    </row>
    <row r="487" spans="1:3" x14ac:dyDescent="0.35">
      <c r="A487" s="25">
        <v>36192</v>
      </c>
      <c r="B487" s="26">
        <f>VLOOKUP(Table3032[[#This Row],[Month]],'DB Money Supply'!$A:$D,2)</f>
        <v>665.9</v>
      </c>
      <c r="C487" s="63">
        <f>(Table3032[[#This Row],[Real M1 Money Stock]]-B475)/B475</f>
        <v>9.018487900195743E-4</v>
      </c>
    </row>
    <row r="488" spans="1:3" x14ac:dyDescent="0.35">
      <c r="A488" s="25">
        <v>36220</v>
      </c>
      <c r="B488" s="26">
        <f>VLOOKUP(Table3032[[#This Row],[Month]],'DB Money Supply'!$A:$D,2)</f>
        <v>665.4</v>
      </c>
      <c r="C488" s="63">
        <f>(Table3032[[#This Row],[Real M1 Money Stock]]-B476)/B476</f>
        <v>9.0252707581230866E-4</v>
      </c>
    </row>
    <row r="489" spans="1:3" x14ac:dyDescent="0.35">
      <c r="A489" s="25">
        <v>36251</v>
      </c>
      <c r="B489" s="26">
        <f>VLOOKUP(Table3032[[#This Row],[Month]],'DB Money Supply'!$A:$D,2)</f>
        <v>664</v>
      </c>
      <c r="C489" s="63">
        <f>(Table3032[[#This Row],[Real M1 Money Stock]]-B477)/B477</f>
        <v>4.5201145095668903E-4</v>
      </c>
    </row>
    <row r="490" spans="1:3" x14ac:dyDescent="0.35">
      <c r="A490" s="25">
        <v>36281</v>
      </c>
      <c r="B490" s="26">
        <f>VLOOKUP(Table3032[[#This Row],[Month]],'DB Money Supply'!$A:$D,2)</f>
        <v>664.9</v>
      </c>
      <c r="C490" s="63">
        <f>(Table3032[[#This Row],[Real M1 Money Stock]]-B478)/B478</f>
        <v>1.8080458038269274E-3</v>
      </c>
    </row>
    <row r="491" spans="1:3" x14ac:dyDescent="0.35">
      <c r="A491" s="25">
        <v>36312</v>
      </c>
      <c r="B491" s="26">
        <f>VLOOKUP(Table3032[[#This Row],[Month]],'DB Money Supply'!$A:$D,2)</f>
        <v>662.5</v>
      </c>
      <c r="C491" s="63">
        <f>(Table3032[[#This Row],[Real M1 Money Stock]]-B479)/B479</f>
        <v>2.1176826501285392E-3</v>
      </c>
    </row>
    <row r="492" spans="1:3" x14ac:dyDescent="0.35">
      <c r="A492" s="25">
        <v>36342</v>
      </c>
      <c r="B492" s="26">
        <f>VLOOKUP(Table3032[[#This Row],[Month]],'DB Money Supply'!$A:$D,2)</f>
        <v>659.3</v>
      </c>
      <c r="C492" s="63">
        <f>(Table3032[[#This Row],[Real M1 Money Stock]]-B480)/B480</f>
        <v>7.5895567698846395E-4</v>
      </c>
    </row>
    <row r="493" spans="1:3" x14ac:dyDescent="0.35">
      <c r="A493" s="25">
        <v>36373</v>
      </c>
      <c r="B493" s="26">
        <f>VLOOKUP(Table3032[[#This Row],[Month]],'DB Money Supply'!$A:$D,2)</f>
        <v>657.8</v>
      </c>
      <c r="C493" s="63">
        <f>(Table3032[[#This Row],[Real M1 Money Stock]]-B481)/B481</f>
        <v>-9.1130012150671743E-4</v>
      </c>
    </row>
    <row r="494" spans="1:3" x14ac:dyDescent="0.35">
      <c r="A494" s="25">
        <v>36404</v>
      </c>
      <c r="B494" s="26">
        <f>VLOOKUP(Table3032[[#This Row],[Month]],'DB Money Supply'!$A:$D,2)</f>
        <v>653.5</v>
      </c>
      <c r="C494" s="63">
        <f>(Table3032[[#This Row],[Real M1 Money Stock]]-B482)/B482</f>
        <v>-1.0598031794095382E-2</v>
      </c>
    </row>
    <row r="495" spans="1:3" x14ac:dyDescent="0.35">
      <c r="A495" s="25">
        <v>36434</v>
      </c>
      <c r="B495" s="26">
        <f>VLOOKUP(Table3032[[#This Row],[Month]],'DB Money Supply'!$A:$D,2)</f>
        <v>656.3</v>
      </c>
      <c r="C495" s="63">
        <f>(Table3032[[#This Row],[Real M1 Money Stock]]-B483)/B483</f>
        <v>-9.5079987926351764E-3</v>
      </c>
    </row>
    <row r="496" spans="1:3" x14ac:dyDescent="0.35">
      <c r="A496" s="25">
        <v>36465</v>
      </c>
      <c r="B496" s="26">
        <f>VLOOKUP(Table3032[[#This Row],[Month]],'DB Money Supply'!$A:$D,2)</f>
        <v>659.6</v>
      </c>
      <c r="C496" s="63">
        <f>(Table3032[[#This Row],[Real M1 Money Stock]]-B484)/B484</f>
        <v>-1.1390887290167899E-2</v>
      </c>
    </row>
    <row r="497" spans="1:3" x14ac:dyDescent="0.35">
      <c r="A497" s="25">
        <v>36495</v>
      </c>
      <c r="B497" s="26">
        <f>VLOOKUP(Table3032[[#This Row],[Month]],'DB Money Supply'!$A:$D,2)</f>
        <v>664.8</v>
      </c>
      <c r="C497" s="63">
        <f>(Table3032[[#This Row],[Real M1 Money Stock]]-B485)/B485</f>
        <v>-1.9516589100736649E-3</v>
      </c>
    </row>
    <row r="498" spans="1:3" x14ac:dyDescent="0.35">
      <c r="A498" s="25">
        <v>36526</v>
      </c>
      <c r="B498" s="26">
        <f>VLOOKUP(Table3032[[#This Row],[Month]],'DB Money Supply'!$A:$D,2)</f>
        <v>662.8</v>
      </c>
      <c r="C498" s="63">
        <f>(Table3032[[#This Row],[Real M1 Money Stock]]-B486)/B486</f>
        <v>-5.8497075146244047E-3</v>
      </c>
    </row>
    <row r="499" spans="1:3" x14ac:dyDescent="0.35">
      <c r="A499" s="25">
        <v>36557</v>
      </c>
      <c r="B499" s="26">
        <f>VLOOKUP(Table3032[[#This Row],[Month]],'DB Money Supply'!$A:$D,2)</f>
        <v>652.1</v>
      </c>
      <c r="C499" s="63">
        <f>(Table3032[[#This Row],[Real M1 Money Stock]]-B487)/B487</f>
        <v>-2.072383240726829E-2</v>
      </c>
    </row>
    <row r="500" spans="1:3" x14ac:dyDescent="0.35">
      <c r="A500" s="25">
        <v>36586</v>
      </c>
      <c r="B500" s="26">
        <f>VLOOKUP(Table3032[[#This Row],[Month]],'DB Money Supply'!$A:$D,2)</f>
        <v>647.70000000000005</v>
      </c>
      <c r="C500" s="63">
        <f>(Table3032[[#This Row],[Real M1 Money Stock]]-B488)/B488</f>
        <v>-2.660054102795301E-2</v>
      </c>
    </row>
    <row r="501" spans="1:3" x14ac:dyDescent="0.35">
      <c r="A501" s="25">
        <v>36617</v>
      </c>
      <c r="B501" s="26">
        <f>VLOOKUP(Table3032[[#This Row],[Month]],'DB Money Supply'!$A:$D,2)</f>
        <v>652.79999999999995</v>
      </c>
      <c r="C501" s="63">
        <f>(Table3032[[#This Row],[Real M1 Money Stock]]-B489)/B489</f>
        <v>-1.6867469879518142E-2</v>
      </c>
    </row>
    <row r="502" spans="1:3" x14ac:dyDescent="0.35">
      <c r="A502" s="25">
        <v>36647</v>
      </c>
      <c r="B502" s="26">
        <f>VLOOKUP(Table3032[[#This Row],[Month]],'DB Money Supply'!$A:$D,2)</f>
        <v>645.4</v>
      </c>
      <c r="C502" s="63">
        <f>(Table3032[[#This Row],[Real M1 Money Stock]]-B490)/B490</f>
        <v>-2.9327718453902845E-2</v>
      </c>
    </row>
    <row r="503" spans="1:3" x14ac:dyDescent="0.35">
      <c r="A503" s="25">
        <v>36678</v>
      </c>
      <c r="B503" s="26">
        <f>VLOOKUP(Table3032[[#This Row],[Month]],'DB Money Supply'!$A:$D,2)</f>
        <v>640.29999999999995</v>
      </c>
      <c r="C503" s="63">
        <f>(Table3032[[#This Row],[Real M1 Money Stock]]-B491)/B491</f>
        <v>-3.3509433962264218E-2</v>
      </c>
    </row>
    <row r="504" spans="1:3" x14ac:dyDescent="0.35">
      <c r="A504" s="25">
        <v>36708</v>
      </c>
      <c r="B504" s="26">
        <f>VLOOKUP(Table3032[[#This Row],[Month]],'DB Money Supply'!$A:$D,2)</f>
        <v>639</v>
      </c>
      <c r="C504" s="63">
        <f>(Table3032[[#This Row],[Real M1 Money Stock]]-B492)/B492</f>
        <v>-3.0790232064310565E-2</v>
      </c>
    </row>
    <row r="505" spans="1:3" x14ac:dyDescent="0.35">
      <c r="A505" s="25">
        <v>36739</v>
      </c>
      <c r="B505" s="26">
        <f>VLOOKUP(Table3032[[#This Row],[Month]],'DB Money Supply'!$A:$D,2)</f>
        <v>637.1</v>
      </c>
      <c r="C505" s="63">
        <f>(Table3032[[#This Row],[Real M1 Money Stock]]-B493)/B493</f>
        <v>-3.1468531468531367E-2</v>
      </c>
    </row>
    <row r="506" spans="1:3" x14ac:dyDescent="0.35">
      <c r="A506" s="25">
        <v>36770</v>
      </c>
      <c r="B506" s="26">
        <f>VLOOKUP(Table3032[[#This Row],[Month]],'DB Money Supply'!$A:$D,2)</f>
        <v>633.5</v>
      </c>
      <c r="C506" s="63">
        <f>(Table3032[[#This Row],[Real M1 Money Stock]]-B494)/B494</f>
        <v>-3.0604437643458302E-2</v>
      </c>
    </row>
    <row r="507" spans="1:3" x14ac:dyDescent="0.35">
      <c r="A507" s="25">
        <v>36800</v>
      </c>
      <c r="B507" s="26">
        <f>VLOOKUP(Table3032[[#This Row],[Month]],'DB Money Supply'!$A:$D,2)</f>
        <v>631.79999999999995</v>
      </c>
      <c r="C507" s="63">
        <f>(Table3032[[#This Row],[Real M1 Money Stock]]-B495)/B495</f>
        <v>-3.733048910559196E-2</v>
      </c>
    </row>
    <row r="508" spans="1:3" x14ac:dyDescent="0.35">
      <c r="A508" s="25">
        <v>36831</v>
      </c>
      <c r="B508" s="26">
        <f>VLOOKUP(Table3032[[#This Row],[Month]],'DB Money Supply'!$A:$D,2)</f>
        <v>627.1</v>
      </c>
      <c r="C508" s="63">
        <f>(Table3032[[#This Row],[Real M1 Money Stock]]-B496)/B496</f>
        <v>-4.927228623408126E-2</v>
      </c>
    </row>
    <row r="509" spans="1:3" x14ac:dyDescent="0.35">
      <c r="A509" s="25">
        <v>36861</v>
      </c>
      <c r="B509" s="26">
        <f>VLOOKUP(Table3032[[#This Row],[Month]],'DB Money Supply'!$A:$D,2)</f>
        <v>623.5</v>
      </c>
      <c r="C509" s="63">
        <f>(Table3032[[#This Row],[Real M1 Money Stock]]-B497)/B497</f>
        <v>-6.2123947051744823E-2</v>
      </c>
    </row>
    <row r="510" spans="1:3" x14ac:dyDescent="0.35">
      <c r="A510" s="25">
        <v>36892</v>
      </c>
      <c r="B510" s="26">
        <f>VLOOKUP(Table3032[[#This Row],[Month]],'DB Money Supply'!$A:$D,2)</f>
        <v>624.5</v>
      </c>
      <c r="C510" s="63">
        <f>(Table3032[[#This Row],[Real M1 Money Stock]]-B498)/B498</f>
        <v>-5.7785153892576879E-2</v>
      </c>
    </row>
    <row r="511" spans="1:3" x14ac:dyDescent="0.35">
      <c r="A511" s="25">
        <v>36923</v>
      </c>
      <c r="B511" s="26">
        <f>VLOOKUP(Table3032[[#This Row],[Month]],'DB Money Supply'!$A:$D,2)</f>
        <v>625.70000000000005</v>
      </c>
      <c r="C511" s="63">
        <f>(Table3032[[#This Row],[Real M1 Money Stock]]-B499)/B499</f>
        <v>-4.0484588253335341E-2</v>
      </c>
    </row>
    <row r="512" spans="1:3" x14ac:dyDescent="0.35">
      <c r="A512" s="25">
        <v>36951</v>
      </c>
      <c r="B512" s="26">
        <f>VLOOKUP(Table3032[[#This Row],[Month]],'DB Money Supply'!$A:$D,2)</f>
        <v>629.70000000000005</v>
      </c>
      <c r="C512" s="63">
        <f>(Table3032[[#This Row],[Real M1 Money Stock]]-B500)/B500</f>
        <v>-2.779064381658175E-2</v>
      </c>
    </row>
    <row r="513" spans="1:3" x14ac:dyDescent="0.35">
      <c r="A513" s="25">
        <v>36982</v>
      </c>
      <c r="B513" s="26">
        <f>VLOOKUP(Table3032[[#This Row],[Month]],'DB Money Supply'!$A:$D,2)</f>
        <v>633</v>
      </c>
      <c r="C513" s="63">
        <f>(Table3032[[#This Row],[Real M1 Money Stock]]-B501)/B501</f>
        <v>-3.033088235294111E-2</v>
      </c>
    </row>
    <row r="514" spans="1:3" x14ac:dyDescent="0.35">
      <c r="A514" s="25">
        <v>37012</v>
      </c>
      <c r="B514" s="26">
        <f>VLOOKUP(Table3032[[#This Row],[Month]],'DB Money Supply'!$A:$D,2)</f>
        <v>630.9</v>
      </c>
      <c r="C514" s="63">
        <f>(Table3032[[#This Row],[Real M1 Money Stock]]-B502)/B502</f>
        <v>-2.2466687325689495E-2</v>
      </c>
    </row>
    <row r="515" spans="1:3" x14ac:dyDescent="0.35">
      <c r="A515" s="25">
        <v>37043</v>
      </c>
      <c r="B515" s="26">
        <f>VLOOKUP(Table3032[[#This Row],[Month]],'DB Money Supply'!$A:$D,2)</f>
        <v>633.79999999999995</v>
      </c>
      <c r="C515" s="63">
        <f>(Table3032[[#This Row],[Real M1 Money Stock]]-B503)/B503</f>
        <v>-1.015149148836483E-2</v>
      </c>
    </row>
    <row r="516" spans="1:3" x14ac:dyDescent="0.35">
      <c r="A516" s="25">
        <v>37073</v>
      </c>
      <c r="B516" s="26">
        <f>VLOOKUP(Table3032[[#This Row],[Month]],'DB Money Supply'!$A:$D,2)</f>
        <v>642</v>
      </c>
      <c r="C516" s="63">
        <f>(Table3032[[#This Row],[Real M1 Money Stock]]-B504)/B504</f>
        <v>4.6948356807511738E-3</v>
      </c>
    </row>
    <row r="517" spans="1:3" x14ac:dyDescent="0.35">
      <c r="A517" s="25">
        <v>37104</v>
      </c>
      <c r="B517" s="26">
        <f>VLOOKUP(Table3032[[#This Row],[Month]],'DB Money Supply'!$A:$D,2)</f>
        <v>648.4</v>
      </c>
      <c r="C517" s="63">
        <f>(Table3032[[#This Row],[Real M1 Money Stock]]-B505)/B505</f>
        <v>1.7736619055093321E-2</v>
      </c>
    </row>
    <row r="518" spans="1:3" x14ac:dyDescent="0.35">
      <c r="A518" s="25">
        <v>37135</v>
      </c>
      <c r="B518" s="26">
        <f>VLOOKUP(Table3032[[#This Row],[Month]],'DB Money Supply'!$A:$D,2)</f>
        <v>677</v>
      </c>
      <c r="C518" s="63">
        <f>(Table3032[[#This Row],[Real M1 Money Stock]]-B506)/B506</f>
        <v>6.8666140489344912E-2</v>
      </c>
    </row>
    <row r="519" spans="1:3" x14ac:dyDescent="0.35">
      <c r="A519" s="25">
        <v>37165</v>
      </c>
      <c r="B519" s="26">
        <f>VLOOKUP(Table3032[[#This Row],[Month]],'DB Money Supply'!$A:$D,2)</f>
        <v>656.4</v>
      </c>
      <c r="C519" s="63">
        <f>(Table3032[[#This Row],[Real M1 Money Stock]]-B507)/B507</f>
        <v>3.8936372269705644E-2</v>
      </c>
    </row>
    <row r="520" spans="1:3" x14ac:dyDescent="0.35">
      <c r="A520" s="25">
        <v>37196</v>
      </c>
      <c r="B520" s="26">
        <f>VLOOKUP(Table3032[[#This Row],[Month]],'DB Money Supply'!$A:$D,2)</f>
        <v>659.7</v>
      </c>
      <c r="C520" s="63">
        <f>(Table3032[[#This Row],[Real M1 Money Stock]]-B508)/B508</f>
        <v>5.1985329293573627E-2</v>
      </c>
    </row>
    <row r="521" spans="1:3" x14ac:dyDescent="0.35">
      <c r="A521" s="25">
        <v>37226</v>
      </c>
      <c r="B521" s="26">
        <f>VLOOKUP(Table3032[[#This Row],[Month]],'DB Money Supply'!$A:$D,2)</f>
        <v>667</v>
      </c>
      <c r="C521" s="63">
        <f>(Table3032[[#This Row],[Real M1 Money Stock]]-B509)/B509</f>
        <v>6.9767441860465115E-2</v>
      </c>
    </row>
    <row r="522" spans="1:3" x14ac:dyDescent="0.35">
      <c r="A522" s="25">
        <v>37257</v>
      </c>
      <c r="B522" s="26">
        <f>VLOOKUP(Table3032[[#This Row],[Month]],'DB Money Supply'!$A:$D,2)</f>
        <v>670.1</v>
      </c>
      <c r="C522" s="63">
        <f>(Table3032[[#This Row],[Real M1 Money Stock]]-B510)/B510</f>
        <v>7.3018414731785469E-2</v>
      </c>
    </row>
    <row r="523" spans="1:3" x14ac:dyDescent="0.35">
      <c r="A523" s="25">
        <v>37288</v>
      </c>
      <c r="B523" s="26">
        <f>VLOOKUP(Table3032[[#This Row],[Month]],'DB Money Supply'!$A:$D,2)</f>
        <v>668.9</v>
      </c>
      <c r="C523" s="63">
        <f>(Table3032[[#This Row],[Real M1 Money Stock]]-B511)/B511</f>
        <v>6.9042672207127898E-2</v>
      </c>
    </row>
    <row r="524" spans="1:3" x14ac:dyDescent="0.35">
      <c r="A524" s="25">
        <v>37316</v>
      </c>
      <c r="B524" s="26">
        <f>VLOOKUP(Table3032[[#This Row],[Month]],'DB Money Supply'!$A:$D,2)</f>
        <v>668.5</v>
      </c>
      <c r="C524" s="63">
        <f>(Table3032[[#This Row],[Real M1 Money Stock]]-B512)/B512</f>
        <v>6.1616642845799513E-2</v>
      </c>
    </row>
    <row r="525" spans="1:3" x14ac:dyDescent="0.35">
      <c r="A525" s="25">
        <v>37347</v>
      </c>
      <c r="B525" s="26">
        <f>VLOOKUP(Table3032[[#This Row],[Month]],'DB Money Supply'!$A:$D,2)</f>
        <v>662</v>
      </c>
      <c r="C525" s="63">
        <f>(Table3032[[#This Row],[Real M1 Money Stock]]-B513)/B513</f>
        <v>4.5813586097946286E-2</v>
      </c>
    </row>
    <row r="526" spans="1:3" x14ac:dyDescent="0.35">
      <c r="A526" s="25">
        <v>37377</v>
      </c>
      <c r="B526" s="26">
        <f>VLOOKUP(Table3032[[#This Row],[Month]],'DB Money Supply'!$A:$D,2)</f>
        <v>662.6</v>
      </c>
      <c r="C526" s="63">
        <f>(Table3032[[#This Row],[Real M1 Money Stock]]-B514)/B514</f>
        <v>5.0245680773498252E-2</v>
      </c>
    </row>
    <row r="527" spans="1:3" x14ac:dyDescent="0.35">
      <c r="A527" s="25">
        <v>37408</v>
      </c>
      <c r="B527" s="26">
        <f>VLOOKUP(Table3032[[#This Row],[Month]],'DB Money Supply'!$A:$D,2)</f>
        <v>664.4</v>
      </c>
      <c r="C527" s="63">
        <f>(Table3032[[#This Row],[Real M1 Money Stock]]-B515)/B515</f>
        <v>4.8280214578731502E-2</v>
      </c>
    </row>
    <row r="528" spans="1:3" x14ac:dyDescent="0.35">
      <c r="A528" s="25">
        <v>37438</v>
      </c>
      <c r="B528" s="26">
        <f>VLOOKUP(Table3032[[#This Row],[Month]],'DB Money Supply'!$A:$D,2)</f>
        <v>666.2</v>
      </c>
      <c r="C528" s="63">
        <f>(Table3032[[#This Row],[Real M1 Money Stock]]-B516)/B516</f>
        <v>3.7694704049844305E-2</v>
      </c>
    </row>
    <row r="529" spans="1:3" x14ac:dyDescent="0.35">
      <c r="A529" s="25">
        <v>37469</v>
      </c>
      <c r="B529" s="26">
        <f>VLOOKUP(Table3032[[#This Row],[Month]],'DB Money Supply'!$A:$D,2)</f>
        <v>657.7</v>
      </c>
      <c r="C529" s="63">
        <f>(Table3032[[#This Row],[Real M1 Money Stock]]-B517)/B517</f>
        <v>1.4342998149290668E-2</v>
      </c>
    </row>
    <row r="530" spans="1:3" x14ac:dyDescent="0.35">
      <c r="A530" s="25">
        <v>37500</v>
      </c>
      <c r="B530" s="26">
        <f>VLOOKUP(Table3032[[#This Row],[Month]],'DB Money Supply'!$A:$D,2)</f>
        <v>661.6</v>
      </c>
      <c r="C530" s="63">
        <f>(Table3032[[#This Row],[Real M1 Money Stock]]-B518)/B518</f>
        <v>-2.2747415066469687E-2</v>
      </c>
    </row>
    <row r="531" spans="1:3" x14ac:dyDescent="0.35">
      <c r="A531" s="25">
        <v>37530</v>
      </c>
      <c r="B531" s="26">
        <f>VLOOKUP(Table3032[[#This Row],[Month]],'DB Money Supply'!$A:$D,2)</f>
        <v>664.5</v>
      </c>
      <c r="C531" s="63">
        <f>(Table3032[[#This Row],[Real M1 Money Stock]]-B519)/B519</f>
        <v>1.2340036563071333E-2</v>
      </c>
    </row>
    <row r="532" spans="1:3" x14ac:dyDescent="0.35">
      <c r="A532" s="25">
        <v>37561</v>
      </c>
      <c r="B532" s="26">
        <f>VLOOKUP(Table3032[[#This Row],[Month]],'DB Money Supply'!$A:$D,2)</f>
        <v>666.4</v>
      </c>
      <c r="C532" s="63">
        <f>(Table3032[[#This Row],[Real M1 Money Stock]]-B520)/B520</f>
        <v>1.015613157495821E-2</v>
      </c>
    </row>
    <row r="533" spans="1:3" x14ac:dyDescent="0.35">
      <c r="A533" s="25">
        <v>37591</v>
      </c>
      <c r="B533" s="26">
        <f>VLOOKUP(Table3032[[#This Row],[Month]],'DB Money Supply'!$A:$D,2)</f>
        <v>671.2</v>
      </c>
      <c r="C533" s="63">
        <f>(Table3032[[#This Row],[Real M1 Money Stock]]-B521)/B521</f>
        <v>6.2968515742129619E-3</v>
      </c>
    </row>
    <row r="534" spans="1:3" x14ac:dyDescent="0.35">
      <c r="A534" s="25">
        <v>37622</v>
      </c>
      <c r="B534" s="26">
        <f>VLOOKUP(Table3032[[#This Row],[Month]],'DB Money Supply'!$A:$D,2)</f>
        <v>672.1</v>
      </c>
      <c r="C534" s="63">
        <f>(Table3032[[#This Row],[Real M1 Money Stock]]-B522)/B522</f>
        <v>2.9846291598268912E-3</v>
      </c>
    </row>
    <row r="535" spans="1:3" x14ac:dyDescent="0.35">
      <c r="A535" s="25">
        <v>37653</v>
      </c>
      <c r="B535" s="26">
        <f>VLOOKUP(Table3032[[#This Row],[Month]],'DB Money Supply'!$A:$D,2)</f>
        <v>674.4</v>
      </c>
      <c r="C535" s="63">
        <f>(Table3032[[#This Row],[Real M1 Money Stock]]-B523)/B523</f>
        <v>8.2224547764987287E-3</v>
      </c>
    </row>
    <row r="536" spans="1:3" x14ac:dyDescent="0.35">
      <c r="A536" s="25">
        <v>37681</v>
      </c>
      <c r="B536" s="26">
        <f>VLOOKUP(Table3032[[#This Row],[Month]],'DB Money Supply'!$A:$D,2)</f>
        <v>673.9</v>
      </c>
      <c r="C536" s="63">
        <f>(Table3032[[#This Row],[Real M1 Money Stock]]-B524)/B524</f>
        <v>8.0777860882572591E-3</v>
      </c>
    </row>
    <row r="537" spans="1:3" x14ac:dyDescent="0.35">
      <c r="A537" s="25">
        <v>37712</v>
      </c>
      <c r="B537" s="26">
        <f>VLOOKUP(Table3032[[#This Row],[Month]],'DB Money Supply'!$A:$D,2)</f>
        <v>682.3</v>
      </c>
      <c r="C537" s="63">
        <f>(Table3032[[#This Row],[Real M1 Money Stock]]-B525)/B525</f>
        <v>3.0664652567975761E-2</v>
      </c>
    </row>
    <row r="538" spans="1:3" x14ac:dyDescent="0.35">
      <c r="A538" s="25">
        <v>37742</v>
      </c>
      <c r="B538" s="26">
        <f>VLOOKUP(Table3032[[#This Row],[Month]],'DB Money Supply'!$A:$D,2)</f>
        <v>693.7</v>
      </c>
      <c r="C538" s="63">
        <f>(Table3032[[#This Row],[Real M1 Money Stock]]-B526)/B526</f>
        <v>4.6936311500150957E-2</v>
      </c>
    </row>
    <row r="539" spans="1:3" x14ac:dyDescent="0.35">
      <c r="A539" s="25">
        <v>37773</v>
      </c>
      <c r="B539" s="26">
        <f>VLOOKUP(Table3032[[#This Row],[Month]],'DB Money Supply'!$A:$D,2)</f>
        <v>699.6</v>
      </c>
      <c r="C539" s="63">
        <f>(Table3032[[#This Row],[Real M1 Money Stock]]-B527)/B527</f>
        <v>5.2980132450331195E-2</v>
      </c>
    </row>
    <row r="540" spans="1:3" x14ac:dyDescent="0.35">
      <c r="A540" s="25">
        <v>37803</v>
      </c>
      <c r="B540" s="26">
        <f>VLOOKUP(Table3032[[#This Row],[Month]],'DB Money Supply'!$A:$D,2)</f>
        <v>700.9</v>
      </c>
      <c r="C540" s="63">
        <f>(Table3032[[#This Row],[Real M1 Money Stock]]-B528)/B528</f>
        <v>5.2086460522365548E-2</v>
      </c>
    </row>
    <row r="541" spans="1:3" x14ac:dyDescent="0.35">
      <c r="A541" s="25">
        <v>37834</v>
      </c>
      <c r="B541" s="26">
        <f>VLOOKUP(Table3032[[#This Row],[Month]],'DB Money Supply'!$A:$D,2)</f>
        <v>702.7</v>
      </c>
      <c r="C541" s="63">
        <f>(Table3032[[#This Row],[Real M1 Money Stock]]-B529)/B529</f>
        <v>6.8420252394708836E-2</v>
      </c>
    </row>
    <row r="542" spans="1:3" x14ac:dyDescent="0.35">
      <c r="A542" s="25">
        <v>37865</v>
      </c>
      <c r="B542" s="26">
        <f>VLOOKUP(Table3032[[#This Row],[Month]],'DB Money Supply'!$A:$D,2)</f>
        <v>700.8</v>
      </c>
      <c r="C542" s="63">
        <f>(Table3032[[#This Row],[Real M1 Money Stock]]-B530)/B530</f>
        <v>5.9250302297460596E-2</v>
      </c>
    </row>
    <row r="543" spans="1:3" x14ac:dyDescent="0.35">
      <c r="A543" s="25">
        <v>37895</v>
      </c>
      <c r="B543" s="26">
        <f>VLOOKUP(Table3032[[#This Row],[Month]],'DB Money Supply'!$A:$D,2)</f>
        <v>701.9</v>
      </c>
      <c r="C543" s="63">
        <f>(Table3032[[#This Row],[Real M1 Money Stock]]-B531)/B531</f>
        <v>5.6282919488337059E-2</v>
      </c>
    </row>
    <row r="544" spans="1:3" x14ac:dyDescent="0.35">
      <c r="A544" s="25">
        <v>37926</v>
      </c>
      <c r="B544" s="26">
        <f>VLOOKUP(Table3032[[#This Row],[Month]],'DB Money Supply'!$A:$D,2)</f>
        <v>702.2</v>
      </c>
      <c r="C544" s="63">
        <f>(Table3032[[#This Row],[Real M1 Money Stock]]-B532)/B532</f>
        <v>5.372148859543828E-2</v>
      </c>
    </row>
    <row r="545" spans="1:3" x14ac:dyDescent="0.35">
      <c r="A545" s="25">
        <v>37956</v>
      </c>
      <c r="B545" s="26">
        <f>VLOOKUP(Table3032[[#This Row],[Month]],'DB Money Supply'!$A:$D,2)</f>
        <v>704.2</v>
      </c>
      <c r="C545" s="63">
        <f>(Table3032[[#This Row],[Real M1 Money Stock]]-B533)/B533</f>
        <v>4.9165673420738971E-2</v>
      </c>
    </row>
    <row r="546" spans="1:3" x14ac:dyDescent="0.35">
      <c r="A546" s="25">
        <v>37987</v>
      </c>
      <c r="B546" s="26">
        <f>VLOOKUP(Table3032[[#This Row],[Month]],'DB Money Supply'!$A:$D,2)</f>
        <v>701</v>
      </c>
      <c r="C546" s="63">
        <f>(Table3032[[#This Row],[Real M1 Money Stock]]-B534)/B534</f>
        <v>4.2999553637851476E-2</v>
      </c>
    </row>
    <row r="547" spans="1:3" x14ac:dyDescent="0.35">
      <c r="A547" s="25">
        <v>38018</v>
      </c>
      <c r="B547" s="26">
        <f>VLOOKUP(Table3032[[#This Row],[Month]],'DB Money Supply'!$A:$D,2)</f>
        <v>707.8</v>
      </c>
      <c r="C547" s="63">
        <f>(Table3032[[#This Row],[Real M1 Money Stock]]-B535)/B535</f>
        <v>4.9525504151838637E-2</v>
      </c>
    </row>
    <row r="548" spans="1:3" x14ac:dyDescent="0.35">
      <c r="A548" s="25">
        <v>38047</v>
      </c>
      <c r="B548" s="26">
        <f>VLOOKUP(Table3032[[#This Row],[Month]],'DB Money Supply'!$A:$D,2)</f>
        <v>710.2</v>
      </c>
      <c r="C548" s="63">
        <f>(Table3032[[#This Row],[Real M1 Money Stock]]-B536)/B536</f>
        <v>5.3865558688232777E-2</v>
      </c>
    </row>
    <row r="549" spans="1:3" x14ac:dyDescent="0.35">
      <c r="A549" s="25">
        <v>38078</v>
      </c>
      <c r="B549" s="26">
        <f>VLOOKUP(Table3032[[#This Row],[Month]],'DB Money Supply'!$A:$D,2)</f>
        <v>711.2</v>
      </c>
      <c r="C549" s="63">
        <f>(Table3032[[#This Row],[Real M1 Money Stock]]-B537)/B537</f>
        <v>4.2356734574234341E-2</v>
      </c>
    </row>
    <row r="550" spans="1:3" x14ac:dyDescent="0.35">
      <c r="A550" s="25">
        <v>38108</v>
      </c>
      <c r="B550" s="26">
        <f>VLOOKUP(Table3032[[#This Row],[Month]],'DB Money Supply'!$A:$D,2)</f>
        <v>708.4</v>
      </c>
      <c r="C550" s="63">
        <f>(Table3032[[#This Row],[Real M1 Money Stock]]-B538)/B538</f>
        <v>2.119071644803219E-2</v>
      </c>
    </row>
    <row r="551" spans="1:3" x14ac:dyDescent="0.35">
      <c r="A551" s="25">
        <v>38139</v>
      </c>
      <c r="B551" s="26">
        <f>VLOOKUP(Table3032[[#This Row],[Month]],'DB Money Supply'!$A:$D,2)</f>
        <v>710.8</v>
      </c>
      <c r="C551" s="63">
        <f>(Table3032[[#This Row],[Real M1 Money Stock]]-B539)/B539</f>
        <v>1.6009148084619684E-2</v>
      </c>
    </row>
    <row r="552" spans="1:3" x14ac:dyDescent="0.35">
      <c r="A552" s="25">
        <v>38169</v>
      </c>
      <c r="B552" s="26">
        <f>VLOOKUP(Table3032[[#This Row],[Month]],'DB Money Supply'!$A:$D,2)</f>
        <v>709</v>
      </c>
      <c r="C552" s="63">
        <f>(Table3032[[#This Row],[Real M1 Money Stock]]-B540)/B540</f>
        <v>1.1556570124126156E-2</v>
      </c>
    </row>
    <row r="553" spans="1:3" x14ac:dyDescent="0.35">
      <c r="A553" s="25">
        <v>38200</v>
      </c>
      <c r="B553" s="26">
        <f>VLOOKUP(Table3032[[#This Row],[Month]],'DB Money Supply'!$A:$D,2)</f>
        <v>715.8</v>
      </c>
      <c r="C553" s="63">
        <f>(Table3032[[#This Row],[Real M1 Money Stock]]-B541)/B541</f>
        <v>1.864237939376677E-2</v>
      </c>
    </row>
    <row r="554" spans="1:3" x14ac:dyDescent="0.35">
      <c r="A554" s="25">
        <v>38231</v>
      </c>
      <c r="B554" s="26">
        <f>VLOOKUP(Table3032[[#This Row],[Month]],'DB Money Supply'!$A:$D,2)</f>
        <v>717.9</v>
      </c>
      <c r="C554" s="63">
        <f>(Table3032[[#This Row],[Real M1 Money Stock]]-B542)/B542</f>
        <v>2.4400684931506884E-2</v>
      </c>
    </row>
    <row r="555" spans="1:3" x14ac:dyDescent="0.35">
      <c r="A555" s="25">
        <v>38261</v>
      </c>
      <c r="B555" s="26">
        <f>VLOOKUP(Table3032[[#This Row],[Month]],'DB Money Supply'!$A:$D,2)</f>
        <v>714</v>
      </c>
      <c r="C555" s="63">
        <f>(Table3032[[#This Row],[Real M1 Money Stock]]-B543)/B543</f>
        <v>1.7238922923493407E-2</v>
      </c>
    </row>
    <row r="556" spans="1:3" x14ac:dyDescent="0.35">
      <c r="A556" s="25">
        <v>38292</v>
      </c>
      <c r="B556" s="26">
        <f>VLOOKUP(Table3032[[#This Row],[Month]],'DB Money Supply'!$A:$D,2)</f>
        <v>716.8</v>
      </c>
      <c r="C556" s="63">
        <f>(Table3032[[#This Row],[Real M1 Money Stock]]-B544)/B544</f>
        <v>2.0791797208772299E-2</v>
      </c>
    </row>
    <row r="557" spans="1:3" x14ac:dyDescent="0.35">
      <c r="A557" s="25">
        <v>38322</v>
      </c>
      <c r="B557" s="26">
        <f>VLOOKUP(Table3032[[#This Row],[Month]],'DB Money Supply'!$A:$D,2)</f>
        <v>717.8</v>
      </c>
      <c r="C557" s="63">
        <f>(Table3032[[#This Row],[Real M1 Money Stock]]-B545)/B545</f>
        <v>1.9312695257029121E-2</v>
      </c>
    </row>
    <row r="558" spans="1:3" x14ac:dyDescent="0.35">
      <c r="A558" s="25">
        <v>38353</v>
      </c>
      <c r="B558" s="26">
        <f>VLOOKUP(Table3032[[#This Row],[Month]],'DB Money Supply'!$A:$D,2)</f>
        <v>713.5</v>
      </c>
      <c r="C558" s="63">
        <f>(Table3032[[#This Row],[Real M1 Money Stock]]-B546)/B546</f>
        <v>1.783166904422254E-2</v>
      </c>
    </row>
    <row r="559" spans="1:3" x14ac:dyDescent="0.35">
      <c r="A559" s="25">
        <v>38384</v>
      </c>
      <c r="B559" s="26">
        <f>VLOOKUP(Table3032[[#This Row],[Month]],'DB Money Supply'!$A:$D,2)</f>
        <v>712.6</v>
      </c>
      <c r="C559" s="63">
        <f>(Table3032[[#This Row],[Real M1 Money Stock]]-B547)/B547</f>
        <v>6.7815767165867033E-3</v>
      </c>
    </row>
    <row r="560" spans="1:3" x14ac:dyDescent="0.35">
      <c r="A560" s="25">
        <v>38412</v>
      </c>
      <c r="B560" s="26">
        <f>VLOOKUP(Table3032[[#This Row],[Month]],'DB Money Supply'!$A:$D,2)</f>
        <v>709.9</v>
      </c>
      <c r="C560" s="63">
        <f>(Table3032[[#This Row],[Real M1 Money Stock]]-B548)/B548</f>
        <v>-4.224162207829741E-4</v>
      </c>
    </row>
    <row r="561" spans="1:3" x14ac:dyDescent="0.35">
      <c r="A561" s="25">
        <v>38443</v>
      </c>
      <c r="B561" s="26">
        <f>VLOOKUP(Table3032[[#This Row],[Month]],'DB Money Supply'!$A:$D,2)</f>
        <v>701.3</v>
      </c>
      <c r="C561" s="63">
        <f>(Table3032[[#This Row],[Real M1 Money Stock]]-B549)/B549</f>
        <v>-1.3920134983127237E-2</v>
      </c>
    </row>
    <row r="562" spans="1:3" x14ac:dyDescent="0.35">
      <c r="A562" s="25">
        <v>38473</v>
      </c>
      <c r="B562" s="26">
        <f>VLOOKUP(Table3032[[#This Row],[Month]],'DB Money Supply'!$A:$D,2)</f>
        <v>705.6</v>
      </c>
      <c r="C562" s="63">
        <f>(Table3032[[#This Row],[Real M1 Money Stock]]-B550)/B550</f>
        <v>-3.9525691699604099E-3</v>
      </c>
    </row>
    <row r="563" spans="1:3" x14ac:dyDescent="0.35">
      <c r="A563" s="25">
        <v>38504</v>
      </c>
      <c r="B563" s="26">
        <f>VLOOKUP(Table3032[[#This Row],[Month]],'DB Money Supply'!$A:$D,2)</f>
        <v>712.5</v>
      </c>
      <c r="C563" s="63">
        <f>(Table3032[[#This Row],[Real M1 Money Stock]]-B551)/B551</f>
        <v>2.3916713562184095E-3</v>
      </c>
    </row>
    <row r="564" spans="1:3" x14ac:dyDescent="0.35">
      <c r="A564" s="25">
        <v>38534</v>
      </c>
      <c r="B564" s="26">
        <f>VLOOKUP(Table3032[[#This Row],[Month]],'DB Money Supply'!$A:$D,2)</f>
        <v>702.4</v>
      </c>
      <c r="C564" s="63">
        <f>(Table3032[[#This Row],[Real M1 Money Stock]]-B552)/B552</f>
        <v>-9.3088857545839537E-3</v>
      </c>
    </row>
    <row r="565" spans="1:3" x14ac:dyDescent="0.35">
      <c r="A565" s="25">
        <v>38565</v>
      </c>
      <c r="B565" s="26">
        <f>VLOOKUP(Table3032[[#This Row],[Month]],'DB Money Supply'!$A:$D,2)</f>
        <v>702.6</v>
      </c>
      <c r="C565" s="63">
        <f>(Table3032[[#This Row],[Real M1 Money Stock]]-B553)/B553</f>
        <v>-1.8440905280804599E-2</v>
      </c>
    </row>
    <row r="566" spans="1:3" x14ac:dyDescent="0.35">
      <c r="A566" s="25">
        <v>38596</v>
      </c>
      <c r="B566" s="26">
        <f>VLOOKUP(Table3032[[#This Row],[Month]],'DB Money Supply'!$A:$D,2)</f>
        <v>693.5</v>
      </c>
      <c r="C566" s="63">
        <f>(Table3032[[#This Row],[Real M1 Money Stock]]-B554)/B554</f>
        <v>-3.3988020615684608E-2</v>
      </c>
    </row>
    <row r="567" spans="1:3" x14ac:dyDescent="0.35">
      <c r="A567" s="25">
        <v>38626</v>
      </c>
      <c r="B567" s="26">
        <f>VLOOKUP(Table3032[[#This Row],[Month]],'DB Money Supply'!$A:$D,2)</f>
        <v>691.4</v>
      </c>
      <c r="C567" s="63">
        <f>(Table3032[[#This Row],[Real M1 Money Stock]]-B555)/B555</f>
        <v>-3.1652661064425804E-2</v>
      </c>
    </row>
    <row r="568" spans="1:3" x14ac:dyDescent="0.35">
      <c r="A568" s="25">
        <v>38657</v>
      </c>
      <c r="B568" s="26">
        <f>VLOOKUP(Table3032[[#This Row],[Month]],'DB Money Supply'!$A:$D,2)</f>
        <v>694.6</v>
      </c>
      <c r="C568" s="63">
        <f>(Table3032[[#This Row],[Real M1 Money Stock]]-B556)/B556</f>
        <v>-3.097098214285705E-2</v>
      </c>
    </row>
    <row r="569" spans="1:3" x14ac:dyDescent="0.35">
      <c r="A569" s="25">
        <v>38687</v>
      </c>
      <c r="B569" s="26">
        <f>VLOOKUP(Table3032[[#This Row],[Month]],'DB Money Supply'!$A:$D,2)</f>
        <v>693.7</v>
      </c>
      <c r="C569" s="63">
        <f>(Table3032[[#This Row],[Real M1 Money Stock]]-B557)/B557</f>
        <v>-3.3574811925327262E-2</v>
      </c>
    </row>
    <row r="570" spans="1:3" x14ac:dyDescent="0.35">
      <c r="A570" s="25">
        <v>38718</v>
      </c>
      <c r="B570" s="26">
        <f>VLOOKUP(Table3032[[#This Row],[Month]],'DB Money Supply'!$A:$D,2)</f>
        <v>692.2</v>
      </c>
      <c r="C570" s="63">
        <f>(Table3032[[#This Row],[Real M1 Money Stock]]-B558)/B558</f>
        <v>-2.9852838121934063E-2</v>
      </c>
    </row>
    <row r="571" spans="1:3" x14ac:dyDescent="0.35">
      <c r="A571" s="25">
        <v>38749</v>
      </c>
      <c r="B571" s="26">
        <f>VLOOKUP(Table3032[[#This Row],[Month]],'DB Money Supply'!$A:$D,2)</f>
        <v>691.3</v>
      </c>
      <c r="C571" s="63">
        <f>(Table3032[[#This Row],[Real M1 Money Stock]]-B559)/B559</f>
        <v>-2.9890541678361027E-2</v>
      </c>
    </row>
    <row r="572" spans="1:3" x14ac:dyDescent="0.35">
      <c r="A572" s="25">
        <v>38777</v>
      </c>
      <c r="B572" s="26">
        <f>VLOOKUP(Table3032[[#This Row],[Month]],'DB Money Supply'!$A:$D,2)</f>
        <v>692.6</v>
      </c>
      <c r="C572" s="63">
        <f>(Table3032[[#This Row],[Real M1 Money Stock]]-B560)/B560</f>
        <v>-2.4369629525285187E-2</v>
      </c>
    </row>
    <row r="573" spans="1:3" x14ac:dyDescent="0.35">
      <c r="A573" s="25">
        <v>38808</v>
      </c>
      <c r="B573" s="26">
        <f>VLOOKUP(Table3032[[#This Row],[Month]],'DB Money Supply'!$A:$D,2)</f>
        <v>688.3</v>
      </c>
      <c r="C573" s="63">
        <f>(Table3032[[#This Row],[Real M1 Money Stock]]-B561)/B561</f>
        <v>-1.8537002709254242E-2</v>
      </c>
    </row>
    <row r="574" spans="1:3" x14ac:dyDescent="0.35">
      <c r="A574" s="25">
        <v>38838</v>
      </c>
      <c r="B574" s="26">
        <f>VLOOKUP(Table3032[[#This Row],[Month]],'DB Money Supply'!$A:$D,2)</f>
        <v>689.1</v>
      </c>
      <c r="C574" s="63">
        <f>(Table3032[[#This Row],[Real M1 Money Stock]]-B562)/B562</f>
        <v>-2.3384353741496597E-2</v>
      </c>
    </row>
    <row r="575" spans="1:3" x14ac:dyDescent="0.35">
      <c r="A575" s="25">
        <v>38869</v>
      </c>
      <c r="B575" s="26">
        <f>VLOOKUP(Table3032[[#This Row],[Month]],'DB Money Supply'!$A:$D,2)</f>
        <v>681.6</v>
      </c>
      <c r="C575" s="63">
        <f>(Table3032[[#This Row],[Real M1 Money Stock]]-B563)/B563</f>
        <v>-4.3368421052631549E-2</v>
      </c>
    </row>
    <row r="576" spans="1:3" x14ac:dyDescent="0.35">
      <c r="A576" s="25">
        <v>38899</v>
      </c>
      <c r="B576" s="26">
        <f>VLOOKUP(Table3032[[#This Row],[Month]],'DB Money Supply'!$A:$D,2)</f>
        <v>676.4</v>
      </c>
      <c r="C576" s="63">
        <f>(Table3032[[#This Row],[Real M1 Money Stock]]-B564)/B564</f>
        <v>-3.7015945330296132E-2</v>
      </c>
    </row>
    <row r="577" spans="1:3" x14ac:dyDescent="0.35">
      <c r="A577" s="25">
        <v>38930</v>
      </c>
      <c r="B577" s="26">
        <f>VLOOKUP(Table3032[[#This Row],[Month]],'DB Money Supply'!$A:$D,2)</f>
        <v>673.4</v>
      </c>
      <c r="C577" s="63">
        <f>(Table3032[[#This Row],[Real M1 Money Stock]]-B565)/B565</f>
        <v>-4.1559920296043329E-2</v>
      </c>
    </row>
    <row r="578" spans="1:3" x14ac:dyDescent="0.35">
      <c r="A578" s="25">
        <v>38961</v>
      </c>
      <c r="B578" s="26">
        <f>VLOOKUP(Table3032[[#This Row],[Month]],'DB Money Supply'!$A:$D,2)</f>
        <v>672.8</v>
      </c>
      <c r="C578" s="63">
        <f>(Table3032[[#This Row],[Real M1 Money Stock]]-B566)/B566</f>
        <v>-2.9848594087959691E-2</v>
      </c>
    </row>
    <row r="579" spans="1:3" x14ac:dyDescent="0.35">
      <c r="A579" s="25">
        <v>38991</v>
      </c>
      <c r="B579" s="26">
        <f>VLOOKUP(Table3032[[#This Row],[Month]],'DB Money Supply'!$A:$D,2)</f>
        <v>678.7</v>
      </c>
      <c r="C579" s="63">
        <f>(Table3032[[#This Row],[Real M1 Money Stock]]-B567)/B567</f>
        <v>-1.8368527625108377E-2</v>
      </c>
    </row>
    <row r="580" spans="1:3" x14ac:dyDescent="0.35">
      <c r="A580" s="25">
        <v>39022</v>
      </c>
      <c r="B580" s="26">
        <f>VLOOKUP(Table3032[[#This Row],[Month]],'DB Money Supply'!$A:$D,2)</f>
        <v>678.6</v>
      </c>
      <c r="C580" s="63">
        <f>(Table3032[[#This Row],[Real M1 Money Stock]]-B568)/B568</f>
        <v>-2.3034840195796141E-2</v>
      </c>
    </row>
    <row r="581" spans="1:3" x14ac:dyDescent="0.35">
      <c r="A581" s="25">
        <v>39052</v>
      </c>
      <c r="B581" s="26">
        <f>VLOOKUP(Table3032[[#This Row],[Month]],'DB Money Supply'!$A:$D,2)</f>
        <v>672.9</v>
      </c>
      <c r="C581" s="63">
        <f>(Table3032[[#This Row],[Real M1 Money Stock]]-B569)/B569</f>
        <v>-2.9984143001297488E-2</v>
      </c>
    </row>
    <row r="582" spans="1:3" x14ac:dyDescent="0.35">
      <c r="A582" s="25">
        <v>39083</v>
      </c>
      <c r="B582" s="26">
        <f>VLOOKUP(Table3032[[#This Row],[Month]],'DB Money Supply'!$A:$D,2)</f>
        <v>674.3</v>
      </c>
      <c r="C582" s="63">
        <f>(Table3032[[#This Row],[Real M1 Money Stock]]-B570)/B570</f>
        <v>-2.5859578156602267E-2</v>
      </c>
    </row>
    <row r="583" spans="1:3" x14ac:dyDescent="0.35">
      <c r="A583" s="25">
        <v>39114</v>
      </c>
      <c r="B583" s="26">
        <f>VLOOKUP(Table3032[[#This Row],[Month]],'DB Money Supply'!$A:$D,2)</f>
        <v>667.4</v>
      </c>
      <c r="C583" s="63">
        <f>(Table3032[[#This Row],[Real M1 Money Stock]]-B571)/B571</f>
        <v>-3.4572544481411803E-2</v>
      </c>
    </row>
    <row r="584" spans="1:3" x14ac:dyDescent="0.35">
      <c r="A584" s="25">
        <v>39142</v>
      </c>
      <c r="B584" s="26">
        <f>VLOOKUP(Table3032[[#This Row],[Month]],'DB Money Supply'!$A:$D,2)</f>
        <v>665.7</v>
      </c>
      <c r="C584" s="63">
        <f>(Table3032[[#This Row],[Real M1 Money Stock]]-B572)/B572</f>
        <v>-3.8839156800461995E-2</v>
      </c>
    </row>
    <row r="585" spans="1:3" x14ac:dyDescent="0.35">
      <c r="A585" s="25">
        <v>39173</v>
      </c>
      <c r="B585" s="26">
        <f>VLOOKUP(Table3032[[#This Row],[Month]],'DB Money Supply'!$A:$D,2)</f>
        <v>669.2</v>
      </c>
      <c r="C585" s="63">
        <f>(Table3032[[#This Row],[Real M1 Money Stock]]-B573)/B573</f>
        <v>-2.7749527822170435E-2</v>
      </c>
    </row>
    <row r="586" spans="1:3" x14ac:dyDescent="0.35">
      <c r="A586" s="25">
        <v>39203</v>
      </c>
      <c r="B586" s="26">
        <f>VLOOKUP(Table3032[[#This Row],[Month]],'DB Money Supply'!$A:$D,2)</f>
        <v>667.9</v>
      </c>
      <c r="C586" s="63">
        <f>(Table3032[[#This Row],[Real M1 Money Stock]]-B574)/B574</f>
        <v>-3.0764765636337316E-2</v>
      </c>
    </row>
    <row r="587" spans="1:3" x14ac:dyDescent="0.35">
      <c r="A587" s="25">
        <v>39234</v>
      </c>
      <c r="B587" s="26">
        <f>VLOOKUP(Table3032[[#This Row],[Month]],'DB Money Supply'!$A:$D,2)</f>
        <v>660.2</v>
      </c>
      <c r="C587" s="63">
        <f>(Table3032[[#This Row],[Real M1 Money Stock]]-B575)/B575</f>
        <v>-3.1396713615023442E-2</v>
      </c>
    </row>
    <row r="588" spans="1:3" x14ac:dyDescent="0.35">
      <c r="A588" s="25">
        <v>39264</v>
      </c>
      <c r="B588" s="26">
        <f>VLOOKUP(Table3032[[#This Row],[Month]],'DB Money Supply'!$A:$D,2)</f>
        <v>660.8</v>
      </c>
      <c r="C588" s="63">
        <f>(Table3032[[#This Row],[Real M1 Money Stock]]-B576)/B576</f>
        <v>-2.3063276167947993E-2</v>
      </c>
    </row>
    <row r="589" spans="1:3" x14ac:dyDescent="0.35">
      <c r="A589" s="25">
        <v>39295</v>
      </c>
      <c r="B589" s="26">
        <f>VLOOKUP(Table3032[[#This Row],[Month]],'DB Money Supply'!$A:$D,2)</f>
        <v>662.7</v>
      </c>
      <c r="C589" s="63">
        <f>(Table3032[[#This Row],[Real M1 Money Stock]]-B577)/B577</f>
        <v>-1.5889515889515787E-2</v>
      </c>
    </row>
    <row r="590" spans="1:3" x14ac:dyDescent="0.35">
      <c r="A590" s="25">
        <v>39326</v>
      </c>
      <c r="B590" s="26">
        <f>VLOOKUP(Table3032[[#This Row],[Month]],'DB Money Supply'!$A:$D,2)</f>
        <v>659.7</v>
      </c>
      <c r="C590" s="63">
        <f>(Table3032[[#This Row],[Real M1 Money Stock]]-B578)/B578</f>
        <v>-1.9470868014268596E-2</v>
      </c>
    </row>
    <row r="591" spans="1:3" x14ac:dyDescent="0.35">
      <c r="A591" s="25">
        <v>39356</v>
      </c>
      <c r="B591" s="26">
        <f>VLOOKUP(Table3032[[#This Row],[Month]],'DB Money Supply'!$A:$D,2)</f>
        <v>659.4</v>
      </c>
      <c r="C591" s="63">
        <f>(Table3032[[#This Row],[Real M1 Money Stock]]-B579)/B579</f>
        <v>-2.8436717253573107E-2</v>
      </c>
    </row>
    <row r="592" spans="1:3" x14ac:dyDescent="0.35">
      <c r="A592" s="25">
        <v>39387</v>
      </c>
      <c r="B592" s="26">
        <f>VLOOKUP(Table3032[[#This Row],[Month]],'DB Money Supply'!$A:$D,2)</f>
        <v>650.70000000000005</v>
      </c>
      <c r="C592" s="63">
        <f>(Table3032[[#This Row],[Real M1 Money Stock]]-B580)/B580</f>
        <v>-4.1114058355437633E-2</v>
      </c>
    </row>
    <row r="593" spans="1:3" x14ac:dyDescent="0.35">
      <c r="A593" s="25">
        <v>39417</v>
      </c>
      <c r="B593" s="26">
        <f>VLOOKUP(Table3032[[#This Row],[Month]],'DB Money Supply'!$A:$D,2)</f>
        <v>649.5</v>
      </c>
      <c r="C593" s="63">
        <f>(Table3032[[#This Row],[Real M1 Money Stock]]-B581)/B581</f>
        <v>-3.4774855104770366E-2</v>
      </c>
    </row>
    <row r="594" spans="1:3" x14ac:dyDescent="0.35">
      <c r="A594" s="25">
        <v>39448</v>
      </c>
      <c r="B594" s="26">
        <f>VLOOKUP(Table3032[[#This Row],[Month]],'DB Money Supply'!$A:$D,2)</f>
        <v>649.29999999999995</v>
      </c>
      <c r="C594" s="63">
        <f>(Table3032[[#This Row],[Real M1 Money Stock]]-B582)/B582</f>
        <v>-3.7075485688862528E-2</v>
      </c>
    </row>
    <row r="595" spans="1:3" x14ac:dyDescent="0.35">
      <c r="A595" s="25">
        <v>39479</v>
      </c>
      <c r="B595" s="26">
        <f>VLOOKUP(Table3032[[#This Row],[Month]],'DB Money Supply'!$A:$D,2)</f>
        <v>649</v>
      </c>
      <c r="C595" s="63">
        <f>(Table3032[[#This Row],[Real M1 Money Stock]]-B583)/B583</f>
        <v>-2.7569673359304731E-2</v>
      </c>
    </row>
    <row r="596" spans="1:3" x14ac:dyDescent="0.35">
      <c r="A596" s="25">
        <v>39508</v>
      </c>
      <c r="B596" s="26">
        <f>VLOOKUP(Table3032[[#This Row],[Month]],'DB Money Supply'!$A:$D,2)</f>
        <v>650.6</v>
      </c>
      <c r="C596" s="63">
        <f>(Table3032[[#This Row],[Real M1 Money Stock]]-B584)/B584</f>
        <v>-2.2682890190776659E-2</v>
      </c>
    </row>
    <row r="597" spans="1:3" x14ac:dyDescent="0.35">
      <c r="A597" s="25">
        <v>39539</v>
      </c>
      <c r="B597" s="26">
        <f>VLOOKUP(Table3032[[#This Row],[Month]],'DB Money Supply'!$A:$D,2)</f>
        <v>650.4</v>
      </c>
      <c r="C597" s="63">
        <f>(Table3032[[#This Row],[Real M1 Money Stock]]-B585)/B585</f>
        <v>-2.8093245666467523E-2</v>
      </c>
    </row>
    <row r="598" spans="1:3" x14ac:dyDescent="0.35">
      <c r="A598" s="25">
        <v>39569</v>
      </c>
      <c r="B598" s="26">
        <f>VLOOKUP(Table3032[[#This Row],[Month]],'DB Money Supply'!$A:$D,2)</f>
        <v>647.5</v>
      </c>
      <c r="C598" s="63">
        <f>(Table3032[[#This Row],[Real M1 Money Stock]]-B586)/B586</f>
        <v>-3.0543494535110013E-2</v>
      </c>
    </row>
    <row r="599" spans="1:3" x14ac:dyDescent="0.35">
      <c r="A599" s="25">
        <v>39600</v>
      </c>
      <c r="B599" s="26">
        <f>VLOOKUP(Table3032[[#This Row],[Month]],'DB Money Supply'!$A:$D,2)</f>
        <v>645.9</v>
      </c>
      <c r="C599" s="63">
        <f>(Table3032[[#This Row],[Real M1 Money Stock]]-B587)/B587</f>
        <v>-2.1660102999091286E-2</v>
      </c>
    </row>
    <row r="600" spans="1:3" x14ac:dyDescent="0.35">
      <c r="A600" s="25">
        <v>39630</v>
      </c>
      <c r="B600" s="26">
        <f>VLOOKUP(Table3032[[#This Row],[Month]],'DB Money Supply'!$A:$D,2)</f>
        <v>648.9</v>
      </c>
      <c r="C600" s="63">
        <f>(Table3032[[#This Row],[Real M1 Money Stock]]-B588)/B588</f>
        <v>-1.8008474576271152E-2</v>
      </c>
    </row>
    <row r="601" spans="1:3" x14ac:dyDescent="0.35">
      <c r="A601" s="25">
        <v>39661</v>
      </c>
      <c r="B601" s="26">
        <f>VLOOKUP(Table3032[[#This Row],[Month]],'DB Money Supply'!$A:$D,2)</f>
        <v>643.6</v>
      </c>
      <c r="C601" s="63">
        <f>(Table3032[[#This Row],[Real M1 Money Stock]]-B589)/B589</f>
        <v>-2.8821487852723739E-2</v>
      </c>
    </row>
    <row r="602" spans="1:3" x14ac:dyDescent="0.35">
      <c r="A602" s="25">
        <v>39692</v>
      </c>
      <c r="B602" s="26">
        <f>VLOOKUP(Table3032[[#This Row],[Month]],'DB Money Supply'!$A:$D,2)</f>
        <v>668</v>
      </c>
      <c r="C602" s="63">
        <f>(Table3032[[#This Row],[Real M1 Money Stock]]-B590)/B590</f>
        <v>1.2581476428679633E-2</v>
      </c>
    </row>
    <row r="603" spans="1:3" x14ac:dyDescent="0.35">
      <c r="A603" s="25">
        <v>39722</v>
      </c>
      <c r="B603" s="26">
        <f>VLOOKUP(Table3032[[#This Row],[Month]],'DB Money Supply'!$A:$D,2)</f>
        <v>679.2</v>
      </c>
      <c r="C603" s="63">
        <f>(Table3032[[#This Row],[Real M1 Money Stock]]-B591)/B591</f>
        <v>3.0027297543221216E-2</v>
      </c>
    </row>
    <row r="604" spans="1:3" x14ac:dyDescent="0.35">
      <c r="A604" s="25">
        <v>39753</v>
      </c>
      <c r="B604" s="26">
        <f>VLOOKUP(Table3032[[#This Row],[Month]],'DB Money Supply'!$A:$D,2)</f>
        <v>710.6</v>
      </c>
      <c r="C604" s="63">
        <f>(Table3032[[#This Row],[Real M1 Money Stock]]-B592)/B592</f>
        <v>9.2054710311971683E-2</v>
      </c>
    </row>
    <row r="605" spans="1:3" x14ac:dyDescent="0.35">
      <c r="A605" s="25">
        <v>39783</v>
      </c>
      <c r="B605" s="26">
        <f>VLOOKUP(Table3032[[#This Row],[Month]],'DB Money Supply'!$A:$D,2)</f>
        <v>757.7</v>
      </c>
      <c r="C605" s="63">
        <f>(Table3032[[#This Row],[Real M1 Money Stock]]-B593)/B593</f>
        <v>0.16658968437259436</v>
      </c>
    </row>
    <row r="606" spans="1:3" x14ac:dyDescent="0.35">
      <c r="A606" s="25">
        <v>39814</v>
      </c>
      <c r="B606" s="26">
        <f>VLOOKUP(Table3032[[#This Row],[Month]],'DB Money Supply'!$A:$D,2)</f>
        <v>746.8</v>
      </c>
      <c r="C606" s="63">
        <f>(Table3032[[#This Row],[Real M1 Money Stock]]-B594)/B594</f>
        <v>0.15016171261358388</v>
      </c>
    </row>
    <row r="607" spans="1:3" x14ac:dyDescent="0.35">
      <c r="A607" s="25">
        <v>39845</v>
      </c>
      <c r="B607" s="26">
        <f>VLOOKUP(Table3032[[#This Row],[Month]],'DB Money Supply'!$A:$D,2)</f>
        <v>736.8</v>
      </c>
      <c r="C607" s="63">
        <f>(Table3032[[#This Row],[Real M1 Money Stock]]-B595)/B595</f>
        <v>0.13528505392912166</v>
      </c>
    </row>
    <row r="608" spans="1:3" x14ac:dyDescent="0.35">
      <c r="A608" s="25">
        <v>39873</v>
      </c>
      <c r="B608" s="26">
        <f>VLOOKUP(Table3032[[#This Row],[Month]],'DB Money Supply'!$A:$D,2)</f>
        <v>743</v>
      </c>
      <c r="C608" s="63">
        <f>(Table3032[[#This Row],[Real M1 Money Stock]]-B596)/B596</f>
        <v>0.14202274823240083</v>
      </c>
    </row>
    <row r="609" spans="1:3" x14ac:dyDescent="0.35">
      <c r="A609" s="25">
        <v>39904</v>
      </c>
      <c r="B609" s="26">
        <f>VLOOKUP(Table3032[[#This Row],[Month]],'DB Money Supply'!$A:$D,2)</f>
        <v>757.7</v>
      </c>
      <c r="C609" s="63">
        <f>(Table3032[[#This Row],[Real M1 Money Stock]]-B597)/B597</f>
        <v>0.16497539975399764</v>
      </c>
    </row>
    <row r="610" spans="1:3" x14ac:dyDescent="0.35">
      <c r="A610" s="25">
        <v>39934</v>
      </c>
      <c r="B610" s="26">
        <f>VLOOKUP(Table3032[[#This Row],[Month]],'DB Money Supply'!$A:$D,2)</f>
        <v>759.3</v>
      </c>
      <c r="C610" s="63">
        <f>(Table3032[[#This Row],[Real M1 Money Stock]]-B598)/B598</f>
        <v>0.17266409266409261</v>
      </c>
    </row>
    <row r="611" spans="1:3" x14ac:dyDescent="0.35">
      <c r="A611" s="25">
        <v>39965</v>
      </c>
      <c r="B611" s="26">
        <f>VLOOKUP(Table3032[[#This Row],[Month]],'DB Money Supply'!$A:$D,2)</f>
        <v>772.3</v>
      </c>
      <c r="C611" s="63">
        <f>(Table3032[[#This Row],[Real M1 Money Stock]]-B599)/B599</f>
        <v>0.1956959281622542</v>
      </c>
    </row>
    <row r="612" spans="1:3" x14ac:dyDescent="0.35">
      <c r="A612" s="25">
        <v>39995</v>
      </c>
      <c r="B612" s="26">
        <f>VLOOKUP(Table3032[[#This Row],[Month]],'DB Money Supply'!$A:$D,2)</f>
        <v>774.2</v>
      </c>
      <c r="C612" s="63">
        <f>(Table3032[[#This Row],[Real M1 Money Stock]]-B600)/B600</f>
        <v>0.19309600862998932</v>
      </c>
    </row>
    <row r="613" spans="1:3" x14ac:dyDescent="0.35">
      <c r="A613" s="25">
        <v>40026</v>
      </c>
      <c r="B613" s="26">
        <f>VLOOKUP(Table3032[[#This Row],[Month]],'DB Money Supply'!$A:$D,2)</f>
        <v>770.5</v>
      </c>
      <c r="C613" s="63">
        <f>(Table3032[[#This Row],[Real M1 Money Stock]]-B601)/B601</f>
        <v>0.19717215661901799</v>
      </c>
    </row>
    <row r="614" spans="1:3" x14ac:dyDescent="0.35">
      <c r="A614" s="25">
        <v>40057</v>
      </c>
      <c r="B614" s="26">
        <f>VLOOKUP(Table3032[[#This Row],[Month]],'DB Money Supply'!$A:$D,2)</f>
        <v>771.3</v>
      </c>
      <c r="C614" s="63">
        <f>(Table3032[[#This Row],[Real M1 Money Stock]]-B602)/B602</f>
        <v>0.15464071856287417</v>
      </c>
    </row>
    <row r="615" spans="1:3" x14ac:dyDescent="0.35">
      <c r="A615" s="25">
        <v>40087</v>
      </c>
      <c r="B615" s="26">
        <f>VLOOKUP(Table3032[[#This Row],[Month]],'DB Money Supply'!$A:$D,2)</f>
        <v>774.9</v>
      </c>
      <c r="C615" s="63">
        <f>(Table3032[[#This Row],[Real M1 Money Stock]]-B603)/B603</f>
        <v>0.14090106007067127</v>
      </c>
    </row>
    <row r="616" spans="1:3" x14ac:dyDescent="0.35">
      <c r="A616" s="25">
        <v>40118</v>
      </c>
      <c r="B616" s="26">
        <f>VLOOKUP(Table3032[[#This Row],[Month]],'DB Money Supply'!$A:$D,2)</f>
        <v>774.7</v>
      </c>
      <c r="C616" s="63">
        <f>(Table3032[[#This Row],[Real M1 Money Stock]]-B604)/B604</f>
        <v>9.0205460174500457E-2</v>
      </c>
    </row>
    <row r="617" spans="1:3" x14ac:dyDescent="0.35">
      <c r="A617" s="25">
        <v>40148</v>
      </c>
      <c r="B617" s="26">
        <f>VLOOKUP(Table3032[[#This Row],[Month]],'DB Money Supply'!$A:$D,2)</f>
        <v>778.8</v>
      </c>
      <c r="C617" s="63">
        <f>(Table3032[[#This Row],[Real M1 Money Stock]]-B605)/B605</f>
        <v>2.7847433020984438E-2</v>
      </c>
    </row>
    <row r="618" spans="1:3" x14ac:dyDescent="0.35">
      <c r="A618" s="25">
        <v>40179</v>
      </c>
      <c r="B618" s="26">
        <f>VLOOKUP(Table3032[[#This Row],[Month]],'DB Money Supply'!$A:$D,2)</f>
        <v>770</v>
      </c>
      <c r="C618" s="63">
        <f>(Table3032[[#This Row],[Real M1 Money Stock]]-B606)/B606</f>
        <v>3.1065881092662086E-2</v>
      </c>
    </row>
    <row r="619" spans="1:3" x14ac:dyDescent="0.35">
      <c r="A619" s="25">
        <v>40210</v>
      </c>
      <c r="B619" s="26">
        <f>VLOOKUP(Table3032[[#This Row],[Month]],'DB Money Supply'!$A:$D,2)</f>
        <v>782.3</v>
      </c>
      <c r="C619" s="63">
        <f>(Table3032[[#This Row],[Real M1 Money Stock]]-B607)/B607</f>
        <v>6.1753528773072754E-2</v>
      </c>
    </row>
    <row r="620" spans="1:3" x14ac:dyDescent="0.35">
      <c r="A620" s="25">
        <v>40238</v>
      </c>
      <c r="B620" s="26">
        <f>VLOOKUP(Table3032[[#This Row],[Month]],'DB Money Supply'!$A:$D,2)</f>
        <v>787.6</v>
      </c>
      <c r="C620" s="63">
        <f>(Table3032[[#This Row],[Real M1 Money Stock]]-B608)/B608</f>
        <v>6.0026917900403799E-2</v>
      </c>
    </row>
    <row r="621" spans="1:3" x14ac:dyDescent="0.35">
      <c r="A621" s="25">
        <v>40269</v>
      </c>
      <c r="B621" s="26">
        <f>VLOOKUP(Table3032[[#This Row],[Month]],'DB Money Supply'!$A:$D,2)</f>
        <v>781.5</v>
      </c>
      <c r="C621" s="63">
        <f>(Table3032[[#This Row],[Real M1 Money Stock]]-B609)/B609</f>
        <v>3.1410848620826125E-2</v>
      </c>
    </row>
    <row r="622" spans="1:3" x14ac:dyDescent="0.35">
      <c r="A622" s="25">
        <v>40299</v>
      </c>
      <c r="B622" s="26">
        <f>VLOOKUP(Table3032[[#This Row],[Month]],'DB Money Supply'!$A:$D,2)</f>
        <v>787</v>
      </c>
      <c r="C622" s="63">
        <f>(Table3032[[#This Row],[Real M1 Money Stock]]-B610)/B610</f>
        <v>3.648096931384176E-2</v>
      </c>
    </row>
    <row r="623" spans="1:3" x14ac:dyDescent="0.35">
      <c r="A623" s="25">
        <v>40330</v>
      </c>
      <c r="B623" s="26">
        <f>VLOOKUP(Table3032[[#This Row],[Month]],'DB Money Supply'!$A:$D,2)</f>
        <v>797.2</v>
      </c>
      <c r="C623" s="63">
        <f>(Table3032[[#This Row],[Real M1 Money Stock]]-B611)/B611</f>
        <v>3.2241356985627467E-2</v>
      </c>
    </row>
    <row r="624" spans="1:3" x14ac:dyDescent="0.35">
      <c r="A624" s="25">
        <v>40360</v>
      </c>
      <c r="B624" s="26">
        <f>VLOOKUP(Table3032[[#This Row],[Month]],'DB Money Supply'!$A:$D,2)</f>
        <v>792.3</v>
      </c>
      <c r="C624" s="63">
        <f>(Table3032[[#This Row],[Real M1 Money Stock]]-B612)/B612</f>
        <v>2.33789718419012E-2</v>
      </c>
    </row>
    <row r="625" spans="1:3" x14ac:dyDescent="0.35">
      <c r="A625" s="25">
        <v>40391</v>
      </c>
      <c r="B625" s="26">
        <f>VLOOKUP(Table3032[[#This Row],[Month]],'DB Money Supply'!$A:$D,2)</f>
        <v>802.4</v>
      </c>
      <c r="C625" s="63">
        <f>(Table3032[[#This Row],[Real M1 Money Stock]]-B613)/B613</f>
        <v>4.1401687216093414E-2</v>
      </c>
    </row>
    <row r="626" spans="1:3" x14ac:dyDescent="0.35">
      <c r="A626" s="25">
        <v>40422</v>
      </c>
      <c r="B626" s="26">
        <f>VLOOKUP(Table3032[[#This Row],[Month]],'DB Money Supply'!$A:$D,2)</f>
        <v>809.2</v>
      </c>
      <c r="C626" s="63">
        <f>(Table3032[[#This Row],[Real M1 Money Stock]]-B614)/B614</f>
        <v>4.913781926617411E-2</v>
      </c>
    </row>
    <row r="627" spans="1:3" x14ac:dyDescent="0.35">
      <c r="A627" s="25">
        <v>40452</v>
      </c>
      <c r="B627" s="26">
        <f>VLOOKUP(Table3032[[#This Row],[Month]],'DB Money Supply'!$A:$D,2)</f>
        <v>812.8</v>
      </c>
      <c r="C627" s="63">
        <f>(Table3032[[#This Row],[Real M1 Money Stock]]-B615)/B615</f>
        <v>4.8909536714414732E-2</v>
      </c>
    </row>
    <row r="628" spans="1:3" x14ac:dyDescent="0.35">
      <c r="A628" s="25">
        <v>40483</v>
      </c>
      <c r="B628" s="26">
        <f>VLOOKUP(Table3032[[#This Row],[Month]],'DB Money Supply'!$A:$D,2)</f>
        <v>832.6</v>
      </c>
      <c r="C628" s="63">
        <f>(Table3032[[#This Row],[Real M1 Money Stock]]-B616)/B616</f>
        <v>7.4738608493610401E-2</v>
      </c>
    </row>
    <row r="629" spans="1:3" x14ac:dyDescent="0.35">
      <c r="A629" s="25">
        <v>40513</v>
      </c>
      <c r="B629" s="26">
        <f>VLOOKUP(Table3032[[#This Row],[Month]],'DB Money Supply'!$A:$D,2)</f>
        <v>833.1</v>
      </c>
      <c r="C629" s="63">
        <f>(Table3032[[#This Row],[Real M1 Money Stock]]-B617)/B617</f>
        <v>6.9722650231124894E-2</v>
      </c>
    </row>
    <row r="630" spans="1:3" x14ac:dyDescent="0.35">
      <c r="A630" s="25">
        <v>40544</v>
      </c>
      <c r="B630" s="26">
        <f>VLOOKUP(Table3032[[#This Row],[Month]],'DB Money Supply'!$A:$D,2)</f>
        <v>834.7</v>
      </c>
      <c r="C630" s="63">
        <f>(Table3032[[#This Row],[Real M1 Money Stock]]-B618)/B618</f>
        <v>8.4025974025974087E-2</v>
      </c>
    </row>
    <row r="631" spans="1:3" x14ac:dyDescent="0.35">
      <c r="A631" s="25">
        <v>40575</v>
      </c>
      <c r="B631" s="26">
        <f>VLOOKUP(Table3032[[#This Row],[Month]],'DB Money Supply'!$A:$D,2)</f>
        <v>842.8</v>
      </c>
      <c r="C631" s="63">
        <f>(Table3032[[#This Row],[Real M1 Money Stock]]-B619)/B619</f>
        <v>7.733606033490989E-2</v>
      </c>
    </row>
    <row r="632" spans="1:3" x14ac:dyDescent="0.35">
      <c r="A632" s="25">
        <v>40603</v>
      </c>
      <c r="B632" s="26">
        <f>VLOOKUP(Table3032[[#This Row],[Month]],'DB Money Supply'!$A:$D,2)</f>
        <v>850.3</v>
      </c>
      <c r="C632" s="63">
        <f>(Table3032[[#This Row],[Real M1 Money Stock]]-B620)/B620</f>
        <v>7.960893854748595E-2</v>
      </c>
    </row>
    <row r="633" spans="1:3" x14ac:dyDescent="0.35">
      <c r="A633" s="25">
        <v>40634</v>
      </c>
      <c r="B633" s="26">
        <f>VLOOKUP(Table3032[[#This Row],[Month]],'DB Money Supply'!$A:$D,2)</f>
        <v>846.5</v>
      </c>
      <c r="C633" s="63">
        <f>(Table3032[[#This Row],[Real M1 Money Stock]]-B621)/B621</f>
        <v>8.3173384516954579E-2</v>
      </c>
    </row>
    <row r="634" spans="1:3" x14ac:dyDescent="0.35">
      <c r="A634" s="25">
        <v>40664</v>
      </c>
      <c r="B634" s="26">
        <f>VLOOKUP(Table3032[[#This Row],[Month]],'DB Money Supply'!$A:$D,2)</f>
        <v>863.7</v>
      </c>
      <c r="C634" s="63">
        <f>(Table3032[[#This Row],[Real M1 Money Stock]]-B622)/B622</f>
        <v>9.7458703939008948E-2</v>
      </c>
    </row>
    <row r="635" spans="1:3" x14ac:dyDescent="0.35">
      <c r="A635" s="25">
        <v>40695</v>
      </c>
      <c r="B635" s="26">
        <f>VLOOKUP(Table3032[[#This Row],[Month]],'DB Money Supply'!$A:$D,2)</f>
        <v>873.4</v>
      </c>
      <c r="C635" s="63">
        <f>(Table3032[[#This Row],[Real M1 Money Stock]]-B623)/B623</f>
        <v>9.558454591068731E-2</v>
      </c>
    </row>
    <row r="636" spans="1:3" x14ac:dyDescent="0.35">
      <c r="A636" s="25">
        <v>40725</v>
      </c>
      <c r="B636" s="26">
        <f>VLOOKUP(Table3032[[#This Row],[Month]],'DB Money Supply'!$A:$D,2)</f>
        <v>885.6</v>
      </c>
      <c r="C636" s="63">
        <f>(Table3032[[#This Row],[Real M1 Money Stock]]-B624)/B624</f>
        <v>0.1177584248390762</v>
      </c>
    </row>
    <row r="637" spans="1:3" x14ac:dyDescent="0.35">
      <c r="A637" s="25">
        <v>40756</v>
      </c>
      <c r="B637" s="26">
        <f>VLOOKUP(Table3032[[#This Row],[Month]],'DB Money Supply'!$A:$D,2)</f>
        <v>935.6</v>
      </c>
      <c r="C637" s="63">
        <f>(Table3032[[#This Row],[Real M1 Money Stock]]-B625)/B625</f>
        <v>0.16600199401794621</v>
      </c>
    </row>
    <row r="638" spans="1:3" x14ac:dyDescent="0.35">
      <c r="A638" s="25">
        <v>40787</v>
      </c>
      <c r="B638" s="26">
        <f>VLOOKUP(Table3032[[#This Row],[Month]],'DB Money Supply'!$A:$D,2)</f>
        <v>935.6</v>
      </c>
      <c r="C638" s="63">
        <f>(Table3032[[#This Row],[Real M1 Money Stock]]-B626)/B626</f>
        <v>0.1562036579337617</v>
      </c>
    </row>
    <row r="639" spans="1:3" x14ac:dyDescent="0.35">
      <c r="A639" s="25">
        <v>40817</v>
      </c>
      <c r="B639" s="26">
        <f>VLOOKUP(Table3032[[#This Row],[Month]],'DB Money Supply'!$A:$D,2)</f>
        <v>938.7</v>
      </c>
      <c r="C639" s="63">
        <f>(Table3032[[#This Row],[Real M1 Money Stock]]-B627)/B627</f>
        <v>0.1548966535433072</v>
      </c>
    </row>
    <row r="640" spans="1:3" x14ac:dyDescent="0.35">
      <c r="A640" s="25">
        <v>40848</v>
      </c>
      <c r="B640" s="26">
        <f>VLOOKUP(Table3032[[#This Row],[Month]],'DB Money Supply'!$A:$D,2)</f>
        <v>960.5</v>
      </c>
      <c r="C640" s="63">
        <f>(Table3032[[#This Row],[Real M1 Money Stock]]-B628)/B628</f>
        <v>0.15361518135959643</v>
      </c>
    </row>
    <row r="641" spans="1:3" x14ac:dyDescent="0.35">
      <c r="A641" s="25">
        <v>40878</v>
      </c>
      <c r="B641" s="26">
        <f>VLOOKUP(Table3032[[#This Row],[Month]],'DB Money Supply'!$A:$D,2)</f>
        <v>953.1</v>
      </c>
      <c r="C641" s="63">
        <f>(Table3032[[#This Row],[Real M1 Money Stock]]-B629)/B629</f>
        <v>0.14404033129276198</v>
      </c>
    </row>
    <row r="642" spans="1:3" x14ac:dyDescent="0.35">
      <c r="A642" s="25">
        <v>40909</v>
      </c>
      <c r="B642" s="26">
        <f>VLOOKUP(Table3032[[#This Row],[Month]],'DB Money Supply'!$A:$D,2)</f>
        <v>966.4</v>
      </c>
      <c r="C642" s="63">
        <f>(Table3032[[#This Row],[Real M1 Money Stock]]-B630)/B630</f>
        <v>0.15778123876841971</v>
      </c>
    </row>
    <row r="643" spans="1:3" x14ac:dyDescent="0.35">
      <c r="A643" s="25">
        <v>40940</v>
      </c>
      <c r="B643" s="26">
        <f>VLOOKUP(Table3032[[#This Row],[Month]],'DB Money Supply'!$A:$D,2)</f>
        <v>966.6</v>
      </c>
      <c r="C643" s="63">
        <f>(Table3032[[#This Row],[Real M1 Money Stock]]-B631)/B631</f>
        <v>0.14689131466540115</v>
      </c>
    </row>
    <row r="644" spans="1:3" x14ac:dyDescent="0.35">
      <c r="A644" s="25">
        <v>40969</v>
      </c>
      <c r="B644" s="26">
        <f>VLOOKUP(Table3032[[#This Row],[Month]],'DB Money Supply'!$A:$D,2)</f>
        <v>973.7</v>
      </c>
      <c r="C644" s="63">
        <f>(Table3032[[#This Row],[Real M1 Money Stock]]-B632)/B632</f>
        <v>0.14512524991179596</v>
      </c>
    </row>
    <row r="645" spans="1:3" x14ac:dyDescent="0.35">
      <c r="A645" s="25">
        <v>41000</v>
      </c>
      <c r="B645" s="26">
        <f>VLOOKUP(Table3032[[#This Row],[Month]],'DB Money Supply'!$A:$D,2)</f>
        <v>976.2</v>
      </c>
      <c r="C645" s="63">
        <f>(Table3032[[#This Row],[Real M1 Money Stock]]-B633)/B633</f>
        <v>0.15321913762551689</v>
      </c>
    </row>
    <row r="646" spans="1:3" x14ac:dyDescent="0.35">
      <c r="A646" s="25">
        <v>41030</v>
      </c>
      <c r="B646" s="26">
        <f>VLOOKUP(Table3032[[#This Row],[Month]],'DB Money Supply'!$A:$D,2)</f>
        <v>986.5</v>
      </c>
      <c r="C646" s="63">
        <f>(Table3032[[#This Row],[Real M1 Money Stock]]-B634)/B634</f>
        <v>0.14217899733703826</v>
      </c>
    </row>
    <row r="647" spans="1:3" x14ac:dyDescent="0.35">
      <c r="A647" s="25">
        <v>41061</v>
      </c>
      <c r="B647" s="26">
        <f>VLOOKUP(Table3032[[#This Row],[Month]],'DB Money Supply'!$A:$D,2)</f>
        <v>995.7</v>
      </c>
      <c r="C647" s="63">
        <f>(Table3032[[#This Row],[Real M1 Money Stock]]-B635)/B635</f>
        <v>0.14002747881841088</v>
      </c>
    </row>
    <row r="648" spans="1:3" x14ac:dyDescent="0.35">
      <c r="A648" s="25">
        <v>41091</v>
      </c>
      <c r="B648" s="26">
        <f>VLOOKUP(Table3032[[#This Row],[Month]],'DB Money Supply'!$A:$D,2)</f>
        <v>1012.7</v>
      </c>
      <c r="C648" s="63">
        <f>(Table3032[[#This Row],[Real M1 Money Stock]]-B636)/B636</f>
        <v>0.14351851851851855</v>
      </c>
    </row>
    <row r="649" spans="1:3" x14ac:dyDescent="0.35">
      <c r="A649" s="25">
        <v>41122</v>
      </c>
      <c r="B649" s="26">
        <f>VLOOKUP(Table3032[[#This Row],[Month]],'DB Money Supply'!$A:$D,2)</f>
        <v>1023.9</v>
      </c>
      <c r="C649" s="63">
        <f>(Table3032[[#This Row],[Real M1 Money Stock]]-B637)/B637</f>
        <v>9.4377939290294949E-2</v>
      </c>
    </row>
    <row r="650" spans="1:3" x14ac:dyDescent="0.35">
      <c r="A650" s="25">
        <v>41153</v>
      </c>
      <c r="B650" s="26">
        <f>VLOOKUP(Table3032[[#This Row],[Month]],'DB Money Supply'!$A:$D,2)</f>
        <v>1033.0999999999999</v>
      </c>
      <c r="C650" s="63">
        <f>(Table3032[[#This Row],[Real M1 Money Stock]]-B638)/B638</f>
        <v>0.10421120136810591</v>
      </c>
    </row>
    <row r="651" spans="1:3" x14ac:dyDescent="0.35">
      <c r="A651" s="25">
        <v>41183</v>
      </c>
      <c r="B651" s="26">
        <f>VLOOKUP(Table3032[[#This Row],[Month]],'DB Money Supply'!$A:$D,2)</f>
        <v>1044.8</v>
      </c>
      <c r="C651" s="63">
        <f>(Table3032[[#This Row],[Real M1 Money Stock]]-B639)/B639</f>
        <v>0.11302865665281762</v>
      </c>
    </row>
    <row r="652" spans="1:3" x14ac:dyDescent="0.35">
      <c r="A652" s="25">
        <v>41214</v>
      </c>
      <c r="B652" s="26">
        <f>VLOOKUP(Table3032[[#This Row],[Month]],'DB Money Supply'!$A:$D,2)</f>
        <v>1055.7</v>
      </c>
      <c r="C652" s="63">
        <f>(Table3032[[#This Row],[Real M1 Money Stock]]-B640)/B640</f>
        <v>9.9115044247787665E-2</v>
      </c>
    </row>
    <row r="653" spans="1:3" x14ac:dyDescent="0.35">
      <c r="A653" s="25">
        <v>41244</v>
      </c>
      <c r="B653" s="26">
        <f>VLOOKUP(Table3032[[#This Row],[Month]],'DB Money Supply'!$A:$D,2)</f>
        <v>1064.2</v>
      </c>
      <c r="C653" s="63">
        <f>(Table3032[[#This Row],[Real M1 Money Stock]]-B641)/B641</f>
        <v>0.11656699192109959</v>
      </c>
    </row>
    <row r="654" spans="1:3" x14ac:dyDescent="0.35">
      <c r="A654" s="25">
        <v>41275</v>
      </c>
      <c r="B654" s="26">
        <f>VLOOKUP(Table3032[[#This Row],[Month]],'DB Money Supply'!$A:$D,2)</f>
        <v>1068.5</v>
      </c>
      <c r="C654" s="63">
        <f>(Table3032[[#This Row],[Real M1 Money Stock]]-B642)/B642</f>
        <v>0.10564983443708612</v>
      </c>
    </row>
    <row r="655" spans="1:3" x14ac:dyDescent="0.35">
      <c r="A655" s="25">
        <v>41306</v>
      </c>
      <c r="B655" s="26">
        <f>VLOOKUP(Table3032[[#This Row],[Month]],'DB Money Supply'!$A:$D,2)</f>
        <v>1060.5999999999999</v>
      </c>
      <c r="C655" s="63">
        <f>(Table3032[[#This Row],[Real M1 Money Stock]]-B643)/B643</f>
        <v>9.7248086074901596E-2</v>
      </c>
    </row>
    <row r="656" spans="1:3" x14ac:dyDescent="0.35">
      <c r="A656" s="25">
        <v>41334</v>
      </c>
      <c r="B656" s="26">
        <f>VLOOKUP(Table3032[[#This Row],[Month]],'DB Money Supply'!$A:$D,2)</f>
        <v>1066.5999999999999</v>
      </c>
      <c r="C656" s="63">
        <f>(Table3032[[#This Row],[Real M1 Money Stock]]-B644)/B644</f>
        <v>9.5409263633562558E-2</v>
      </c>
    </row>
    <row r="657" spans="1:3" x14ac:dyDescent="0.35">
      <c r="A657" s="25">
        <v>41365</v>
      </c>
      <c r="B657" s="26">
        <f>VLOOKUP(Table3032[[#This Row],[Month]],'DB Money Supply'!$A:$D,2)</f>
        <v>1081.5999999999999</v>
      </c>
      <c r="C657" s="63">
        <f>(Table3032[[#This Row],[Real M1 Money Stock]]-B645)/B645</f>
        <v>0.10796967834460137</v>
      </c>
    </row>
    <row r="658" spans="1:3" x14ac:dyDescent="0.35">
      <c r="A658" s="25">
        <v>41395</v>
      </c>
      <c r="B658" s="26">
        <f>VLOOKUP(Table3032[[#This Row],[Month]],'DB Money Supply'!$A:$D,2)</f>
        <v>1090.0999999999999</v>
      </c>
      <c r="C658" s="63">
        <f>(Table3032[[#This Row],[Real M1 Money Stock]]-B646)/B646</f>
        <v>0.10501773948302069</v>
      </c>
    </row>
    <row r="659" spans="1:3" x14ac:dyDescent="0.35">
      <c r="A659" s="25">
        <v>41426</v>
      </c>
      <c r="B659" s="26">
        <f>VLOOKUP(Table3032[[#This Row],[Month]],'DB Money Supply'!$A:$D,2)</f>
        <v>1087.7</v>
      </c>
      <c r="C659" s="63">
        <f>(Table3032[[#This Row],[Real M1 Money Stock]]-B647)/B647</f>
        <v>9.2397308426232796E-2</v>
      </c>
    </row>
    <row r="660" spans="1:3" x14ac:dyDescent="0.35">
      <c r="A660" s="25">
        <v>41456</v>
      </c>
      <c r="B660" s="26">
        <f>VLOOKUP(Table3032[[#This Row],[Month]],'DB Money Supply'!$A:$D,2)</f>
        <v>1092.5</v>
      </c>
      <c r="C660" s="63">
        <f>(Table3032[[#This Row],[Real M1 Money Stock]]-B648)/B648</f>
        <v>7.8799249530956794E-2</v>
      </c>
    </row>
    <row r="661" spans="1:3" x14ac:dyDescent="0.35">
      <c r="A661" s="25">
        <v>41487</v>
      </c>
      <c r="B661" s="26">
        <f>VLOOKUP(Table3032[[#This Row],[Month]],'DB Money Supply'!$A:$D,2)</f>
        <v>1094.8</v>
      </c>
      <c r="C661" s="63">
        <f>(Table3032[[#This Row],[Real M1 Money Stock]]-B649)/B649</f>
        <v>6.9245043461275496E-2</v>
      </c>
    </row>
    <row r="662" spans="1:3" x14ac:dyDescent="0.35">
      <c r="A662" s="25">
        <v>41518</v>
      </c>
      <c r="B662" s="26">
        <f>VLOOKUP(Table3032[[#This Row],[Month]],'DB Money Supply'!$A:$D,2)</f>
        <v>1106.8</v>
      </c>
      <c r="C662" s="63">
        <f>(Table3032[[#This Row],[Real M1 Money Stock]]-B650)/B650</f>
        <v>7.133868938147328E-2</v>
      </c>
    </row>
    <row r="663" spans="1:3" x14ac:dyDescent="0.35">
      <c r="A663" s="25">
        <v>41548</v>
      </c>
      <c r="B663" s="26">
        <f>VLOOKUP(Table3032[[#This Row],[Month]],'DB Money Supply'!$A:$D,2)</f>
        <v>1122.8</v>
      </c>
      <c r="C663" s="63">
        <f>(Table3032[[#This Row],[Real M1 Money Stock]]-B651)/B651</f>
        <v>7.465543644716692E-2</v>
      </c>
    </row>
    <row r="664" spans="1:3" x14ac:dyDescent="0.35">
      <c r="A664" s="25">
        <v>41579</v>
      </c>
      <c r="B664" s="26">
        <f>VLOOKUP(Table3032[[#This Row],[Month]],'DB Money Supply'!$A:$D,2)</f>
        <v>1125.4000000000001</v>
      </c>
      <c r="C664" s="63">
        <f>(Table3032[[#This Row],[Real M1 Money Stock]]-B652)/B652</f>
        <v>6.6022544283413892E-2</v>
      </c>
    </row>
    <row r="665" spans="1:3" x14ac:dyDescent="0.35">
      <c r="A665" s="25">
        <v>41609</v>
      </c>
      <c r="B665" s="26">
        <f>VLOOKUP(Table3032[[#This Row],[Month]],'DB Money Supply'!$A:$D,2)</f>
        <v>1135.0999999999999</v>
      </c>
      <c r="C665" s="63">
        <f>(Table3032[[#This Row],[Real M1 Money Stock]]-B653)/B653</f>
        <v>6.6622815260289292E-2</v>
      </c>
    </row>
    <row r="666" spans="1:3" x14ac:dyDescent="0.35">
      <c r="A666" s="25">
        <v>41640</v>
      </c>
      <c r="B666" s="26">
        <f>VLOOKUP(Table3032[[#This Row],[Month]],'DB Money Supply'!$A:$D,2)</f>
        <v>1147.0999999999999</v>
      </c>
      <c r="C666" s="63">
        <f>(Table3032[[#This Row],[Real M1 Money Stock]]-B654)/B654</f>
        <v>7.3561066916237636E-2</v>
      </c>
    </row>
    <row r="667" spans="1:3" x14ac:dyDescent="0.35">
      <c r="A667" s="25">
        <v>41671</v>
      </c>
      <c r="B667" s="26">
        <f>VLOOKUP(Table3032[[#This Row],[Month]],'DB Money Supply'!$A:$D,2)</f>
        <v>1156.8</v>
      </c>
      <c r="C667" s="63">
        <f>(Table3032[[#This Row],[Real M1 Money Stock]]-B655)/B655</f>
        <v>9.0703375447859752E-2</v>
      </c>
    </row>
    <row r="668" spans="1:3" x14ac:dyDescent="0.35">
      <c r="A668" s="25">
        <v>41699</v>
      </c>
      <c r="B668" s="26">
        <f>VLOOKUP(Table3032[[#This Row],[Month]],'DB Money Supply'!$A:$D,2)</f>
        <v>1165.7</v>
      </c>
      <c r="C668" s="63">
        <f>(Table3032[[#This Row],[Real M1 Money Stock]]-B656)/B656</f>
        <v>9.2912057003562865E-2</v>
      </c>
    </row>
    <row r="669" spans="1:3" x14ac:dyDescent="0.35">
      <c r="A669" s="25">
        <v>41730</v>
      </c>
      <c r="B669" s="26">
        <f>VLOOKUP(Table3032[[#This Row],[Month]],'DB Money Supply'!$A:$D,2)</f>
        <v>1172.8</v>
      </c>
      <c r="C669" s="63">
        <f>(Table3032[[#This Row],[Real M1 Money Stock]]-B657)/B657</f>
        <v>8.4319526627218991E-2</v>
      </c>
    </row>
    <row r="670" spans="1:3" x14ac:dyDescent="0.35">
      <c r="A670" s="25">
        <v>41760</v>
      </c>
      <c r="B670" s="26">
        <f>VLOOKUP(Table3032[[#This Row],[Month]],'DB Money Supply'!$A:$D,2)</f>
        <v>1178.2</v>
      </c>
      <c r="C670" s="63">
        <f>(Table3032[[#This Row],[Real M1 Money Stock]]-B658)/B658</f>
        <v>8.0818273552885192E-2</v>
      </c>
    </row>
    <row r="671" spans="1:3" x14ac:dyDescent="0.35">
      <c r="A671" s="25">
        <v>41791</v>
      </c>
      <c r="B671" s="26">
        <f>VLOOKUP(Table3032[[#This Row],[Month]],'DB Money Supply'!$A:$D,2)</f>
        <v>1191.7</v>
      </c>
      <c r="C671" s="63">
        <f>(Table3032[[#This Row],[Real M1 Money Stock]]-B659)/B659</f>
        <v>9.5614599613864107E-2</v>
      </c>
    </row>
    <row r="672" spans="1:3" x14ac:dyDescent="0.35">
      <c r="A672" s="25">
        <v>41821</v>
      </c>
      <c r="B672" s="26">
        <f>VLOOKUP(Table3032[[#This Row],[Month]],'DB Money Supply'!$A:$D,2)</f>
        <v>1197.0999999999999</v>
      </c>
      <c r="C672" s="63">
        <f>(Table3032[[#This Row],[Real M1 Money Stock]]-B660)/B660</f>
        <v>9.574370709382142E-2</v>
      </c>
    </row>
    <row r="673" spans="1:3" x14ac:dyDescent="0.35">
      <c r="A673" s="25">
        <v>41852</v>
      </c>
      <c r="B673" s="26">
        <f>VLOOKUP(Table3032[[#This Row],[Month]],'DB Money Supply'!$A:$D,2)</f>
        <v>1180.9000000000001</v>
      </c>
      <c r="C673" s="63">
        <f>(Table3032[[#This Row],[Real M1 Money Stock]]-B661)/B661</f>
        <v>7.8644501278772511E-2</v>
      </c>
    </row>
    <row r="674" spans="1:3" x14ac:dyDescent="0.35">
      <c r="A674" s="25">
        <v>41883</v>
      </c>
      <c r="B674" s="26">
        <f>VLOOKUP(Table3032[[#This Row],[Month]],'DB Money Supply'!$A:$D,2)</f>
        <v>1206.5</v>
      </c>
      <c r="C674" s="63">
        <f>(Table3032[[#This Row],[Real M1 Money Stock]]-B662)/B662</f>
        <v>9.0079508492952695E-2</v>
      </c>
    </row>
    <row r="675" spans="1:3" x14ac:dyDescent="0.35">
      <c r="A675" s="25">
        <v>41913</v>
      </c>
      <c r="B675" s="26">
        <f>VLOOKUP(Table3032[[#This Row],[Month]],'DB Money Supply'!$A:$D,2)</f>
        <v>1209.0999999999999</v>
      </c>
      <c r="C675" s="63">
        <f>(Table3032[[#This Row],[Real M1 Money Stock]]-B663)/B663</f>
        <v>7.6861417883861735E-2</v>
      </c>
    </row>
    <row r="676" spans="1:3" x14ac:dyDescent="0.35">
      <c r="A676" s="25">
        <v>41944</v>
      </c>
      <c r="B676" s="26">
        <f>VLOOKUP(Table3032[[#This Row],[Month]],'DB Money Supply'!$A:$D,2)</f>
        <v>1219</v>
      </c>
      <c r="C676" s="63">
        <f>(Table3032[[#This Row],[Real M1 Money Stock]]-B664)/B664</f>
        <v>8.3170428292162701E-2</v>
      </c>
    </row>
    <row r="677" spans="1:3" x14ac:dyDescent="0.35">
      <c r="A677" s="25">
        <v>41974</v>
      </c>
      <c r="B677" s="26">
        <f>VLOOKUP(Table3032[[#This Row],[Month]],'DB Money Supply'!$A:$D,2)</f>
        <v>1244.8</v>
      </c>
      <c r="C677" s="63">
        <f>(Table3032[[#This Row],[Real M1 Money Stock]]-B665)/B665</f>
        <v>9.6643467535899974E-2</v>
      </c>
    </row>
    <row r="678" spans="1:3" x14ac:dyDescent="0.35">
      <c r="A678" s="25">
        <v>42005</v>
      </c>
      <c r="B678" s="26">
        <f>VLOOKUP(Table3032[[#This Row],[Month]],'DB Money Supply'!$A:$D,2)</f>
        <v>1253</v>
      </c>
      <c r="C678" s="63">
        <f>(Table3032[[#This Row],[Real M1 Money Stock]]-B666)/B666</f>
        <v>9.2319762880306952E-2</v>
      </c>
    </row>
    <row r="679" spans="1:3" x14ac:dyDescent="0.35">
      <c r="A679" s="25">
        <v>42036</v>
      </c>
      <c r="B679" s="26">
        <f>VLOOKUP(Table3032[[#This Row],[Month]],'DB Money Supply'!$A:$D,2)</f>
        <v>1277</v>
      </c>
      <c r="C679" s="63">
        <f>(Table3032[[#This Row],[Real M1 Money Stock]]-B667)/B667</f>
        <v>0.10390733056708165</v>
      </c>
    </row>
    <row r="680" spans="1:3" x14ac:dyDescent="0.35">
      <c r="A680" s="25">
        <v>42064</v>
      </c>
      <c r="B680" s="26">
        <f>VLOOKUP(Table3032[[#This Row],[Month]],'DB Money Supply'!$A:$D,2)</f>
        <v>1270.5999999999999</v>
      </c>
      <c r="C680" s="63">
        <f>(Table3032[[#This Row],[Real M1 Money Stock]]-B668)/B668</f>
        <v>8.99888479025477E-2</v>
      </c>
    </row>
    <row r="681" spans="1:3" x14ac:dyDescent="0.35">
      <c r="A681" s="25">
        <v>42095</v>
      </c>
      <c r="B681" s="26">
        <f>VLOOKUP(Table3032[[#This Row],[Month]],'DB Money Supply'!$A:$D,2)</f>
        <v>1269.7</v>
      </c>
      <c r="C681" s="63">
        <f>(Table3032[[#This Row],[Real M1 Money Stock]]-B669)/B669</f>
        <v>8.2622783083219728E-2</v>
      </c>
    </row>
    <row r="682" spans="1:3" x14ac:dyDescent="0.35">
      <c r="A682" s="25">
        <v>42125</v>
      </c>
      <c r="B682" s="26">
        <f>VLOOKUP(Table3032[[#This Row],[Month]],'DB Money Supply'!$A:$D,2)</f>
        <v>1258.2</v>
      </c>
      <c r="C682" s="63">
        <f>(Table3032[[#This Row],[Real M1 Money Stock]]-B670)/B670</f>
        <v>6.7900186725513498E-2</v>
      </c>
    </row>
    <row r="683" spans="1:3" x14ac:dyDescent="0.35">
      <c r="A683" s="25">
        <v>42156</v>
      </c>
      <c r="B683" s="26">
        <f>VLOOKUP(Table3032[[#This Row],[Month]],'DB Money Supply'!$A:$D,2)</f>
        <v>1271.0999999999999</v>
      </c>
      <c r="C683" s="63">
        <f>(Table3032[[#This Row],[Real M1 Money Stock]]-B671)/B671</f>
        <v>6.6627506922883162E-2</v>
      </c>
    </row>
    <row r="684" spans="1:3" x14ac:dyDescent="0.35">
      <c r="A684" s="25">
        <v>42186</v>
      </c>
      <c r="B684" s="26">
        <f>VLOOKUP(Table3032[[#This Row],[Month]],'DB Money Supply'!$A:$D,2)</f>
        <v>1277.5</v>
      </c>
      <c r="C684" s="63">
        <f>(Table3032[[#This Row],[Real M1 Money Stock]]-B672)/B672</f>
        <v>6.7162308913207E-2</v>
      </c>
    </row>
    <row r="685" spans="1:3" x14ac:dyDescent="0.35">
      <c r="A685" s="25">
        <v>42217</v>
      </c>
      <c r="B685" s="26">
        <f>VLOOKUP(Table3032[[#This Row],[Month]],'DB Money Supply'!$A:$D,2)</f>
        <v>1272.5</v>
      </c>
      <c r="C685" s="63">
        <f>(Table3032[[#This Row],[Real M1 Money Stock]]-B673)/B673</f>
        <v>7.7567956643238123E-2</v>
      </c>
    </row>
    <row r="686" spans="1:3" x14ac:dyDescent="0.35">
      <c r="A686" s="25">
        <v>42248</v>
      </c>
      <c r="B686" s="26">
        <f>VLOOKUP(Table3032[[#This Row],[Month]],'DB Money Supply'!$A:$D,2)</f>
        <v>1283</v>
      </c>
      <c r="C686" s="63">
        <f>(Table3032[[#This Row],[Real M1 Money Stock]]-B674)/B674</f>
        <v>6.3406547865727317E-2</v>
      </c>
    </row>
    <row r="687" spans="1:3" x14ac:dyDescent="0.35">
      <c r="A687" s="25">
        <v>42278</v>
      </c>
      <c r="B687" s="26">
        <f>VLOOKUP(Table3032[[#This Row],[Month]],'DB Money Supply'!$A:$D,2)</f>
        <v>1269.8</v>
      </c>
      <c r="C687" s="63">
        <f>(Table3032[[#This Row],[Real M1 Money Stock]]-B675)/B675</f>
        <v>5.0202630055413158E-2</v>
      </c>
    </row>
    <row r="688" spans="1:3" x14ac:dyDescent="0.35">
      <c r="A688" s="25">
        <v>42309</v>
      </c>
      <c r="B688" s="26">
        <f>VLOOKUP(Table3032[[#This Row],[Month]],'DB Money Supply'!$A:$D,2)</f>
        <v>1295</v>
      </c>
      <c r="C688" s="63">
        <f>(Table3032[[#This Row],[Real M1 Money Stock]]-B676)/B676</f>
        <v>6.2346185397867106E-2</v>
      </c>
    </row>
    <row r="689" spans="1:3" x14ac:dyDescent="0.35">
      <c r="A689" s="25">
        <v>42339</v>
      </c>
      <c r="B689" s="26">
        <f>VLOOKUP(Table3032[[#This Row],[Month]],'DB Money Supply'!$A:$D,2)</f>
        <v>1302.0999999999999</v>
      </c>
      <c r="C689" s="63">
        <f>(Table3032[[#This Row],[Real M1 Money Stock]]-B677)/B677</f>
        <v>4.603149100257066E-2</v>
      </c>
    </row>
    <row r="690" spans="1:3" x14ac:dyDescent="0.35">
      <c r="A690" s="25">
        <v>42370</v>
      </c>
      <c r="B690" s="26">
        <f>VLOOKUP(Table3032[[#This Row],[Month]],'DB Money Supply'!$A:$D,2)</f>
        <v>1303.0999999999999</v>
      </c>
      <c r="C690" s="63">
        <f>(Table3032[[#This Row],[Real M1 Money Stock]]-B678)/B678</f>
        <v>3.9984038308060584E-2</v>
      </c>
    </row>
    <row r="691" spans="1:3" x14ac:dyDescent="0.35">
      <c r="A691" s="25">
        <v>42401</v>
      </c>
      <c r="B691" s="26">
        <f>VLOOKUP(Table3032[[#This Row],[Month]],'DB Money Supply'!$A:$D,2)</f>
        <v>1318.3</v>
      </c>
      <c r="C691" s="63">
        <f>(Table3032[[#This Row],[Real M1 Money Stock]]-B679)/B679</f>
        <v>3.2341425215348441E-2</v>
      </c>
    </row>
    <row r="692" spans="1:3" x14ac:dyDescent="0.35">
      <c r="A692" s="25">
        <v>42430</v>
      </c>
      <c r="B692" s="26">
        <f>VLOOKUP(Table3032[[#This Row],[Month]],'DB Money Supply'!$A:$D,2)</f>
        <v>1324.8</v>
      </c>
      <c r="C692" s="63">
        <f>(Table3032[[#This Row],[Real M1 Money Stock]]-B680)/B680</f>
        <v>4.2657012435070085E-2</v>
      </c>
    </row>
    <row r="693" spans="1:3" x14ac:dyDescent="0.35">
      <c r="A693" s="25">
        <v>42461</v>
      </c>
      <c r="B693" s="26">
        <f>VLOOKUP(Table3032[[#This Row],[Month]],'DB Money Supply'!$A:$D,2)</f>
        <v>1338.3</v>
      </c>
      <c r="C693" s="63">
        <f>(Table3032[[#This Row],[Real M1 Money Stock]]-B681)/B681</f>
        <v>5.4028510671812163E-2</v>
      </c>
    </row>
    <row r="694" spans="1:3" x14ac:dyDescent="0.35">
      <c r="A694" s="25">
        <v>42491</v>
      </c>
      <c r="B694" s="26">
        <f>VLOOKUP(Table3032[[#This Row],[Month]],'DB Money Supply'!$A:$D,2)</f>
        <v>1351.5</v>
      </c>
      <c r="C694" s="63">
        <f>(Table3032[[#This Row],[Real M1 Money Stock]]-B682)/B682</f>
        <v>7.4153552694325192E-2</v>
      </c>
    </row>
    <row r="695" spans="1:3" x14ac:dyDescent="0.35">
      <c r="A695" s="25">
        <v>42522</v>
      </c>
      <c r="B695" s="26">
        <f>VLOOKUP(Table3032[[#This Row],[Month]],'DB Money Supply'!$A:$D,2)</f>
        <v>1351.3</v>
      </c>
      <c r="C695" s="63">
        <f>(Table3032[[#This Row],[Real M1 Money Stock]]-B683)/B683</f>
        <v>6.3094957123751128E-2</v>
      </c>
    </row>
    <row r="696" spans="1:3" x14ac:dyDescent="0.35">
      <c r="A696" s="25">
        <v>42552</v>
      </c>
      <c r="B696" s="26">
        <f>VLOOKUP(Table3032[[#This Row],[Month]],'DB Money Supply'!$A:$D,2)</f>
        <v>1351.9</v>
      </c>
      <c r="C696" s="63">
        <f>(Table3032[[#This Row],[Real M1 Money Stock]]-B684)/B684</f>
        <v>5.8238747553816118E-2</v>
      </c>
    </row>
    <row r="697" spans="1:3" x14ac:dyDescent="0.35">
      <c r="A697" s="25">
        <v>42583</v>
      </c>
      <c r="B697" s="26">
        <f>VLOOKUP(Table3032[[#This Row],[Month]],'DB Money Supply'!$A:$D,2)</f>
        <v>1379.9</v>
      </c>
      <c r="C697" s="63">
        <f>(Table3032[[#This Row],[Real M1 Money Stock]]-B685)/B685</f>
        <v>8.4400785854616966E-2</v>
      </c>
    </row>
    <row r="698" spans="1:3" x14ac:dyDescent="0.35">
      <c r="A698" s="25">
        <v>42614</v>
      </c>
      <c r="B698" s="26">
        <f>VLOOKUP(Table3032[[#This Row],[Month]],'DB Money Supply'!$A:$D,2)</f>
        <v>1379.8</v>
      </c>
      <c r="C698" s="63">
        <f>(Table3032[[#This Row],[Real M1 Money Stock]]-B686)/B686</f>
        <v>7.5448168355416956E-2</v>
      </c>
    </row>
    <row r="699" spans="1:3" x14ac:dyDescent="0.35">
      <c r="A699" s="25">
        <v>42644</v>
      </c>
      <c r="B699" s="26">
        <f>VLOOKUP(Table3032[[#This Row],[Month]],'DB Money Supply'!$A:$D,2)</f>
        <v>1378.9</v>
      </c>
      <c r="C699" s="63">
        <f>(Table3032[[#This Row],[Real M1 Money Stock]]-B687)/B687</f>
        <v>8.5919042368877097E-2</v>
      </c>
    </row>
    <row r="700" spans="1:3" x14ac:dyDescent="0.35">
      <c r="A700" s="25">
        <v>42675</v>
      </c>
      <c r="B700" s="26">
        <f>VLOOKUP(Table3032[[#This Row],[Month]],'DB Money Supply'!$A:$D,2)</f>
        <v>1386.2</v>
      </c>
      <c r="C700" s="63">
        <f>(Table3032[[#This Row],[Real M1 Money Stock]]-B688)/B688</f>
        <v>7.0424710424710463E-2</v>
      </c>
    </row>
    <row r="701" spans="1:3" x14ac:dyDescent="0.35">
      <c r="A701" s="25">
        <v>42705</v>
      </c>
      <c r="B701" s="26">
        <f>VLOOKUP(Table3032[[#This Row],[Month]],'DB Money Supply'!$A:$D,2)</f>
        <v>1376.9</v>
      </c>
      <c r="C701" s="63">
        <f>(Table3032[[#This Row],[Real M1 Money Stock]]-B689)/B689</f>
        <v>5.7445664695492039E-2</v>
      </c>
    </row>
    <row r="702" spans="1:3" x14ac:dyDescent="0.35">
      <c r="A702" s="25">
        <v>42736</v>
      </c>
      <c r="B702" s="26">
        <f>VLOOKUP(Table3032[[#This Row],[Month]],'DB Money Supply'!$A:$D,2)</f>
        <v>1392</v>
      </c>
      <c r="C702" s="63">
        <f>(Table3032[[#This Row],[Real M1 Money Stock]]-B690)/B690</f>
        <v>6.8221932315248326E-2</v>
      </c>
    </row>
    <row r="703" spans="1:3" x14ac:dyDescent="0.35">
      <c r="A703" s="25">
        <v>42767</v>
      </c>
      <c r="B703" s="26">
        <f>VLOOKUP(Table3032[[#This Row],[Month]],'DB Money Supply'!$A:$D,2)</f>
        <v>1394.5</v>
      </c>
      <c r="C703" s="63">
        <f>(Table3032[[#This Row],[Real M1 Money Stock]]-B691)/B691</f>
        <v>5.7801714329060193E-2</v>
      </c>
    </row>
    <row r="704" spans="1:3" x14ac:dyDescent="0.35">
      <c r="A704" s="25">
        <v>42795</v>
      </c>
      <c r="B704" s="26">
        <f>VLOOKUP(Table3032[[#This Row],[Month]],'DB Money Supply'!$A:$D,2)</f>
        <v>1414.8</v>
      </c>
      <c r="C704" s="63">
        <f>(Table3032[[#This Row],[Real M1 Money Stock]]-B692)/B692</f>
        <v>6.7934782608695649E-2</v>
      </c>
    </row>
    <row r="705" spans="1:3" x14ac:dyDescent="0.35">
      <c r="A705" s="25">
        <v>42826</v>
      </c>
      <c r="B705" s="26">
        <f>VLOOKUP(Table3032[[#This Row],[Month]],'DB Money Supply'!$A:$D,2)</f>
        <v>1413.3</v>
      </c>
      <c r="C705" s="63">
        <f>(Table3032[[#This Row],[Real M1 Money Stock]]-B693)/B693</f>
        <v>5.604124635731899E-2</v>
      </c>
    </row>
    <row r="706" spans="1:3" x14ac:dyDescent="0.35">
      <c r="A706" s="25">
        <v>42856</v>
      </c>
      <c r="B706" s="26">
        <f>VLOOKUP(Table3032[[#This Row],[Month]],'DB Money Supply'!$A:$D,2)</f>
        <v>1441</v>
      </c>
      <c r="C706" s="63">
        <f>(Table3032[[#This Row],[Real M1 Money Stock]]-B694)/B694</f>
        <v>6.6222715501294854E-2</v>
      </c>
    </row>
    <row r="707" spans="1:3" x14ac:dyDescent="0.35">
      <c r="A707" s="25">
        <v>42887</v>
      </c>
      <c r="B707" s="26">
        <f>VLOOKUP(Table3032[[#This Row],[Month]],'DB Money Supply'!$A:$D,2)</f>
        <v>1443.7</v>
      </c>
      <c r="C707" s="63">
        <f>(Table3032[[#This Row],[Real M1 Money Stock]]-B695)/B695</f>
        <v>6.8378598386738765E-2</v>
      </c>
    </row>
    <row r="708" spans="1:3" x14ac:dyDescent="0.35">
      <c r="A708" s="25">
        <v>42917</v>
      </c>
      <c r="B708" s="26">
        <f>VLOOKUP(Table3032[[#This Row],[Month]],'DB Money Supply'!$A:$D,2)</f>
        <v>1452.9</v>
      </c>
      <c r="C708" s="63">
        <f>(Table3032[[#This Row],[Real M1 Money Stock]]-B696)/B696</f>
        <v>7.4709667874842803E-2</v>
      </c>
    </row>
    <row r="709" spans="1:3" x14ac:dyDescent="0.35">
      <c r="A709" s="25">
        <v>42948</v>
      </c>
      <c r="B709" s="26">
        <f>VLOOKUP(Table3032[[#This Row],[Month]],'DB Money Supply'!$A:$D,2)</f>
        <v>1463.3</v>
      </c>
      <c r="C709" s="63">
        <f>(Table3032[[#This Row],[Real M1 Money Stock]]-B697)/B697</f>
        <v>6.0439162258134546E-2</v>
      </c>
    </row>
    <row r="710" spans="1:3" x14ac:dyDescent="0.35">
      <c r="A710" s="25">
        <v>42979</v>
      </c>
      <c r="B710" s="26">
        <f>VLOOKUP(Table3032[[#This Row],[Month]],'DB Money Supply'!$A:$D,2)</f>
        <v>1449.1</v>
      </c>
      <c r="C710" s="63">
        <f>(Table3032[[#This Row],[Real M1 Money Stock]]-B698)/B698</f>
        <v>5.0224670242064035E-2</v>
      </c>
    </row>
    <row r="711" spans="1:3" x14ac:dyDescent="0.35">
      <c r="A711" s="25">
        <v>43009</v>
      </c>
      <c r="B711" s="26">
        <f>VLOOKUP(Table3032[[#This Row],[Month]],'DB Money Supply'!$A:$D,2)</f>
        <v>1462.3</v>
      </c>
      <c r="C711" s="63">
        <f>(Table3032[[#This Row],[Real M1 Money Stock]]-B699)/B699</f>
        <v>6.0482993690622856E-2</v>
      </c>
    </row>
    <row r="712" spans="1:3" x14ac:dyDescent="0.35">
      <c r="A712" s="25">
        <v>43040</v>
      </c>
      <c r="B712" s="26">
        <f>VLOOKUP(Table3032[[#This Row],[Month]],'DB Money Supply'!$A:$D,2)</f>
        <v>1468.4</v>
      </c>
      <c r="C712" s="63">
        <f>(Table3032[[#This Row],[Real M1 Money Stock]]-B700)/B700</f>
        <v>5.9298802481604414E-2</v>
      </c>
    </row>
    <row r="713" spans="1:3" x14ac:dyDescent="0.35">
      <c r="A713" s="25">
        <v>43070</v>
      </c>
      <c r="B713" s="26">
        <f>VLOOKUP(Table3032[[#This Row],[Month]],'DB Money Supply'!$A:$D,2)</f>
        <v>1457</v>
      </c>
      <c r="C713" s="63">
        <f>(Table3032[[#This Row],[Real M1 Money Stock]]-B701)/B701</f>
        <v>5.8174159343452617E-2</v>
      </c>
    </row>
    <row r="714" spans="1:3" x14ac:dyDescent="0.35">
      <c r="A714" s="25">
        <v>43101</v>
      </c>
      <c r="B714" s="26">
        <f>VLOOKUP(Table3032[[#This Row],[Month]],'DB Money Supply'!$A:$D,2)</f>
        <v>1469.9</v>
      </c>
      <c r="C714" s="63">
        <f>(Table3032[[#This Row],[Real M1 Money Stock]]-B702)/B702</f>
        <v>5.5962643678160985E-2</v>
      </c>
    </row>
    <row r="715" spans="1:3" x14ac:dyDescent="0.35">
      <c r="A715" s="25">
        <v>43132</v>
      </c>
      <c r="B715" s="26">
        <f>VLOOKUP(Table3032[[#This Row],[Month]],'DB Money Supply'!$A:$D,2)</f>
        <v>1450.9</v>
      </c>
      <c r="C715" s="63">
        <f>(Table3032[[#This Row],[Real M1 Money Stock]]-B703)/B703</f>
        <v>4.0444603800645455E-2</v>
      </c>
    </row>
    <row r="716" spans="1:3" x14ac:dyDescent="0.35">
      <c r="A716" s="25">
        <v>43160</v>
      </c>
      <c r="B716" s="26">
        <f>VLOOKUP(Table3032[[#This Row],[Month]],'DB Money Supply'!$A:$D,2)</f>
        <v>1467.8</v>
      </c>
      <c r="C716" s="63">
        <f>(Table3032[[#This Row],[Real M1 Money Stock]]-B704)/B704</f>
        <v>3.7461125247384791E-2</v>
      </c>
    </row>
    <row r="717" spans="1:3" x14ac:dyDescent="0.35">
      <c r="A717" s="25">
        <v>43191</v>
      </c>
      <c r="B717" s="26">
        <f>VLOOKUP(Table3032[[#This Row],[Month]],'DB Money Supply'!$A:$D,2)</f>
        <v>1461.2</v>
      </c>
      <c r="C717" s="63">
        <f>(Table3032[[#This Row],[Real M1 Money Stock]]-B705)/B705</f>
        <v>3.389230878086754E-2</v>
      </c>
    </row>
    <row r="718" spans="1:3" x14ac:dyDescent="0.35">
      <c r="A718" s="25">
        <v>43221</v>
      </c>
      <c r="B718" s="26">
        <f>VLOOKUP(Table3032[[#This Row],[Month]],'DB Money Supply'!$A:$D,2)</f>
        <v>1455.8</v>
      </c>
      <c r="C718" s="63">
        <f>(Table3032[[#This Row],[Real M1 Money Stock]]-B706)/B706</f>
        <v>1.027064538514917E-2</v>
      </c>
    </row>
    <row r="719" spans="1:3" x14ac:dyDescent="0.35">
      <c r="A719" s="25">
        <v>43252</v>
      </c>
      <c r="B719" s="26">
        <f>VLOOKUP(Table3032[[#This Row],[Month]],'DB Money Supply'!$A:$D,2)</f>
        <v>1454.4</v>
      </c>
      <c r="C719" s="63">
        <f>(Table3032[[#This Row],[Real M1 Money Stock]]-B707)/B707</f>
        <v>7.411512086998715E-3</v>
      </c>
    </row>
    <row r="720" spans="1:3" x14ac:dyDescent="0.35">
      <c r="A720" s="25">
        <v>43282</v>
      </c>
      <c r="B720" s="26">
        <f>VLOOKUP(Table3032[[#This Row],[Month]],'DB Money Supply'!$A:$D,2)</f>
        <v>1463.3</v>
      </c>
      <c r="C720" s="63">
        <f>(Table3032[[#This Row],[Real M1 Money Stock]]-B708)/B708</f>
        <v>7.158097597907539E-3</v>
      </c>
    </row>
    <row r="721" spans="1:3" x14ac:dyDescent="0.35">
      <c r="A721" s="25">
        <v>43313</v>
      </c>
      <c r="B721" s="26">
        <f>VLOOKUP(Table3032[[#This Row],[Month]],'DB Money Supply'!$A:$D,2)</f>
        <v>1467</v>
      </c>
      <c r="C721" s="63">
        <f>(Table3032[[#This Row],[Real M1 Money Stock]]-B709)/B709</f>
        <v>2.5285314016264917E-3</v>
      </c>
    </row>
    <row r="722" spans="1:3" x14ac:dyDescent="0.35">
      <c r="A722" s="25">
        <v>43344</v>
      </c>
      <c r="B722" s="26">
        <f>VLOOKUP(Table3032[[#This Row],[Month]],'DB Money Supply'!$A:$D,2)</f>
        <v>1467.6</v>
      </c>
      <c r="C722" s="63">
        <f>(Table3032[[#This Row],[Real M1 Money Stock]]-B710)/B710</f>
        <v>1.2766544751914983E-2</v>
      </c>
    </row>
    <row r="723" spans="1:3" x14ac:dyDescent="0.35">
      <c r="A723" s="25">
        <v>43374</v>
      </c>
      <c r="B723" s="26">
        <f>VLOOKUP(Table3032[[#This Row],[Month]],'DB Money Supply'!$A:$D,2)</f>
        <v>1474.4</v>
      </c>
      <c r="C723" s="63">
        <f>(Table3032[[#This Row],[Real M1 Money Stock]]-B711)/B711</f>
        <v>8.2746358476373776E-3</v>
      </c>
    </row>
    <row r="724" spans="1:3" x14ac:dyDescent="0.35">
      <c r="A724" s="25">
        <v>43405</v>
      </c>
      <c r="B724" s="26">
        <f>VLOOKUP(Table3032[[#This Row],[Month]],'DB Money Supply'!$A:$D,2)</f>
        <v>1466.7</v>
      </c>
      <c r="C724" s="63">
        <f>(Table3032[[#This Row],[Real M1 Money Stock]]-B712)/B712</f>
        <v>-1.1577226913647817E-3</v>
      </c>
    </row>
    <row r="725" spans="1:3" x14ac:dyDescent="0.35">
      <c r="A725" s="25">
        <v>43435</v>
      </c>
      <c r="B725" s="26">
        <f>VLOOKUP(Table3032[[#This Row],[Month]],'DB Money Supply'!$A:$D,2)</f>
        <v>1490.2</v>
      </c>
      <c r="C725" s="63">
        <f>(Table3032[[#This Row],[Real M1 Money Stock]]-B713)/B713</f>
        <v>2.2786547700755007E-2</v>
      </c>
    </row>
    <row r="726" spans="1:3" x14ac:dyDescent="0.35">
      <c r="A726" s="25">
        <v>43466</v>
      </c>
      <c r="B726" s="26">
        <f>VLOOKUP(Table3032[[#This Row],[Month]],'DB Money Supply'!$A:$D,2)</f>
        <v>1487.2</v>
      </c>
      <c r="C726" s="63">
        <f>(Table3032[[#This Row],[Real M1 Money Stock]]-B714)/B714</f>
        <v>1.1769508129804717E-2</v>
      </c>
    </row>
    <row r="727" spans="1:3" x14ac:dyDescent="0.35">
      <c r="A727" s="25">
        <v>43497</v>
      </c>
      <c r="B727" s="26">
        <f>VLOOKUP(Table3032[[#This Row],[Month]],'DB Money Supply'!$A:$D,2)</f>
        <v>1486.5</v>
      </c>
      <c r="C727" s="63">
        <f>(Table3032[[#This Row],[Real M1 Money Stock]]-B715)/B715</f>
        <v>2.4536494589565035E-2</v>
      </c>
    </row>
    <row r="728" spans="1:3" x14ac:dyDescent="0.35">
      <c r="A728" s="25">
        <v>43525</v>
      </c>
      <c r="B728" s="26">
        <f>VLOOKUP(Table3032[[#This Row],[Month]],'DB Money Supply'!$A:$D,2)</f>
        <v>1468.3</v>
      </c>
      <c r="C728" s="63">
        <f>(Table3032[[#This Row],[Real M1 Money Stock]]-B716)/B716</f>
        <v>3.4064586455920427E-4</v>
      </c>
    </row>
    <row r="729" spans="1:3" x14ac:dyDescent="0.35">
      <c r="A729" s="25">
        <v>43556</v>
      </c>
      <c r="B729" s="26">
        <f>VLOOKUP(Table3032[[#This Row],[Month]],'DB Money Supply'!$A:$D,2)</f>
        <v>1479.4</v>
      </c>
      <c r="C729" s="63">
        <f>(Table3032[[#This Row],[Real M1 Money Stock]]-B717)/B717</f>
        <v>1.2455516014234906E-2</v>
      </c>
    </row>
    <row r="730" spans="1:3" x14ac:dyDescent="0.35">
      <c r="A730" s="25">
        <v>43586</v>
      </c>
      <c r="B730" s="26">
        <f>VLOOKUP(Table3032[[#This Row],[Month]],'DB Money Supply'!$A:$D,2)</f>
        <v>1481.7</v>
      </c>
      <c r="C730" s="63">
        <f>(Table3032[[#This Row],[Real M1 Money Stock]]-B718)/B718</f>
        <v>1.7790905344140743E-2</v>
      </c>
    </row>
    <row r="731" spans="1:3" x14ac:dyDescent="0.35">
      <c r="A731" s="25">
        <v>43617</v>
      </c>
      <c r="B731" s="26">
        <f>VLOOKUP(Table3032[[#This Row],[Month]],'DB Money Supply'!$A:$D,2)</f>
        <v>1497.6</v>
      </c>
      <c r="C731" s="63">
        <f>(Table3032[[#This Row],[Real M1 Money Stock]]-B719)/B719</f>
        <v>2.9702970297029577E-2</v>
      </c>
    </row>
    <row r="732" spans="1:3" x14ac:dyDescent="0.35">
      <c r="A732" s="25">
        <v>43647</v>
      </c>
      <c r="B732" s="26">
        <f>VLOOKUP(Table3032[[#This Row],[Month]],'DB Money Supply'!$A:$D,2)</f>
        <v>1507.2</v>
      </c>
      <c r="C732" s="63">
        <f>(Table3032[[#This Row],[Real M1 Money Stock]]-B720)/B720</f>
        <v>3.0000683386865366E-2</v>
      </c>
    </row>
    <row r="733" spans="1:3" x14ac:dyDescent="0.35">
      <c r="A733" s="25">
        <v>43678</v>
      </c>
      <c r="B733" s="26">
        <f>VLOOKUP(Table3032[[#This Row],[Month]],'DB Money Supply'!$A:$D,2)</f>
        <v>1506.3</v>
      </c>
      <c r="C733" s="63">
        <f>(Table3032[[#This Row],[Real M1 Money Stock]]-B721)/B721</f>
        <v>2.6789366053169703E-2</v>
      </c>
    </row>
    <row r="734" spans="1:3" x14ac:dyDescent="0.35">
      <c r="A734" s="25">
        <v>43709</v>
      </c>
      <c r="B734" s="26">
        <f>VLOOKUP(Table3032[[#This Row],[Month]],'DB Money Supply'!$A:$D,2)</f>
        <v>1519.9</v>
      </c>
      <c r="C734" s="63">
        <f>(Table3032[[#This Row],[Real M1 Money Stock]]-B722)/B722</f>
        <v>3.5636413191605466E-2</v>
      </c>
    </row>
    <row r="735" spans="1:3" x14ac:dyDescent="0.35">
      <c r="A735" s="25">
        <v>43739</v>
      </c>
      <c r="B735" s="26">
        <f>VLOOKUP(Table3032[[#This Row],[Month]],'DB Money Supply'!$A:$D,2)</f>
        <v>1529.4</v>
      </c>
      <c r="C735" s="63">
        <f>(Table3032[[#This Row],[Real M1 Money Stock]]-B723)/B723</f>
        <v>3.7303309820944111E-2</v>
      </c>
    </row>
    <row r="736" spans="1:3" x14ac:dyDescent="0.35">
      <c r="A736" s="25">
        <v>43770</v>
      </c>
      <c r="B736" s="26">
        <f>VLOOKUP(Table3032[[#This Row],[Month]],'DB Money Supply'!$A:$D,2)</f>
        <v>1534.3</v>
      </c>
      <c r="C736" s="63">
        <f>(Table3032[[#This Row],[Real M1 Money Stock]]-B724)/B724</f>
        <v>4.6089861594054614E-2</v>
      </c>
    </row>
    <row r="737" spans="1:3" x14ac:dyDescent="0.35">
      <c r="A737" s="25">
        <v>43800</v>
      </c>
      <c r="B737" s="26">
        <f>VLOOKUP(Table3032[[#This Row],[Month]],'DB Money Supply'!$A:$D,2)</f>
        <v>1551.6</v>
      </c>
      <c r="C737" s="63">
        <f>(Table3032[[#This Row],[Real M1 Money Stock]]-B725)/B725</f>
        <v>4.120252315125477E-2</v>
      </c>
    </row>
    <row r="738" spans="1:3" x14ac:dyDescent="0.35">
      <c r="A738" s="25">
        <v>43831</v>
      </c>
      <c r="B738" s="26">
        <f>VLOOKUP(Table3032[[#This Row],[Month]],'DB Money Supply'!$A:$D,2)</f>
        <v>1543.8</v>
      </c>
      <c r="C738" s="63">
        <f>(Table3032[[#This Row],[Real M1 Money Stock]]-B726)/B726</f>
        <v>3.8058095750403378E-2</v>
      </c>
    </row>
    <row r="739" spans="1:3" x14ac:dyDescent="0.35">
      <c r="A739" s="25">
        <v>43862</v>
      </c>
      <c r="B739" s="26">
        <f>VLOOKUP(Table3032[[#This Row],[Month]],'DB Money Supply'!$A:$D,2)</f>
        <v>1545.5</v>
      </c>
      <c r="C739" s="63">
        <f>(Table3032[[#This Row],[Real M1 Money Stock]]-B727)/B727</f>
        <v>3.9690548267743021E-2</v>
      </c>
    </row>
    <row r="740" spans="1:3" x14ac:dyDescent="0.35">
      <c r="A740" s="25">
        <v>43891</v>
      </c>
      <c r="B740" s="26">
        <f>VLOOKUP(Table3032[[#This Row],[Month]],'DB Money Supply'!$A:$D,2)</f>
        <v>1650.8</v>
      </c>
      <c r="C740" s="63">
        <f>(Table3032[[#This Row],[Real M1 Money Stock]]-B728)/B728</f>
        <v>0.12429340053122659</v>
      </c>
    </row>
    <row r="741" spans="1:3" x14ac:dyDescent="0.35">
      <c r="A741" s="25">
        <v>43922</v>
      </c>
      <c r="B741" s="26">
        <f>VLOOKUP(Table3032[[#This Row],[Month]],'DB Money Supply'!$A:$D,2)</f>
        <v>1866.4</v>
      </c>
      <c r="C741" s="63">
        <f>(Table3032[[#This Row],[Real M1 Money Stock]]-B729)/B729</f>
        <v>0.26159253751520883</v>
      </c>
    </row>
    <row r="742" spans="1:3" x14ac:dyDescent="0.35">
      <c r="A742" s="25">
        <v>43952</v>
      </c>
      <c r="B742" s="26">
        <f>VLOOKUP(Table3032[[#This Row],[Month]],'DB Money Supply'!$A:$D,2)</f>
        <v>6342.4</v>
      </c>
      <c r="C742" s="63">
        <f>(Table3032[[#This Row],[Real M1 Money Stock]]-B730)/B730</f>
        <v>3.2804886279273804</v>
      </c>
    </row>
    <row r="743" spans="1:3" x14ac:dyDescent="0.35">
      <c r="A743" s="25">
        <v>43983</v>
      </c>
      <c r="B743" s="26">
        <f>VLOOKUP(Table3032[[#This Row],[Month]],'DB Money Supply'!$A:$D,2)</f>
        <v>6439.5</v>
      </c>
      <c r="C743" s="63">
        <f>(Table3032[[#This Row],[Real M1 Money Stock]]-B731)/B731</f>
        <v>3.2998798076923075</v>
      </c>
    </row>
    <row r="744" spans="1:3" x14ac:dyDescent="0.35">
      <c r="A744" s="25">
        <v>44013</v>
      </c>
      <c r="B744" s="26">
        <f>VLOOKUP(Table3032[[#This Row],[Month]],'DB Money Supply'!$A:$D,2)</f>
        <v>6484</v>
      </c>
      <c r="C744" s="63">
        <f>(Table3032[[#This Row],[Real M1 Money Stock]]-B732)/B732</f>
        <v>3.3020169851380041</v>
      </c>
    </row>
    <row r="745" spans="1:3" x14ac:dyDescent="0.35">
      <c r="A745" s="25">
        <v>44044</v>
      </c>
      <c r="B745" s="26">
        <f>VLOOKUP(Table3032[[#This Row],[Month]],'DB Money Supply'!$A:$D,2)</f>
        <v>6509.2</v>
      </c>
      <c r="C745" s="63">
        <f>(Table3032[[#This Row],[Real M1 Money Stock]]-B733)/B733</f>
        <v>3.3213171347009225</v>
      </c>
    </row>
    <row r="746" spans="1:3" x14ac:dyDescent="0.35">
      <c r="A746" s="25">
        <v>44075</v>
      </c>
      <c r="B746" s="26">
        <f>VLOOKUP(Table3032[[#This Row],[Month]],'DB Money Supply'!$A:$D,2)</f>
        <v>6595.8</v>
      </c>
      <c r="C746" s="63">
        <f>(Table3032[[#This Row],[Real M1 Money Stock]]-B734)/B734</f>
        <v>3.3396276070794126</v>
      </c>
    </row>
    <row r="747" spans="1:3" x14ac:dyDescent="0.35">
      <c r="A747" s="25">
        <v>44105</v>
      </c>
      <c r="B747" s="26">
        <f>VLOOKUP(Table3032[[#This Row],[Month]],'DB Money Supply'!$A:$D,2)</f>
        <v>6669.9</v>
      </c>
      <c r="C747" s="63">
        <f>(Table3032[[#This Row],[Real M1 Money Stock]]-B735)/B735</f>
        <v>3.3611220086308355</v>
      </c>
    </row>
    <row r="748" spans="1:3" x14ac:dyDescent="0.35">
      <c r="A748" s="25">
        <v>44136</v>
      </c>
      <c r="B748" s="26">
        <f>VLOOKUP(Table3032[[#This Row],[Month]],'DB Money Supply'!$A:$D,2)</f>
        <v>6760.8</v>
      </c>
      <c r="C748" s="63">
        <f>(Table3032[[#This Row],[Real M1 Money Stock]]-B736)/B736</f>
        <v>3.4064394186273872</v>
      </c>
    </row>
    <row r="749" spans="1:3" x14ac:dyDescent="0.35">
      <c r="A749" s="25">
        <v>44166</v>
      </c>
      <c r="B749" s="26">
        <f>VLOOKUP(Table3032[[#This Row],[Month]],'DB Money Supply'!$A:$D,2)</f>
        <v>6818.4</v>
      </c>
      <c r="C749" s="63">
        <f>(Table3032[[#This Row],[Real M1 Money Stock]]-B737)/B737</f>
        <v>3.3944315545243615</v>
      </c>
    </row>
    <row r="750" spans="1:3" x14ac:dyDescent="0.35">
      <c r="A750" s="25">
        <v>44197</v>
      </c>
      <c r="B750" s="26">
        <f>VLOOKUP(Table3032[[#This Row],[Month]],'DB Money Supply'!$A:$D,2)</f>
        <v>6905.8</v>
      </c>
      <c r="C750" s="63">
        <f>(Table3032[[#This Row],[Real M1 Money Stock]]-B738)/B738</f>
        <v>3.4732478300297966</v>
      </c>
    </row>
    <row r="751" spans="1:3" x14ac:dyDescent="0.35">
      <c r="A751" s="25">
        <v>44228</v>
      </c>
      <c r="B751" s="26">
        <f>VLOOKUP(Table3032[[#This Row],[Month]],'DB Money Supply'!$A:$D,2)</f>
        <v>6974.6</v>
      </c>
      <c r="C751" s="63">
        <f>(Table3032[[#This Row],[Real M1 Money Stock]]-B739)/B739</f>
        <v>3.5128437398900036</v>
      </c>
    </row>
    <row r="752" spans="1:3" x14ac:dyDescent="0.35">
      <c r="A752" s="25">
        <v>44256</v>
      </c>
      <c r="B752" s="26">
        <f>VLOOKUP(Table3032[[#This Row],[Month]],'DB Money Supply'!$A:$D,2)</f>
        <v>7033.7</v>
      </c>
      <c r="C752" s="63">
        <f>(Table3032[[#This Row],[Real M1 Money Stock]]-B740)/B740</f>
        <v>3.2607826508359583</v>
      </c>
    </row>
    <row r="753" spans="1:3" x14ac:dyDescent="0.35">
      <c r="A753" s="25">
        <v>44287</v>
      </c>
      <c r="B753" s="26">
        <f>VLOOKUP(Table3032[[#This Row],[Month]],'DB Money Supply'!$A:$D,2)</f>
        <v>7096.2</v>
      </c>
      <c r="C753" s="63">
        <f>(Table3032[[#This Row],[Real M1 Money Stock]]-B741)/B741</f>
        <v>2.8020788684097724</v>
      </c>
    </row>
    <row r="754" spans="1:3" x14ac:dyDescent="0.35">
      <c r="A754" s="25">
        <v>44317</v>
      </c>
      <c r="B754" s="26">
        <f>VLOOKUP(Table3032[[#This Row],[Month]],'DB Money Supply'!$A:$D,2)</f>
        <v>7170.4</v>
      </c>
      <c r="C754" s="63">
        <f>(Table3032[[#This Row],[Real M1 Money Stock]]-B742)/B742</f>
        <v>0.13054994954591323</v>
      </c>
    </row>
    <row r="755" spans="1:3" x14ac:dyDescent="0.35">
      <c r="A755" s="25">
        <v>44348</v>
      </c>
      <c r="B755" s="26">
        <f>VLOOKUP(Table3032[[#This Row],[Month]],'DB Money Supply'!$A:$D,2)</f>
        <v>7130.2</v>
      </c>
      <c r="C755" s="63">
        <f>(Table3032[[#This Row],[Real M1 Money Stock]]-B743)/B743</f>
        <v>0.10725988042549885</v>
      </c>
    </row>
    <row r="756" spans="1:3" x14ac:dyDescent="0.35">
      <c r="A756" s="25">
        <v>44378</v>
      </c>
      <c r="B756" s="26">
        <f>VLOOKUP(Table3032[[#This Row],[Month]],'DB Money Supply'!$A:$D,2)</f>
        <v>7161.3</v>
      </c>
      <c r="C756" s="63">
        <f>(Table3032[[#This Row],[Real M1 Money Stock]]-B744)/B744</f>
        <v>0.10445712523133871</v>
      </c>
    </row>
    <row r="757" spans="1:3" x14ac:dyDescent="0.35">
      <c r="A757" s="25">
        <v>44409</v>
      </c>
      <c r="B757" s="26">
        <f>VLOOKUP(Table3032[[#This Row],[Month]],'DB Money Supply'!$A:$D,2)</f>
        <v>7224.2</v>
      </c>
      <c r="C757" s="63">
        <f>(Table3032[[#This Row],[Real M1 Money Stock]]-B745)/B745</f>
        <v>0.10984452774534505</v>
      </c>
    </row>
    <row r="758" spans="1:3" x14ac:dyDescent="0.35">
      <c r="A758" s="25">
        <v>44440</v>
      </c>
      <c r="B758" s="26">
        <f>VLOOKUP(Table3032[[#This Row],[Month]],'DB Money Supply'!$A:$D,2)</f>
        <v>7247.1</v>
      </c>
      <c r="C758" s="63">
        <f>(Table3032[[#This Row],[Real M1 Money Stock]]-B746)/B746</f>
        <v>9.8744655689984556E-2</v>
      </c>
    </row>
    <row r="759" spans="1:3" x14ac:dyDescent="0.35">
      <c r="A759" s="25">
        <v>44470</v>
      </c>
      <c r="B759" s="26">
        <f>VLOOKUP(Table3032[[#This Row],[Month]],'DB Money Supply'!$A:$D,2)</f>
        <v>7253.9</v>
      </c>
      <c r="C759" s="63">
        <f>(Table3032[[#This Row],[Real M1 Money Stock]]-B747)/B747</f>
        <v>8.7557534595721076E-2</v>
      </c>
    </row>
    <row r="760" spans="1:3" x14ac:dyDescent="0.35">
      <c r="A760" s="25">
        <v>44501</v>
      </c>
      <c r="B760" s="26">
        <f>VLOOKUP(Table3032[[#This Row],[Month]],'DB Money Supply'!$A:$D,2)</f>
        <v>7281.1</v>
      </c>
      <c r="C760" s="63">
        <f>(Table3032[[#This Row],[Real M1 Money Stock]]-B748)/B748</f>
        <v>7.6958348124482337E-2</v>
      </c>
    </row>
    <row r="761" spans="1:3" x14ac:dyDescent="0.35">
      <c r="A761" s="25">
        <v>44531</v>
      </c>
      <c r="B761" s="26">
        <f>VLOOKUP(Table3032[[#This Row],[Month]],'DB Money Supply'!$A:$D,2)</f>
        <v>7293.4</v>
      </c>
      <c r="C761" s="63">
        <f>(Table3032[[#This Row],[Real M1 Money Stock]]-B749)/B749</f>
        <v>6.9664437404669724E-2</v>
      </c>
    </row>
    <row r="762" spans="1:3" x14ac:dyDescent="0.35">
      <c r="A762" s="25">
        <v>44562</v>
      </c>
      <c r="B762" s="26">
        <f>VLOOKUP(Table3032[[#This Row],[Month]],'DB Money Supply'!$A:$D,2)</f>
        <v>7301.6</v>
      </c>
      <c r="C762" s="63">
        <f>(Table3032[[#This Row],[Real M1 Money Stock]]-B750)/B750</f>
        <v>5.7314141735932141E-2</v>
      </c>
    </row>
    <row r="763" spans="1:3" x14ac:dyDescent="0.35">
      <c r="A763" s="25">
        <v>44593</v>
      </c>
      <c r="B763" s="26">
        <f>VLOOKUP(Table3032[[#This Row],[Month]],'DB Money Supply'!$A:$D,2)</f>
        <v>7270.3</v>
      </c>
      <c r="C763" s="63">
        <f>(Table3032[[#This Row],[Real M1 Money Stock]]-B751)/B751</f>
        <v>4.239669658475035E-2</v>
      </c>
    </row>
    <row r="764" spans="1:3" x14ac:dyDescent="0.35">
      <c r="A764" s="25">
        <v>44621</v>
      </c>
      <c r="B764" s="26">
        <f>VLOOKUP(Table3032[[#This Row],[Month]],'DB Money Supply'!$A:$D,2)</f>
        <v>7194.5</v>
      </c>
      <c r="C764" s="63">
        <f>(Table3032[[#This Row],[Real M1 Money Stock]]-B752)/B752</f>
        <v>2.286136741686455E-2</v>
      </c>
    </row>
    <row r="765" spans="1:3" x14ac:dyDescent="0.35">
      <c r="A765" s="25">
        <v>44652</v>
      </c>
      <c r="B765" s="26">
        <f>VLOOKUP(Table3032[[#This Row],[Month]],'DB Money Supply'!$A:$D,2)</f>
        <v>7142.4</v>
      </c>
      <c r="C765" s="63">
        <f>(Table3032[[#This Row],[Real M1 Money Stock]]-B753)/B753</f>
        <v>6.5105267608015303E-3</v>
      </c>
    </row>
    <row r="766" spans="1:3" x14ac:dyDescent="0.35">
      <c r="A766" s="25">
        <v>44682</v>
      </c>
      <c r="B766" s="26">
        <f>VLOOKUP(Table3032[[#This Row],[Month]],'DB Money Supply'!$A:$D,2)</f>
        <v>7077</v>
      </c>
      <c r="C766" s="63">
        <f>(Table3032[[#This Row],[Real M1 Money Stock]]-B754)/B754</f>
        <v>-1.3025772620774244E-2</v>
      </c>
    </row>
    <row r="767" spans="1:3" x14ac:dyDescent="0.35">
      <c r="A767" s="25">
        <v>44713</v>
      </c>
      <c r="B767" s="26">
        <f>VLOOKUP(Table3032[[#This Row],[Month]],'DB Money Supply'!$A:$D,2)</f>
        <v>6960.6</v>
      </c>
      <c r="C767" s="63">
        <f>(Table3032[[#This Row],[Real M1 Money Stock]]-B755)/B755</f>
        <v>-2.3786149056127383E-2</v>
      </c>
    </row>
    <row r="768" spans="1:3" x14ac:dyDescent="0.35">
      <c r="A768" s="25">
        <v>44743</v>
      </c>
      <c r="B768" s="26">
        <f>VLOOKUP(Table3032[[#This Row],[Month]],'DB Money Supply'!$A:$D,2)</f>
        <v>6953.8</v>
      </c>
      <c r="C768" s="63">
        <f>(Table3032[[#This Row],[Real M1 Money Stock]]-B756)/B756</f>
        <v>-2.8975186069568375E-2</v>
      </c>
    </row>
    <row r="769" spans="1:3" x14ac:dyDescent="0.35">
      <c r="A769" s="25">
        <v>44774</v>
      </c>
      <c r="B769" s="26">
        <f>VLOOKUP(Table3032[[#This Row],[Month]],'DB Money Supply'!$A:$D,2)</f>
        <v>6925.2</v>
      </c>
      <c r="C769" s="63">
        <f>(Table3032[[#This Row],[Real M1 Money Stock]]-B757)/B757</f>
        <v>-4.1388665873037848E-2</v>
      </c>
    </row>
    <row r="770" spans="1:3" x14ac:dyDescent="0.35">
      <c r="A770" s="25">
        <v>44805</v>
      </c>
      <c r="B770" s="26">
        <f>VLOOKUP(Table3032[[#This Row],[Month]],'DB Money Supply'!$A:$D,2)</f>
        <v>6834.9</v>
      </c>
      <c r="C770" s="63">
        <f>(Table3032[[#This Row],[Real M1 Money Stock]]-B758)/B758</f>
        <v>-5.6877923583226492E-2</v>
      </c>
    </row>
    <row r="771" spans="1:3" x14ac:dyDescent="0.35">
      <c r="A771" s="25">
        <v>44835</v>
      </c>
      <c r="B771" s="26">
        <f>VLOOKUP(Table3032[[#This Row],[Month]],'DB Money Supply'!$A:$D,2)</f>
        <v>6743.5</v>
      </c>
      <c r="C771" s="63">
        <f>(Table3032[[#This Row],[Real M1 Money Stock]]-B759)/B759</f>
        <v>-7.0362150015853497E-2</v>
      </c>
    </row>
    <row r="772" spans="1:3" x14ac:dyDescent="0.35">
      <c r="A772" s="25">
        <v>44866</v>
      </c>
      <c r="B772" s="26">
        <f>VLOOKUP(Table3032[[#This Row],[Month]],'DB Money Supply'!$A:$D,2)</f>
        <v>6681.2</v>
      </c>
      <c r="C772" s="63">
        <f>(Table3032[[#This Row],[Real M1 Money Stock]]-B760)/B760</f>
        <v>-8.2391396904313977E-2</v>
      </c>
    </row>
  </sheetData>
  <conditionalFormatting sqref="C18:C772">
    <cfRule type="colorScale" priority="2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500-000000000000}"/>
  </hyperlinks>
  <pageMargins left="0.7" right="0.7" top="0.75" bottom="0.75" header="0.3" footer="0.3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M772"/>
  <sheetViews>
    <sheetView tabSelected="1" zoomScale="110" zoomScaleNormal="110" workbookViewId="0">
      <pane ySplit="5" topLeftCell="A756" activePane="bottomLeft" state="frozen"/>
      <selection activeCell="F826" sqref="F826"/>
      <selection pane="bottomLeft" activeCell="A767" sqref="A767:C772"/>
    </sheetView>
  </sheetViews>
  <sheetFormatPr defaultColWidth="9.1796875" defaultRowHeight="14.5" x14ac:dyDescent="0.35"/>
  <cols>
    <col min="1" max="1" width="11.6328125" style="16" customWidth="1"/>
    <col min="2" max="2" width="12" style="16" customWidth="1"/>
    <col min="3" max="3" width="14.6328125" style="16" customWidth="1"/>
    <col min="4" max="6" width="9.1796875" style="70" customWidth="1"/>
    <col min="7" max="7" width="13.36328125" style="70" customWidth="1"/>
    <col min="8" max="38" width="9.1796875" style="70" customWidth="1"/>
    <col min="39" max="16384" width="9.1796875" style="70"/>
  </cols>
  <sheetData>
    <row r="1" spans="1:13" x14ac:dyDescent="0.35">
      <c r="A1" s="1" t="s">
        <v>6</v>
      </c>
    </row>
    <row r="2" spans="1:13" x14ac:dyDescent="0.35">
      <c r="A2" s="70" t="s">
        <v>136</v>
      </c>
      <c r="E2" s="21"/>
      <c r="F2" s="21"/>
      <c r="G2" s="21"/>
      <c r="H2" s="21"/>
      <c r="I2" s="21"/>
      <c r="J2" s="21"/>
      <c r="K2" s="21"/>
      <c r="L2" s="21"/>
      <c r="M2" s="21"/>
    </row>
    <row r="3" spans="1:13" x14ac:dyDescent="0.35">
      <c r="A3" s="1"/>
    </row>
    <row r="5" spans="1:13" ht="31.5" customHeight="1" x14ac:dyDescent="0.35">
      <c r="A5" s="51" t="s">
        <v>80</v>
      </c>
      <c r="B5" s="52" t="s">
        <v>137</v>
      </c>
      <c r="C5" s="53" t="s">
        <v>138</v>
      </c>
    </row>
    <row r="6" spans="1:13" x14ac:dyDescent="0.35">
      <c r="A6" s="22">
        <v>21551</v>
      </c>
      <c r="B6" s="24">
        <f>VLOOKUP(Table30[[#This Row],[Month]],'DB Money Supply'!$A:$D,3)</f>
        <v>987.9</v>
      </c>
      <c r="C6" s="23"/>
    </row>
    <row r="7" spans="1:13" x14ac:dyDescent="0.35">
      <c r="A7" s="22">
        <v>21582</v>
      </c>
      <c r="B7" s="24">
        <f>VLOOKUP(Table30[[#This Row],[Month]],'DB Money Supply'!$A:$D,3)</f>
        <v>992.1</v>
      </c>
      <c r="C7" s="23"/>
    </row>
    <row r="8" spans="1:13" x14ac:dyDescent="0.35">
      <c r="A8" s="22">
        <v>21610</v>
      </c>
      <c r="B8" s="24">
        <f>VLOOKUP(Table30[[#This Row],[Month]],'DB Money Supply'!$A:$D,3)</f>
        <v>998.3</v>
      </c>
      <c r="C8" s="23"/>
    </row>
    <row r="9" spans="1:13" x14ac:dyDescent="0.35">
      <c r="A9" s="22">
        <v>21641</v>
      </c>
      <c r="B9" s="24">
        <f>VLOOKUP(Table30[[#This Row],[Month]],'DB Money Supply'!$A:$D,3)</f>
        <v>1001</v>
      </c>
      <c r="C9" s="23"/>
    </row>
    <row r="10" spans="1:13" x14ac:dyDescent="0.35">
      <c r="A10" s="22">
        <v>21671</v>
      </c>
      <c r="B10" s="24">
        <f>VLOOKUP(Table30[[#This Row],[Month]],'DB Money Supply'!$A:$D,3)</f>
        <v>1006.2</v>
      </c>
      <c r="C10" s="23"/>
    </row>
    <row r="11" spans="1:13" x14ac:dyDescent="0.35">
      <c r="A11" s="22">
        <v>21702</v>
      </c>
      <c r="B11" s="24">
        <f>VLOOKUP(Table30[[#This Row],[Month]],'DB Money Supply'!$A:$D,3)</f>
        <v>1010.3</v>
      </c>
      <c r="C11" s="23"/>
    </row>
    <row r="12" spans="1:13" x14ac:dyDescent="0.35">
      <c r="A12" s="22">
        <v>21732</v>
      </c>
      <c r="B12" s="24">
        <f>VLOOKUP(Table30[[#This Row],[Month]],'DB Money Supply'!$A:$D,3)</f>
        <v>1012.7</v>
      </c>
      <c r="C12" s="23"/>
    </row>
    <row r="13" spans="1:13" x14ac:dyDescent="0.35">
      <c r="A13" s="22">
        <v>21763</v>
      </c>
      <c r="B13" s="24">
        <f>VLOOKUP(Table30[[#This Row],[Month]],'DB Money Supply'!$A:$D,3)</f>
        <v>1015.8</v>
      </c>
      <c r="C13" s="23"/>
    </row>
    <row r="14" spans="1:13" x14ac:dyDescent="0.35">
      <c r="A14" s="22">
        <v>21794</v>
      </c>
      <c r="B14" s="24">
        <f>VLOOKUP(Table30[[#This Row],[Month]],'DB Money Supply'!$A:$D,3)</f>
        <v>1014.4</v>
      </c>
      <c r="C14" s="23"/>
    </row>
    <row r="15" spans="1:13" x14ac:dyDescent="0.35">
      <c r="A15" s="22">
        <v>21824</v>
      </c>
      <c r="B15" s="24">
        <f>VLOOKUP(Table30[[#This Row],[Month]],'DB Money Supply'!$A:$D,3)</f>
        <v>1010.2</v>
      </c>
      <c r="C15" s="23"/>
    </row>
    <row r="16" spans="1:13" x14ac:dyDescent="0.35">
      <c r="A16" s="22">
        <v>21855</v>
      </c>
      <c r="B16" s="24">
        <f>VLOOKUP(Table30[[#This Row],[Month]],'DB Money Supply'!$A:$D,3)</f>
        <v>1012.3</v>
      </c>
      <c r="C16" s="23"/>
    </row>
    <row r="17" spans="1:3" x14ac:dyDescent="0.35">
      <c r="A17" s="22">
        <v>21885</v>
      </c>
      <c r="B17" s="24">
        <f>VLOOKUP(Table30[[#This Row],[Month]],'DB Money Supply'!$A:$D,3)</f>
        <v>1012.6</v>
      </c>
      <c r="C17" s="23"/>
    </row>
    <row r="18" spans="1:3" x14ac:dyDescent="0.35">
      <c r="A18" s="22">
        <v>21916</v>
      </c>
      <c r="B18" s="24">
        <f>VLOOKUP(Table30[[#This Row],[Month]],'DB Money Supply'!$A:$D,3)</f>
        <v>1015.3</v>
      </c>
      <c r="C18" s="63">
        <f>(Table30[[#This Row],[Real M2 Money Stock]]-B6)/B6</f>
        <v>2.7735600769308612E-2</v>
      </c>
    </row>
    <row r="19" spans="1:3" x14ac:dyDescent="0.35">
      <c r="A19" s="22">
        <v>21947</v>
      </c>
      <c r="B19" s="24">
        <f>VLOOKUP(Table30[[#This Row],[Month]],'DB Money Supply'!$A:$D,3)</f>
        <v>1014.6</v>
      </c>
      <c r="C19" s="63">
        <f>(Table30[[#This Row],[Real M2 Money Stock]]-B7)/B7</f>
        <v>2.2679165406713032E-2</v>
      </c>
    </row>
    <row r="20" spans="1:3" x14ac:dyDescent="0.35">
      <c r="A20" s="22">
        <v>21976</v>
      </c>
      <c r="B20" s="24">
        <f>VLOOKUP(Table30[[#This Row],[Month]],'DB Money Supply'!$A:$D,3)</f>
        <v>1017.7</v>
      </c>
      <c r="C20" s="63">
        <f>(Table30[[#This Row],[Real M2 Money Stock]]-B8)/B8</f>
        <v>1.9433036161474598E-2</v>
      </c>
    </row>
    <row r="21" spans="1:3" x14ac:dyDescent="0.35">
      <c r="A21" s="22">
        <v>22007</v>
      </c>
      <c r="B21" s="24">
        <f>VLOOKUP(Table30[[#This Row],[Month]],'DB Money Supply'!$A:$D,3)</f>
        <v>1015.9</v>
      </c>
      <c r="C21" s="63">
        <f>(Table30[[#This Row],[Real M2 Money Stock]]-B9)/B9</f>
        <v>1.4885114885114863E-2</v>
      </c>
    </row>
    <row r="22" spans="1:3" x14ac:dyDescent="0.35">
      <c r="A22" s="22">
        <v>22037</v>
      </c>
      <c r="B22" s="24">
        <f>VLOOKUP(Table30[[#This Row],[Month]],'DB Money Supply'!$A:$D,3)</f>
        <v>1017.6</v>
      </c>
      <c r="C22" s="63">
        <f>(Table30[[#This Row],[Real M2 Money Stock]]-B10)/B10</f>
        <v>1.1329755515802004E-2</v>
      </c>
    </row>
    <row r="23" spans="1:3" x14ac:dyDescent="0.35">
      <c r="A23" s="22">
        <v>22068</v>
      </c>
      <c r="B23" s="24">
        <f>VLOOKUP(Table30[[#This Row],[Month]],'DB Money Supply'!$A:$D,3)</f>
        <v>1020.9</v>
      </c>
      <c r="C23" s="63">
        <f>(Table30[[#This Row],[Real M2 Money Stock]]-B11)/B11</f>
        <v>1.0491933089181454E-2</v>
      </c>
    </row>
    <row r="24" spans="1:3" x14ac:dyDescent="0.35">
      <c r="A24" s="22">
        <v>22098</v>
      </c>
      <c r="B24" s="24">
        <f>VLOOKUP(Table30[[#This Row],[Month]],'DB Money Supply'!$A:$D,3)</f>
        <v>1029.0999999999999</v>
      </c>
      <c r="C24" s="63">
        <f>(Table30[[#This Row],[Real M2 Money Stock]]-B12)/B12</f>
        <v>1.6194331983805533E-2</v>
      </c>
    </row>
    <row r="25" spans="1:3" x14ac:dyDescent="0.35">
      <c r="A25" s="22">
        <v>22129</v>
      </c>
      <c r="B25" s="24">
        <f>VLOOKUP(Table30[[#This Row],[Month]],'DB Money Supply'!$A:$D,3)</f>
        <v>1036.5</v>
      </c>
      <c r="C25" s="63">
        <f>(Table30[[#This Row],[Real M2 Money Stock]]-B13)/B13</f>
        <v>2.0378027170702941E-2</v>
      </c>
    </row>
    <row r="26" spans="1:3" x14ac:dyDescent="0.35">
      <c r="A26" s="22">
        <v>22160</v>
      </c>
      <c r="B26" s="24">
        <f>VLOOKUP(Table30[[#This Row],[Month]],'DB Money Supply'!$A:$D,3)</f>
        <v>1041.5</v>
      </c>
      <c r="C26" s="63">
        <f>(Table30[[#This Row],[Real M2 Money Stock]]-B14)/B14</f>
        <v>2.6715299684542611E-2</v>
      </c>
    </row>
    <row r="27" spans="1:3" x14ac:dyDescent="0.35">
      <c r="A27" s="22">
        <v>22190</v>
      </c>
      <c r="B27" s="24">
        <f>VLOOKUP(Table30[[#This Row],[Month]],'DB Money Supply'!$A:$D,3)</f>
        <v>1040.3</v>
      </c>
      <c r="C27" s="63">
        <f>(Table30[[#This Row],[Real M2 Money Stock]]-B15)/B15</f>
        <v>2.979607998416146E-2</v>
      </c>
    </row>
    <row r="28" spans="1:3" x14ac:dyDescent="0.35">
      <c r="A28" s="22">
        <v>22221</v>
      </c>
      <c r="B28" s="24">
        <f>VLOOKUP(Table30[[#This Row],[Month]],'DB Money Supply'!$A:$D,3)</f>
        <v>1044</v>
      </c>
      <c r="C28" s="63">
        <f>(Table30[[#This Row],[Real M2 Money Stock]]-B16)/B16</f>
        <v>3.131482762027072E-2</v>
      </c>
    </row>
    <row r="29" spans="1:3" x14ac:dyDescent="0.35">
      <c r="A29" s="22">
        <v>22251</v>
      </c>
      <c r="B29" s="24">
        <f>VLOOKUP(Table30[[#This Row],[Month]],'DB Money Supply'!$A:$D,3)</f>
        <v>1048</v>
      </c>
      <c r="C29" s="63">
        <f>(Table30[[#This Row],[Real M2 Money Stock]]-B17)/B17</f>
        <v>3.4959510171834858E-2</v>
      </c>
    </row>
    <row r="30" spans="1:3" x14ac:dyDescent="0.35">
      <c r="A30" s="22">
        <v>22282</v>
      </c>
      <c r="B30" s="24">
        <f>VLOOKUP(Table30[[#This Row],[Month]],'DB Money Supply'!$A:$D,3)</f>
        <v>1052.5999999999999</v>
      </c>
      <c r="C30" s="63">
        <f>(Table30[[#This Row],[Real M2 Money Stock]]-B18)/B18</f>
        <v>3.6737909977346557E-2</v>
      </c>
    </row>
    <row r="31" spans="1:3" x14ac:dyDescent="0.35">
      <c r="A31" s="22">
        <v>22313</v>
      </c>
      <c r="B31" s="24">
        <f>VLOOKUP(Table30[[#This Row],[Month]],'DB Money Supply'!$A:$D,3)</f>
        <v>1060.7</v>
      </c>
      <c r="C31" s="63">
        <f>(Table30[[#This Row],[Real M2 Money Stock]]-B19)/B19</f>
        <v>4.5436625271042794E-2</v>
      </c>
    </row>
    <row r="32" spans="1:3" x14ac:dyDescent="0.35">
      <c r="A32" s="22">
        <v>22341</v>
      </c>
      <c r="B32" s="24">
        <f>VLOOKUP(Table30[[#This Row],[Month]],'DB Money Supply'!$A:$D,3)</f>
        <v>1066.7</v>
      </c>
      <c r="C32" s="63">
        <f>(Table30[[#This Row],[Real M2 Money Stock]]-B20)/B20</f>
        <v>4.814778421931807E-2</v>
      </c>
    </row>
    <row r="33" spans="1:3" x14ac:dyDescent="0.35">
      <c r="A33" s="22">
        <v>22372</v>
      </c>
      <c r="B33" s="24">
        <f>VLOOKUP(Table30[[#This Row],[Month]],'DB Money Supply'!$A:$D,3)</f>
        <v>1073.0999999999999</v>
      </c>
      <c r="C33" s="63">
        <f>(Table30[[#This Row],[Real M2 Money Stock]]-B21)/B21</f>
        <v>5.6304754404961049E-2</v>
      </c>
    </row>
    <row r="34" spans="1:3" x14ac:dyDescent="0.35">
      <c r="A34" s="22">
        <v>22402</v>
      </c>
      <c r="B34" s="24">
        <f>VLOOKUP(Table30[[#This Row],[Month]],'DB Money Supply'!$A:$D,3)</f>
        <v>1079.8</v>
      </c>
      <c r="C34" s="63">
        <f>(Table30[[#This Row],[Real M2 Money Stock]]-B22)/B22</f>
        <v>6.1124213836477918E-2</v>
      </c>
    </row>
    <row r="35" spans="1:3" x14ac:dyDescent="0.35">
      <c r="A35" s="22">
        <v>22433</v>
      </c>
      <c r="B35" s="24">
        <f>VLOOKUP(Table30[[#This Row],[Month]],'DB Money Supply'!$A:$D,3)</f>
        <v>1086.8</v>
      </c>
      <c r="C35" s="63">
        <f>(Table30[[#This Row],[Real M2 Money Stock]]-B23)/B23</f>
        <v>6.4550886472720129E-2</v>
      </c>
    </row>
    <row r="36" spans="1:3" x14ac:dyDescent="0.35">
      <c r="A36" s="22">
        <v>22463</v>
      </c>
      <c r="B36" s="24">
        <f>VLOOKUP(Table30[[#This Row],[Month]],'DB Money Supply'!$A:$D,3)</f>
        <v>1088.2</v>
      </c>
      <c r="C36" s="63">
        <f>(Table30[[#This Row],[Real M2 Money Stock]]-B24)/B24</f>
        <v>5.7428821300165328E-2</v>
      </c>
    </row>
    <row r="37" spans="1:3" x14ac:dyDescent="0.35">
      <c r="A37" s="22">
        <v>22494</v>
      </c>
      <c r="B37" s="24">
        <f>VLOOKUP(Table30[[#This Row],[Month]],'DB Money Supply'!$A:$D,3)</f>
        <v>1094.2</v>
      </c>
      <c r="C37" s="63">
        <f>(Table30[[#This Row],[Real M2 Money Stock]]-B25)/B25</f>
        <v>5.5668113844669603E-2</v>
      </c>
    </row>
    <row r="38" spans="1:3" x14ac:dyDescent="0.35">
      <c r="A38" s="22">
        <v>22525</v>
      </c>
      <c r="B38" s="24">
        <f>VLOOKUP(Table30[[#This Row],[Month]],'DB Money Supply'!$A:$D,3)</f>
        <v>1099.0999999999999</v>
      </c>
      <c r="C38" s="63">
        <f>(Table30[[#This Row],[Real M2 Money Stock]]-B26)/B26</f>
        <v>5.5304848775804043E-2</v>
      </c>
    </row>
    <row r="39" spans="1:3" x14ac:dyDescent="0.35">
      <c r="A39" s="22">
        <v>22555</v>
      </c>
      <c r="B39" s="24">
        <f>VLOOKUP(Table30[[#This Row],[Month]],'DB Money Supply'!$A:$D,3)</f>
        <v>1104.4000000000001</v>
      </c>
      <c r="C39" s="63">
        <f>(Table30[[#This Row],[Real M2 Money Stock]]-B27)/B27</f>
        <v>6.1616841295780198E-2</v>
      </c>
    </row>
    <row r="40" spans="1:3" x14ac:dyDescent="0.35">
      <c r="A40" s="22">
        <v>22586</v>
      </c>
      <c r="B40" s="24">
        <f>VLOOKUP(Table30[[#This Row],[Month]],'DB Money Supply'!$A:$D,3)</f>
        <v>1112.0999999999999</v>
      </c>
      <c r="C40" s="63">
        <f>(Table30[[#This Row],[Real M2 Money Stock]]-B28)/B28</f>
        <v>6.5229885057471182E-2</v>
      </c>
    </row>
    <row r="41" spans="1:3" x14ac:dyDescent="0.35">
      <c r="A41" s="22">
        <v>22616</v>
      </c>
      <c r="B41" s="24">
        <f>VLOOKUP(Table30[[#This Row],[Month]],'DB Money Supply'!$A:$D,3)</f>
        <v>1118</v>
      </c>
      <c r="C41" s="63">
        <f>(Table30[[#This Row],[Real M2 Money Stock]]-B29)/B29</f>
        <v>6.6793893129770993E-2</v>
      </c>
    </row>
    <row r="42" spans="1:3" x14ac:dyDescent="0.35">
      <c r="A42" s="22">
        <v>22647</v>
      </c>
      <c r="B42" s="24">
        <f>VLOOKUP(Table30[[#This Row],[Month]],'DB Money Supply'!$A:$D,3)</f>
        <v>1123.5</v>
      </c>
      <c r="C42" s="63">
        <f>(Table30[[#This Row],[Real M2 Money Stock]]-B30)/B30</f>
        <v>6.7357020710621412E-2</v>
      </c>
    </row>
    <row r="43" spans="1:3" x14ac:dyDescent="0.35">
      <c r="A43" s="22">
        <v>22678</v>
      </c>
      <c r="B43" s="24">
        <f>VLOOKUP(Table30[[#This Row],[Month]],'DB Money Supply'!$A:$D,3)</f>
        <v>1129.5</v>
      </c>
      <c r="C43" s="63">
        <f>(Table30[[#This Row],[Real M2 Money Stock]]-B31)/B31</f>
        <v>6.486282643537282E-2</v>
      </c>
    </row>
    <row r="44" spans="1:3" x14ac:dyDescent="0.35">
      <c r="A44" s="22">
        <v>22706</v>
      </c>
      <c r="B44" s="24">
        <f>VLOOKUP(Table30[[#This Row],[Month]],'DB Money Supply'!$A:$D,3)</f>
        <v>1137.2</v>
      </c>
      <c r="C44" s="63">
        <f>(Table30[[#This Row],[Real M2 Money Stock]]-B32)/B32</f>
        <v>6.6091684634855152E-2</v>
      </c>
    </row>
    <row r="45" spans="1:3" x14ac:dyDescent="0.35">
      <c r="A45" s="22">
        <v>22737</v>
      </c>
      <c r="B45" s="24">
        <f>VLOOKUP(Table30[[#This Row],[Month]],'DB Money Supply'!$A:$D,3)</f>
        <v>1143.7</v>
      </c>
      <c r="C45" s="63">
        <f>(Table30[[#This Row],[Real M2 Money Stock]]-B33)/B33</f>
        <v>6.5790699841580605E-2</v>
      </c>
    </row>
    <row r="46" spans="1:3" x14ac:dyDescent="0.35">
      <c r="A46" s="22">
        <v>22767</v>
      </c>
      <c r="B46" s="24">
        <f>VLOOKUP(Table30[[#This Row],[Month]],'DB Money Supply'!$A:$D,3)</f>
        <v>1149.0999999999999</v>
      </c>
      <c r="C46" s="63">
        <f>(Table30[[#This Row],[Real M2 Money Stock]]-B34)/B34</f>
        <v>6.4178551583626564E-2</v>
      </c>
    </row>
    <row r="47" spans="1:3" x14ac:dyDescent="0.35">
      <c r="A47" s="22">
        <v>22798</v>
      </c>
      <c r="B47" s="24">
        <f>VLOOKUP(Table30[[#This Row],[Month]],'DB Money Supply'!$A:$D,3)</f>
        <v>1156.2</v>
      </c>
      <c r="C47" s="63">
        <f>(Table30[[#This Row],[Real M2 Money Stock]]-B35)/B35</f>
        <v>6.3857195436142891E-2</v>
      </c>
    </row>
    <row r="48" spans="1:3" x14ac:dyDescent="0.35">
      <c r="A48" s="22">
        <v>22828</v>
      </c>
      <c r="B48" s="24">
        <f>VLOOKUP(Table30[[#This Row],[Month]],'DB Money Supply'!$A:$D,3)</f>
        <v>1160.8</v>
      </c>
      <c r="C48" s="63">
        <f>(Table30[[#This Row],[Real M2 Money Stock]]-B36)/B36</f>
        <v>6.6715677265208509E-2</v>
      </c>
    </row>
    <row r="49" spans="1:3" x14ac:dyDescent="0.35">
      <c r="A49" s="22">
        <v>22859</v>
      </c>
      <c r="B49" s="24">
        <f>VLOOKUP(Table30[[#This Row],[Month]],'DB Money Supply'!$A:$D,3)</f>
        <v>1165.0999999999999</v>
      </c>
      <c r="C49" s="63">
        <f>(Table30[[#This Row],[Real M2 Money Stock]]-B37)/B37</f>
        <v>6.4796198135624067E-2</v>
      </c>
    </row>
    <row r="50" spans="1:3" x14ac:dyDescent="0.35">
      <c r="A50" s="22">
        <v>22890</v>
      </c>
      <c r="B50" s="24">
        <f>VLOOKUP(Table30[[#This Row],[Month]],'DB Money Supply'!$A:$D,3)</f>
        <v>1166.7</v>
      </c>
      <c r="C50" s="63">
        <f>(Table30[[#This Row],[Real M2 Money Stock]]-B38)/B38</f>
        <v>6.1504867618961095E-2</v>
      </c>
    </row>
    <row r="51" spans="1:3" x14ac:dyDescent="0.35">
      <c r="A51" s="22">
        <v>22920</v>
      </c>
      <c r="B51" s="24">
        <f>VLOOKUP(Table30[[#This Row],[Month]],'DB Money Supply'!$A:$D,3)</f>
        <v>1175.8</v>
      </c>
      <c r="C51" s="63">
        <f>(Table30[[#This Row],[Real M2 Money Stock]]-B39)/B39</f>
        <v>6.4650488953277671E-2</v>
      </c>
    </row>
    <row r="52" spans="1:3" x14ac:dyDescent="0.35">
      <c r="A52" s="22">
        <v>22951</v>
      </c>
      <c r="B52" s="24">
        <f>VLOOKUP(Table30[[#This Row],[Month]],'DB Money Supply'!$A:$D,3)</f>
        <v>1184.3</v>
      </c>
      <c r="C52" s="63">
        <f>(Table30[[#This Row],[Real M2 Money Stock]]-B40)/B40</f>
        <v>6.4922219224889888E-2</v>
      </c>
    </row>
    <row r="53" spans="1:3" x14ac:dyDescent="0.35">
      <c r="A53" s="22">
        <v>22981</v>
      </c>
      <c r="B53" s="24">
        <f>VLOOKUP(Table30[[#This Row],[Month]],'DB Money Supply'!$A:$D,3)</f>
        <v>1193.9000000000001</v>
      </c>
      <c r="C53" s="63">
        <f>(Table30[[#This Row],[Real M2 Money Stock]]-B41)/B41</f>
        <v>6.7889087656529595E-2</v>
      </c>
    </row>
    <row r="54" spans="1:3" x14ac:dyDescent="0.35">
      <c r="A54" s="22">
        <v>23012</v>
      </c>
      <c r="B54" s="24">
        <f>VLOOKUP(Table30[[#This Row],[Month]],'DB Money Supply'!$A:$D,3)</f>
        <v>1199.7</v>
      </c>
      <c r="C54" s="63">
        <f>(Table30[[#This Row],[Real M2 Money Stock]]-B42)/B42</f>
        <v>6.7823765020026738E-2</v>
      </c>
    </row>
    <row r="55" spans="1:3" x14ac:dyDescent="0.35">
      <c r="A55" s="22">
        <v>23043</v>
      </c>
      <c r="B55" s="24">
        <f>VLOOKUP(Table30[[#This Row],[Month]],'DB Money Supply'!$A:$D,3)</f>
        <v>1207</v>
      </c>
      <c r="C55" s="63">
        <f>(Table30[[#This Row],[Real M2 Money Stock]]-B43)/B43</f>
        <v>6.8614431164231965E-2</v>
      </c>
    </row>
    <row r="56" spans="1:3" x14ac:dyDescent="0.35">
      <c r="A56" s="22">
        <v>23071</v>
      </c>
      <c r="B56" s="24">
        <f>VLOOKUP(Table30[[#This Row],[Month]],'DB Money Supply'!$A:$D,3)</f>
        <v>1215</v>
      </c>
      <c r="C56" s="63">
        <f>(Table30[[#This Row],[Real M2 Money Stock]]-B44)/B44</f>
        <v>6.8413647555399179E-2</v>
      </c>
    </row>
    <row r="57" spans="1:3" x14ac:dyDescent="0.35">
      <c r="A57" s="22">
        <v>23102</v>
      </c>
      <c r="B57" s="24">
        <f>VLOOKUP(Table30[[#This Row],[Month]],'DB Money Supply'!$A:$D,3)</f>
        <v>1224.7</v>
      </c>
      <c r="C57" s="63">
        <f>(Table30[[#This Row],[Real M2 Money Stock]]-B45)/B45</f>
        <v>7.0822768208446268E-2</v>
      </c>
    </row>
    <row r="58" spans="1:3" x14ac:dyDescent="0.35">
      <c r="A58" s="22">
        <v>23132</v>
      </c>
      <c r="B58" s="24">
        <f>VLOOKUP(Table30[[#This Row],[Month]],'DB Money Supply'!$A:$D,3)</f>
        <v>1232.7</v>
      </c>
      <c r="C58" s="63">
        <f>(Table30[[#This Row],[Real M2 Money Stock]]-B46)/B46</f>
        <v>7.275258898268222E-2</v>
      </c>
    </row>
    <row r="59" spans="1:3" x14ac:dyDescent="0.35">
      <c r="A59" s="22">
        <v>23163</v>
      </c>
      <c r="B59" s="24">
        <f>VLOOKUP(Table30[[#This Row],[Month]],'DB Money Supply'!$A:$D,3)</f>
        <v>1236.2</v>
      </c>
      <c r="C59" s="63">
        <f>(Table30[[#This Row],[Real M2 Money Stock]]-B47)/B47</f>
        <v>6.9192181283514967E-2</v>
      </c>
    </row>
    <row r="60" spans="1:3" x14ac:dyDescent="0.35">
      <c r="A60" s="22">
        <v>23193</v>
      </c>
      <c r="B60" s="24">
        <f>VLOOKUP(Table30[[#This Row],[Month]],'DB Money Supply'!$A:$D,3)</f>
        <v>1241.8</v>
      </c>
      <c r="C60" s="63">
        <f>(Table30[[#This Row],[Real M2 Money Stock]]-B48)/B48</f>
        <v>6.9779462439696766E-2</v>
      </c>
    </row>
    <row r="61" spans="1:3" x14ac:dyDescent="0.35">
      <c r="A61" s="22">
        <v>23224</v>
      </c>
      <c r="B61" s="24">
        <f>VLOOKUP(Table30[[#This Row],[Month]],'DB Money Supply'!$A:$D,3)</f>
        <v>1247.5</v>
      </c>
      <c r="C61" s="63">
        <f>(Table30[[#This Row],[Real M2 Money Stock]]-B49)/B49</f>
        <v>7.0723543043515663E-2</v>
      </c>
    </row>
    <row r="62" spans="1:3" x14ac:dyDescent="0.35">
      <c r="A62" s="22">
        <v>23255</v>
      </c>
      <c r="B62" s="24">
        <f>VLOOKUP(Table30[[#This Row],[Month]],'DB Money Supply'!$A:$D,3)</f>
        <v>1256.5</v>
      </c>
      <c r="C62" s="63">
        <f>(Table30[[#This Row],[Real M2 Money Stock]]-B50)/B50</f>
        <v>7.6969229450587082E-2</v>
      </c>
    </row>
    <row r="63" spans="1:3" x14ac:dyDescent="0.35">
      <c r="A63" s="22">
        <v>23285</v>
      </c>
      <c r="B63" s="24">
        <f>VLOOKUP(Table30[[#This Row],[Month]],'DB Money Supply'!$A:$D,3)</f>
        <v>1262.8</v>
      </c>
      <c r="C63" s="63">
        <f>(Table30[[#This Row],[Real M2 Money Stock]]-B51)/B51</f>
        <v>7.3992175540057839E-2</v>
      </c>
    </row>
    <row r="64" spans="1:3" x14ac:dyDescent="0.35">
      <c r="A64" s="22">
        <v>23316</v>
      </c>
      <c r="B64" s="24">
        <f>VLOOKUP(Table30[[#This Row],[Month]],'DB Money Supply'!$A:$D,3)</f>
        <v>1271.9000000000001</v>
      </c>
      <c r="C64" s="63">
        <f>(Table30[[#This Row],[Real M2 Money Stock]]-B52)/B52</f>
        <v>7.3967744659292525E-2</v>
      </c>
    </row>
    <row r="65" spans="1:3" x14ac:dyDescent="0.35">
      <c r="A65" s="22">
        <v>23346</v>
      </c>
      <c r="B65" s="24">
        <f>VLOOKUP(Table30[[#This Row],[Month]],'DB Money Supply'!$A:$D,3)</f>
        <v>1273.3</v>
      </c>
      <c r="C65" s="63">
        <f>(Table30[[#This Row],[Real M2 Money Stock]]-B53)/B53</f>
        <v>6.6504732389647256E-2</v>
      </c>
    </row>
    <row r="66" spans="1:3" x14ac:dyDescent="0.35">
      <c r="A66" s="22">
        <v>23377</v>
      </c>
      <c r="B66" s="24">
        <f>VLOOKUP(Table30[[#This Row],[Month]],'DB Money Supply'!$A:$D,3)</f>
        <v>1277.3</v>
      </c>
      <c r="C66" s="63">
        <f>(Table30[[#This Row],[Real M2 Money Stock]]-B54)/B54</f>
        <v>6.4682837376010591E-2</v>
      </c>
    </row>
    <row r="67" spans="1:3" x14ac:dyDescent="0.35">
      <c r="A67" s="22">
        <v>23408</v>
      </c>
      <c r="B67" s="24">
        <f>VLOOKUP(Table30[[#This Row],[Month]],'DB Money Supply'!$A:$D,3)</f>
        <v>1286.3</v>
      </c>
      <c r="C67" s="63">
        <f>(Table30[[#This Row],[Real M2 Money Stock]]-B55)/B55</f>
        <v>6.5700082850041391E-2</v>
      </c>
    </row>
    <row r="68" spans="1:3" x14ac:dyDescent="0.35">
      <c r="A68" s="22">
        <v>23437</v>
      </c>
      <c r="B68" s="24">
        <f>VLOOKUP(Table30[[#This Row],[Month]],'DB Money Supply'!$A:$D,3)</f>
        <v>1292.2</v>
      </c>
      <c r="C68" s="63">
        <f>(Table30[[#This Row],[Real M2 Money Stock]]-B56)/B56</f>
        <v>6.3539094650205796E-2</v>
      </c>
    </row>
    <row r="69" spans="1:3" x14ac:dyDescent="0.35">
      <c r="A69" s="22">
        <v>23468</v>
      </c>
      <c r="B69" s="24">
        <f>VLOOKUP(Table30[[#This Row],[Month]],'DB Money Supply'!$A:$D,3)</f>
        <v>1297.9000000000001</v>
      </c>
      <c r="C69" s="63">
        <f>(Table30[[#This Row],[Real M2 Money Stock]]-B57)/B57</f>
        <v>5.9769739528047719E-2</v>
      </c>
    </row>
    <row r="70" spans="1:3" x14ac:dyDescent="0.35">
      <c r="A70" s="22">
        <v>23498</v>
      </c>
      <c r="B70" s="24">
        <f>VLOOKUP(Table30[[#This Row],[Month]],'DB Money Supply'!$A:$D,3)</f>
        <v>1304.7</v>
      </c>
      <c r="C70" s="63">
        <f>(Table30[[#This Row],[Real M2 Money Stock]]-B58)/B58</f>
        <v>5.8408371866634216E-2</v>
      </c>
    </row>
    <row r="71" spans="1:3" x14ac:dyDescent="0.35">
      <c r="A71" s="22">
        <v>23529</v>
      </c>
      <c r="B71" s="24">
        <f>VLOOKUP(Table30[[#This Row],[Month]],'DB Money Supply'!$A:$D,3)</f>
        <v>1312.8</v>
      </c>
      <c r="C71" s="63">
        <f>(Table30[[#This Row],[Real M2 Money Stock]]-B59)/B59</f>
        <v>6.1964083481637199E-2</v>
      </c>
    </row>
    <row r="72" spans="1:3" x14ac:dyDescent="0.35">
      <c r="A72" s="22">
        <v>23559</v>
      </c>
      <c r="B72" s="24">
        <f>VLOOKUP(Table30[[#This Row],[Month]],'DB Money Supply'!$A:$D,3)</f>
        <v>1322.1</v>
      </c>
      <c r="C72" s="63">
        <f>(Table30[[#This Row],[Real M2 Money Stock]]-B60)/B60</f>
        <v>6.4664197133193713E-2</v>
      </c>
    </row>
    <row r="73" spans="1:3" x14ac:dyDescent="0.35">
      <c r="A73" s="22">
        <v>23590</v>
      </c>
      <c r="B73" s="24">
        <f>VLOOKUP(Table30[[#This Row],[Month]],'DB Money Supply'!$A:$D,3)</f>
        <v>1331.4</v>
      </c>
      <c r="C73" s="63">
        <f>(Table30[[#This Row],[Real M2 Money Stock]]-B61)/B61</f>
        <v>6.7254509018036146E-2</v>
      </c>
    </row>
    <row r="74" spans="1:3" x14ac:dyDescent="0.35">
      <c r="A74" s="22">
        <v>23621</v>
      </c>
      <c r="B74" s="24">
        <f>VLOOKUP(Table30[[#This Row],[Month]],'DB Money Supply'!$A:$D,3)</f>
        <v>1341.4</v>
      </c>
      <c r="C74" s="63">
        <f>(Table30[[#This Row],[Real M2 Money Stock]]-B62)/B62</f>
        <v>6.756864305610831E-2</v>
      </c>
    </row>
    <row r="75" spans="1:3" x14ac:dyDescent="0.35">
      <c r="A75" s="22">
        <v>23651</v>
      </c>
      <c r="B75" s="24">
        <f>VLOOKUP(Table30[[#This Row],[Month]],'DB Money Supply'!$A:$D,3)</f>
        <v>1346.7</v>
      </c>
      <c r="C75" s="63">
        <f>(Table30[[#This Row],[Real M2 Money Stock]]-B63)/B63</f>
        <v>6.6439657903072616E-2</v>
      </c>
    </row>
    <row r="76" spans="1:3" x14ac:dyDescent="0.35">
      <c r="A76" s="22">
        <v>23682</v>
      </c>
      <c r="B76" s="24">
        <f>VLOOKUP(Table30[[#This Row],[Month]],'DB Money Supply'!$A:$D,3)</f>
        <v>1352.1</v>
      </c>
      <c r="C76" s="63">
        <f>(Table30[[#This Row],[Real M2 Money Stock]]-B64)/B64</f>
        <v>6.3055271640852117E-2</v>
      </c>
    </row>
    <row r="77" spans="1:3" x14ac:dyDescent="0.35">
      <c r="A77" s="22">
        <v>23712</v>
      </c>
      <c r="B77" s="24">
        <f>VLOOKUP(Table30[[#This Row],[Month]],'DB Money Supply'!$A:$D,3)</f>
        <v>1359</v>
      </c>
      <c r="C77" s="63">
        <f>(Table30[[#This Row],[Real M2 Money Stock]]-B65)/B65</f>
        <v>6.7305426843634691E-2</v>
      </c>
    </row>
    <row r="78" spans="1:3" x14ac:dyDescent="0.35">
      <c r="A78" s="22">
        <v>23743</v>
      </c>
      <c r="B78" s="24">
        <f>VLOOKUP(Table30[[#This Row],[Month]],'DB Money Supply'!$A:$D,3)</f>
        <v>1366.7</v>
      </c>
      <c r="C78" s="63">
        <f>(Table30[[#This Row],[Real M2 Money Stock]]-B66)/B66</f>
        <v>6.9991388084240269E-2</v>
      </c>
    </row>
    <row r="79" spans="1:3" x14ac:dyDescent="0.35">
      <c r="A79" s="22">
        <v>23774</v>
      </c>
      <c r="B79" s="24">
        <f>VLOOKUP(Table30[[#This Row],[Month]],'DB Money Supply'!$A:$D,3)</f>
        <v>1376</v>
      </c>
      <c r="C79" s="63">
        <f>(Table30[[#This Row],[Real M2 Money Stock]]-B67)/B67</f>
        <v>6.9734898546217866E-2</v>
      </c>
    </row>
    <row r="80" spans="1:3" x14ac:dyDescent="0.35">
      <c r="A80" s="22">
        <v>23802</v>
      </c>
      <c r="B80" s="24">
        <f>VLOOKUP(Table30[[#This Row],[Month]],'DB Money Supply'!$A:$D,3)</f>
        <v>1383.6</v>
      </c>
      <c r="C80" s="63">
        <f>(Table30[[#This Row],[Real M2 Money Stock]]-B68)/B68</f>
        <v>7.0732084816591753E-2</v>
      </c>
    </row>
    <row r="81" spans="1:3" x14ac:dyDescent="0.35">
      <c r="A81" s="22">
        <v>23833</v>
      </c>
      <c r="B81" s="24">
        <f>VLOOKUP(Table30[[#This Row],[Month]],'DB Money Supply'!$A:$D,3)</f>
        <v>1387.5</v>
      </c>
      <c r="C81" s="63">
        <f>(Table30[[#This Row],[Real M2 Money Stock]]-B69)/B69</f>
        <v>6.9034594344710612E-2</v>
      </c>
    </row>
    <row r="82" spans="1:3" x14ac:dyDescent="0.35">
      <c r="A82" s="22">
        <v>23863</v>
      </c>
      <c r="B82" s="24">
        <f>VLOOKUP(Table30[[#This Row],[Month]],'DB Money Supply'!$A:$D,3)</f>
        <v>1388.5</v>
      </c>
      <c r="C82" s="63">
        <f>(Table30[[#This Row],[Real M2 Money Stock]]-B70)/B70</f>
        <v>6.4229324748984407E-2</v>
      </c>
    </row>
    <row r="83" spans="1:3" x14ac:dyDescent="0.35">
      <c r="A83" s="22">
        <v>23894</v>
      </c>
      <c r="B83" s="24">
        <f>VLOOKUP(Table30[[#This Row],[Month]],'DB Money Supply'!$A:$D,3)</f>
        <v>1392.3</v>
      </c>
      <c r="C83" s="63">
        <f>(Table30[[#This Row],[Real M2 Money Stock]]-B71)/B71</f>
        <v>6.0557586837294335E-2</v>
      </c>
    </row>
    <row r="84" spans="1:3" x14ac:dyDescent="0.35">
      <c r="A84" s="22">
        <v>23924</v>
      </c>
      <c r="B84" s="24">
        <f>VLOOKUP(Table30[[#This Row],[Month]],'DB Money Supply'!$A:$D,3)</f>
        <v>1402.5</v>
      </c>
      <c r="C84" s="63">
        <f>(Table30[[#This Row],[Real M2 Money Stock]]-B72)/B72</f>
        <v>6.0812343998184776E-2</v>
      </c>
    </row>
    <row r="85" spans="1:3" x14ac:dyDescent="0.35">
      <c r="A85" s="22">
        <v>23955</v>
      </c>
      <c r="B85" s="24">
        <f>VLOOKUP(Table30[[#This Row],[Month]],'DB Money Supply'!$A:$D,3)</f>
        <v>1413</v>
      </c>
      <c r="C85" s="63">
        <f>(Table30[[#This Row],[Real M2 Money Stock]]-B73)/B73</f>
        <v>6.1288868859846704E-2</v>
      </c>
    </row>
    <row r="86" spans="1:3" x14ac:dyDescent="0.35">
      <c r="A86" s="22">
        <v>23986</v>
      </c>
      <c r="B86" s="24">
        <f>VLOOKUP(Table30[[#This Row],[Month]],'DB Money Supply'!$A:$D,3)</f>
        <v>1421.6</v>
      </c>
      <c r="C86" s="63">
        <f>(Table30[[#This Row],[Real M2 Money Stock]]-B74)/B74</f>
        <v>5.9788280900551521E-2</v>
      </c>
    </row>
    <row r="87" spans="1:3" x14ac:dyDescent="0.35">
      <c r="A87" s="22">
        <v>24016</v>
      </c>
      <c r="B87" s="24">
        <f>VLOOKUP(Table30[[#This Row],[Month]],'DB Money Supply'!$A:$D,3)</f>
        <v>1430</v>
      </c>
      <c r="C87" s="63">
        <f>(Table30[[#This Row],[Real M2 Money Stock]]-B75)/B75</f>
        <v>6.1854904581569725E-2</v>
      </c>
    </row>
    <row r="88" spans="1:3" x14ac:dyDescent="0.35">
      <c r="A88" s="22">
        <v>24047</v>
      </c>
      <c r="B88" s="24">
        <f>VLOOKUP(Table30[[#This Row],[Month]],'DB Money Supply'!$A:$D,3)</f>
        <v>1435.3</v>
      </c>
      <c r="C88" s="63">
        <f>(Table30[[#This Row],[Real M2 Money Stock]]-B76)/B76</f>
        <v>6.1533910213741626E-2</v>
      </c>
    </row>
    <row r="89" spans="1:3" x14ac:dyDescent="0.35">
      <c r="A89" s="22">
        <v>24077</v>
      </c>
      <c r="B89" s="24">
        <f>VLOOKUP(Table30[[#This Row],[Month]],'DB Money Supply'!$A:$D,3)</f>
        <v>1441.8</v>
      </c>
      <c r="C89" s="63">
        <f>(Table30[[#This Row],[Real M2 Money Stock]]-B77)/B77</f>
        <v>6.0927152317880762E-2</v>
      </c>
    </row>
    <row r="90" spans="1:3" x14ac:dyDescent="0.35">
      <c r="A90" s="22">
        <v>24108</v>
      </c>
      <c r="B90" s="24">
        <f>VLOOKUP(Table30[[#This Row],[Month]],'DB Money Supply'!$A:$D,3)</f>
        <v>1449.2</v>
      </c>
      <c r="C90" s="63">
        <f>(Table30[[#This Row],[Real M2 Money Stock]]-B78)/B78</f>
        <v>6.0364381356552275E-2</v>
      </c>
    </row>
    <row r="91" spans="1:3" x14ac:dyDescent="0.35">
      <c r="A91" s="22">
        <v>24139</v>
      </c>
      <c r="B91" s="24">
        <f>VLOOKUP(Table30[[#This Row],[Month]],'DB Money Supply'!$A:$D,3)</f>
        <v>1448.3</v>
      </c>
      <c r="C91" s="63">
        <f>(Table30[[#This Row],[Real M2 Money Stock]]-B79)/B79</f>
        <v>5.2543604651162756E-2</v>
      </c>
    </row>
    <row r="92" spans="1:3" x14ac:dyDescent="0.35">
      <c r="A92" s="22">
        <v>24167</v>
      </c>
      <c r="B92" s="24">
        <f>VLOOKUP(Table30[[#This Row],[Month]],'DB Money Supply'!$A:$D,3)</f>
        <v>1451.8</v>
      </c>
      <c r="C92" s="63">
        <f>(Table30[[#This Row],[Real M2 Money Stock]]-B80)/B80</f>
        <v>4.9291702804278727E-2</v>
      </c>
    </row>
    <row r="93" spans="1:3" x14ac:dyDescent="0.35">
      <c r="A93" s="22">
        <v>24198</v>
      </c>
      <c r="B93" s="24">
        <f>VLOOKUP(Table30[[#This Row],[Month]],'DB Money Supply'!$A:$D,3)</f>
        <v>1453.8</v>
      </c>
      <c r="C93" s="63">
        <f>(Table30[[#This Row],[Real M2 Money Stock]]-B81)/B81</f>
        <v>4.778378378378375E-2</v>
      </c>
    </row>
    <row r="94" spans="1:3" x14ac:dyDescent="0.35">
      <c r="A94" s="22">
        <v>24228</v>
      </c>
      <c r="B94" s="24">
        <f>VLOOKUP(Table30[[#This Row],[Month]],'DB Money Supply'!$A:$D,3)</f>
        <v>1453.2</v>
      </c>
      <c r="C94" s="63">
        <f>(Table30[[#This Row],[Real M2 Money Stock]]-B82)/B82</f>
        <v>4.6597047173208533E-2</v>
      </c>
    </row>
    <row r="95" spans="1:3" x14ac:dyDescent="0.35">
      <c r="A95" s="22">
        <v>24259</v>
      </c>
      <c r="B95" s="24">
        <f>VLOOKUP(Table30[[#This Row],[Month]],'DB Money Supply'!$A:$D,3)</f>
        <v>1455.2</v>
      </c>
      <c r="C95" s="63">
        <f>(Table30[[#This Row],[Real M2 Money Stock]]-B83)/B83</f>
        <v>4.5177045177045246E-2</v>
      </c>
    </row>
    <row r="96" spans="1:3" x14ac:dyDescent="0.35">
      <c r="A96" s="22">
        <v>24289</v>
      </c>
      <c r="B96" s="24">
        <f>VLOOKUP(Table30[[#This Row],[Month]],'DB Money Supply'!$A:$D,3)</f>
        <v>1451.2</v>
      </c>
      <c r="C96" s="63">
        <f>(Table30[[#This Row],[Real M2 Money Stock]]-B84)/B84</f>
        <v>3.4723707664884168E-2</v>
      </c>
    </row>
    <row r="97" spans="1:3" x14ac:dyDescent="0.35">
      <c r="A97" s="22">
        <v>24320</v>
      </c>
      <c r="B97" s="24">
        <f>VLOOKUP(Table30[[#This Row],[Month]],'DB Money Supply'!$A:$D,3)</f>
        <v>1447.5</v>
      </c>
      <c r="C97" s="63">
        <f>(Table30[[#This Row],[Real M2 Money Stock]]-B85)/B85</f>
        <v>2.4416135881104035E-2</v>
      </c>
    </row>
    <row r="98" spans="1:3" x14ac:dyDescent="0.35">
      <c r="A98" s="22">
        <v>24351</v>
      </c>
      <c r="B98" s="24">
        <f>VLOOKUP(Table30[[#This Row],[Month]],'DB Money Supply'!$A:$D,3)</f>
        <v>1451.6</v>
      </c>
      <c r="C98" s="63">
        <f>(Table30[[#This Row],[Real M2 Money Stock]]-B86)/B86</f>
        <v>2.1102982554867755E-2</v>
      </c>
    </row>
    <row r="99" spans="1:3" x14ac:dyDescent="0.35">
      <c r="A99" s="22">
        <v>24381</v>
      </c>
      <c r="B99" s="24">
        <f>VLOOKUP(Table30[[#This Row],[Month]],'DB Money Supply'!$A:$D,3)</f>
        <v>1448.1</v>
      </c>
      <c r="C99" s="63">
        <f>(Table30[[#This Row],[Real M2 Money Stock]]-B87)/B87</f>
        <v>1.2657342657342594E-2</v>
      </c>
    </row>
    <row r="100" spans="1:3" x14ac:dyDescent="0.35">
      <c r="A100" s="22">
        <v>24412</v>
      </c>
      <c r="B100" s="24">
        <f>VLOOKUP(Table30[[#This Row],[Month]],'DB Money Supply'!$A:$D,3)</f>
        <v>1451.6</v>
      </c>
      <c r="C100" s="63">
        <f>(Table30[[#This Row],[Real M2 Money Stock]]-B88)/B88</f>
        <v>1.1356510833971961E-2</v>
      </c>
    </row>
    <row r="101" spans="1:3" x14ac:dyDescent="0.35">
      <c r="A101" s="22">
        <v>24442</v>
      </c>
      <c r="B101" s="24">
        <f>VLOOKUP(Table30[[#This Row],[Month]],'DB Money Supply'!$A:$D,3)</f>
        <v>1458.7</v>
      </c>
      <c r="C101" s="63">
        <f>(Table30[[#This Row],[Real M2 Money Stock]]-B89)/B89</f>
        <v>1.1721459287002422E-2</v>
      </c>
    </row>
    <row r="102" spans="1:3" x14ac:dyDescent="0.35">
      <c r="A102" s="22">
        <v>24473</v>
      </c>
      <c r="B102" s="24">
        <f>VLOOKUP(Table30[[#This Row],[Month]],'DB Money Supply'!$A:$D,3)</f>
        <v>1463.8</v>
      </c>
      <c r="C102" s="63">
        <f>(Table30[[#This Row],[Real M2 Money Stock]]-B90)/B90</f>
        <v>1.0074523875241449E-2</v>
      </c>
    </row>
    <row r="103" spans="1:3" x14ac:dyDescent="0.35">
      <c r="A103" s="22">
        <v>24504</v>
      </c>
      <c r="B103" s="24">
        <f>VLOOKUP(Table30[[#This Row],[Month]],'DB Money Supply'!$A:$D,3)</f>
        <v>1470</v>
      </c>
      <c r="C103" s="63">
        <f>(Table30[[#This Row],[Real M2 Money Stock]]-B91)/B91</f>
        <v>1.4983083615273111E-2</v>
      </c>
    </row>
    <row r="104" spans="1:3" x14ac:dyDescent="0.35">
      <c r="A104" s="22">
        <v>24532</v>
      </c>
      <c r="B104" s="24">
        <f>VLOOKUP(Table30[[#This Row],[Month]],'DB Money Supply'!$A:$D,3)</f>
        <v>1483.9</v>
      </c>
      <c r="C104" s="63">
        <f>(Table30[[#This Row],[Real M2 Money Stock]]-B92)/B92</f>
        <v>2.2110483537677462E-2</v>
      </c>
    </row>
    <row r="105" spans="1:3" x14ac:dyDescent="0.35">
      <c r="A105" s="22">
        <v>24563</v>
      </c>
      <c r="B105" s="24">
        <f>VLOOKUP(Table30[[#This Row],[Month]],'DB Money Supply'!$A:$D,3)</f>
        <v>1486.7</v>
      </c>
      <c r="C105" s="63">
        <f>(Table30[[#This Row],[Real M2 Money Stock]]-B93)/B93</f>
        <v>2.2630348053377419E-2</v>
      </c>
    </row>
    <row r="106" spans="1:3" x14ac:dyDescent="0.35">
      <c r="A106" s="22">
        <v>24593</v>
      </c>
      <c r="B106" s="24">
        <f>VLOOKUP(Table30[[#This Row],[Month]],'DB Money Supply'!$A:$D,3)</f>
        <v>1502.1</v>
      </c>
      <c r="C106" s="63">
        <f>(Table30[[#This Row],[Real M2 Money Stock]]-B94)/B94</f>
        <v>3.3649876135425173E-2</v>
      </c>
    </row>
    <row r="107" spans="1:3" x14ac:dyDescent="0.35">
      <c r="A107" s="22">
        <v>24624</v>
      </c>
      <c r="B107" s="24">
        <f>VLOOKUP(Table30[[#This Row],[Month]],'DB Money Supply'!$A:$D,3)</f>
        <v>1507.5</v>
      </c>
      <c r="C107" s="63">
        <f>(Table30[[#This Row],[Real M2 Money Stock]]-B95)/B95</f>
        <v>3.5940076965365553E-2</v>
      </c>
    </row>
    <row r="108" spans="1:3" x14ac:dyDescent="0.35">
      <c r="A108" s="22">
        <v>24654</v>
      </c>
      <c r="B108" s="24">
        <f>VLOOKUP(Table30[[#This Row],[Month]],'DB Money Supply'!$A:$D,3)</f>
        <v>1515.9</v>
      </c>
      <c r="C108" s="63">
        <f>(Table30[[#This Row],[Real M2 Money Stock]]-B96)/B96</f>
        <v>4.4583792723263536E-2</v>
      </c>
    </row>
    <row r="109" spans="1:3" x14ac:dyDescent="0.35">
      <c r="A109" s="22">
        <v>24685</v>
      </c>
      <c r="B109" s="24">
        <f>VLOOKUP(Table30[[#This Row],[Month]],'DB Money Supply'!$A:$D,3)</f>
        <v>1524.8</v>
      </c>
      <c r="C109" s="63">
        <f>(Table30[[#This Row],[Real M2 Money Stock]]-B97)/B97</f>
        <v>5.3402417962003422E-2</v>
      </c>
    </row>
    <row r="110" spans="1:3" x14ac:dyDescent="0.35">
      <c r="A110" s="22">
        <v>24716</v>
      </c>
      <c r="B110" s="24">
        <f>VLOOKUP(Table30[[#This Row],[Month]],'DB Money Supply'!$A:$D,3)</f>
        <v>1531.8</v>
      </c>
      <c r="C110" s="63">
        <f>(Table30[[#This Row],[Real M2 Money Stock]]-B98)/B98</f>
        <v>5.5249379994488874E-2</v>
      </c>
    </row>
    <row r="111" spans="1:3" x14ac:dyDescent="0.35">
      <c r="A111" s="22">
        <v>24746</v>
      </c>
      <c r="B111" s="24">
        <f>VLOOKUP(Table30[[#This Row],[Month]],'DB Money Supply'!$A:$D,3)</f>
        <v>1537.7</v>
      </c>
      <c r="C111" s="63">
        <f>(Table30[[#This Row],[Real M2 Money Stock]]-B99)/B99</f>
        <v>6.1874179959947616E-2</v>
      </c>
    </row>
    <row r="112" spans="1:3" x14ac:dyDescent="0.35">
      <c r="A112" s="22">
        <v>24777</v>
      </c>
      <c r="B112" s="24">
        <f>VLOOKUP(Table30[[#This Row],[Month]],'DB Money Supply'!$A:$D,3)</f>
        <v>1537.5</v>
      </c>
      <c r="C112" s="63">
        <f>(Table30[[#This Row],[Real M2 Money Stock]]-B100)/B100</f>
        <v>5.9176081565169535E-2</v>
      </c>
    </row>
    <row r="113" spans="1:3" x14ac:dyDescent="0.35">
      <c r="A113" s="22">
        <v>24807</v>
      </c>
      <c r="B113" s="24">
        <f>VLOOKUP(Table30[[#This Row],[Month]],'DB Money Supply'!$A:$D,3)</f>
        <v>1543.5</v>
      </c>
      <c r="C113" s="63">
        <f>(Table30[[#This Row],[Real M2 Money Stock]]-B101)/B101</f>
        <v>5.8133954891341572E-2</v>
      </c>
    </row>
    <row r="114" spans="1:3" x14ac:dyDescent="0.35">
      <c r="A114" s="22">
        <v>24838</v>
      </c>
      <c r="B114" s="24">
        <f>VLOOKUP(Table30[[#This Row],[Month]],'DB Money Supply'!$A:$D,3)</f>
        <v>1546.6</v>
      </c>
      <c r="C114" s="63">
        <f>(Table30[[#This Row],[Real M2 Money Stock]]-B102)/B102</f>
        <v>5.656510452247572E-2</v>
      </c>
    </row>
    <row r="115" spans="1:3" x14ac:dyDescent="0.35">
      <c r="A115" s="22">
        <v>24869</v>
      </c>
      <c r="B115" s="24">
        <f>VLOOKUP(Table30[[#This Row],[Month]],'DB Money Supply'!$A:$D,3)</f>
        <v>1550.9</v>
      </c>
      <c r="C115" s="63">
        <f>(Table30[[#This Row],[Real M2 Money Stock]]-B103)/B103</f>
        <v>5.5034013605442238E-2</v>
      </c>
    </row>
    <row r="116" spans="1:3" x14ac:dyDescent="0.35">
      <c r="A116" s="22">
        <v>24898</v>
      </c>
      <c r="B116" s="24">
        <f>VLOOKUP(Table30[[#This Row],[Month]],'DB Money Supply'!$A:$D,3)</f>
        <v>1554.5</v>
      </c>
      <c r="C116" s="63">
        <f>(Table30[[#This Row],[Real M2 Money Stock]]-B104)/B104</f>
        <v>4.7577330008760632E-2</v>
      </c>
    </row>
    <row r="117" spans="1:3" x14ac:dyDescent="0.35">
      <c r="A117" s="22">
        <v>24929</v>
      </c>
      <c r="B117" s="24">
        <f>VLOOKUP(Table30[[#This Row],[Month]],'DB Money Supply'!$A:$D,3)</f>
        <v>1557.3</v>
      </c>
      <c r="C117" s="63">
        <f>(Table30[[#This Row],[Real M2 Money Stock]]-B105)/B105</f>
        <v>4.7487724490482212E-2</v>
      </c>
    </row>
    <row r="118" spans="1:3" x14ac:dyDescent="0.35">
      <c r="A118" s="22">
        <v>24959</v>
      </c>
      <c r="B118" s="24">
        <f>VLOOKUP(Table30[[#This Row],[Month]],'DB Money Supply'!$A:$D,3)</f>
        <v>1562</v>
      </c>
      <c r="C118" s="63">
        <f>(Table30[[#This Row],[Real M2 Money Stock]]-B106)/B106</f>
        <v>3.9877504826576191E-2</v>
      </c>
    </row>
    <row r="119" spans="1:3" x14ac:dyDescent="0.35">
      <c r="A119" s="22">
        <v>24990</v>
      </c>
      <c r="B119" s="24">
        <f>VLOOKUP(Table30[[#This Row],[Month]],'DB Money Supply'!$A:$D,3)</f>
        <v>1563.7</v>
      </c>
      <c r="C119" s="63">
        <f>(Table30[[#This Row],[Real M2 Money Stock]]-B107)/B107</f>
        <v>3.728026533996686E-2</v>
      </c>
    </row>
    <row r="120" spans="1:3" x14ac:dyDescent="0.35">
      <c r="A120" s="22">
        <v>25020</v>
      </c>
      <c r="B120" s="24">
        <f>VLOOKUP(Table30[[#This Row],[Month]],'DB Money Supply'!$A:$D,3)</f>
        <v>1563.3</v>
      </c>
      <c r="C120" s="63">
        <f>(Table30[[#This Row],[Real M2 Money Stock]]-B108)/B108</f>
        <v>3.1268553334652588E-2</v>
      </c>
    </row>
    <row r="121" spans="1:3" x14ac:dyDescent="0.35">
      <c r="A121" s="22">
        <v>25051</v>
      </c>
      <c r="B121" s="24">
        <f>VLOOKUP(Table30[[#This Row],[Month]],'DB Money Supply'!$A:$D,3)</f>
        <v>1569.7</v>
      </c>
      <c r="C121" s="63">
        <f>(Table30[[#This Row],[Real M2 Money Stock]]-B109)/B109</f>
        <v>2.9446484784889881E-2</v>
      </c>
    </row>
    <row r="122" spans="1:3" x14ac:dyDescent="0.35">
      <c r="A122" s="22">
        <v>25082</v>
      </c>
      <c r="B122" s="24">
        <f>VLOOKUP(Table30[[#This Row],[Month]],'DB Money Supply'!$A:$D,3)</f>
        <v>1577.2</v>
      </c>
      <c r="C122" s="63">
        <f>(Table30[[#This Row],[Real M2 Money Stock]]-B110)/B110</f>
        <v>2.9638333986160132E-2</v>
      </c>
    </row>
    <row r="123" spans="1:3" x14ac:dyDescent="0.35">
      <c r="A123" s="22">
        <v>25112</v>
      </c>
      <c r="B123" s="24">
        <f>VLOOKUP(Table30[[#This Row],[Month]],'DB Money Supply'!$A:$D,3)</f>
        <v>1579.6</v>
      </c>
      <c r="C123" s="63">
        <f>(Table30[[#This Row],[Real M2 Money Stock]]-B111)/B111</f>
        <v>2.7248488001560683E-2</v>
      </c>
    </row>
    <row r="124" spans="1:3" x14ac:dyDescent="0.35">
      <c r="A124" s="22">
        <v>25143</v>
      </c>
      <c r="B124" s="24">
        <f>VLOOKUP(Table30[[#This Row],[Month]],'DB Money Supply'!$A:$D,3)</f>
        <v>1588.7</v>
      </c>
      <c r="C124" s="63">
        <f>(Table30[[#This Row],[Real M2 Money Stock]]-B112)/B112</f>
        <v>3.3300813008130113E-2</v>
      </c>
    </row>
    <row r="125" spans="1:3" x14ac:dyDescent="0.35">
      <c r="A125" s="22">
        <v>25173</v>
      </c>
      <c r="B125" s="24">
        <f>VLOOKUP(Table30[[#This Row],[Month]],'DB Money Supply'!$A:$D,3)</f>
        <v>1592.1</v>
      </c>
      <c r="C125" s="63">
        <f>(Table30[[#This Row],[Real M2 Money Stock]]-B113)/B113</f>
        <v>3.1486880466472245E-2</v>
      </c>
    </row>
    <row r="126" spans="1:3" x14ac:dyDescent="0.35">
      <c r="A126" s="22">
        <v>25204</v>
      </c>
      <c r="B126" s="24">
        <f>VLOOKUP(Table30[[#This Row],[Month]],'DB Money Supply'!$A:$D,3)</f>
        <v>1594.7</v>
      </c>
      <c r="C126" s="63">
        <f>(Table30[[#This Row],[Real M2 Money Stock]]-B114)/B114</f>
        <v>3.1100478468899611E-2</v>
      </c>
    </row>
    <row r="127" spans="1:3" x14ac:dyDescent="0.35">
      <c r="A127" s="22">
        <v>25235</v>
      </c>
      <c r="B127" s="24">
        <f>VLOOKUP(Table30[[#This Row],[Month]],'DB Money Supply'!$A:$D,3)</f>
        <v>1597.5</v>
      </c>
      <c r="C127" s="63">
        <f>(Table30[[#This Row],[Real M2 Money Stock]]-B115)/B115</f>
        <v>3.0047069443548846E-2</v>
      </c>
    </row>
    <row r="128" spans="1:3" x14ac:dyDescent="0.35">
      <c r="A128" s="22">
        <v>25263</v>
      </c>
      <c r="B128" s="24">
        <f>VLOOKUP(Table30[[#This Row],[Month]],'DB Money Supply'!$A:$D,3)</f>
        <v>1591.1</v>
      </c>
      <c r="C128" s="63">
        <f>(Table30[[#This Row],[Real M2 Money Stock]]-B116)/B116</f>
        <v>2.3544548086201291E-2</v>
      </c>
    </row>
    <row r="129" spans="1:3" x14ac:dyDescent="0.35">
      <c r="A129" s="22">
        <v>25294</v>
      </c>
      <c r="B129" s="24">
        <f>VLOOKUP(Table30[[#This Row],[Month]],'DB Money Supply'!$A:$D,3)</f>
        <v>1586</v>
      </c>
      <c r="C129" s="63">
        <f>(Table30[[#This Row],[Real M2 Money Stock]]-B117)/B117</f>
        <v>1.8429332819623737E-2</v>
      </c>
    </row>
    <row r="130" spans="1:3" x14ac:dyDescent="0.35">
      <c r="A130" s="22">
        <v>25324</v>
      </c>
      <c r="B130" s="24">
        <f>VLOOKUP(Table30[[#This Row],[Month]],'DB Money Supply'!$A:$D,3)</f>
        <v>1583.8</v>
      </c>
      <c r="C130" s="63">
        <f>(Table30[[#This Row],[Real M2 Money Stock]]-B118)/B118</f>
        <v>1.3956466069142096E-2</v>
      </c>
    </row>
    <row r="131" spans="1:3" x14ac:dyDescent="0.35">
      <c r="A131" s="22">
        <v>25355</v>
      </c>
      <c r="B131" s="24">
        <f>VLOOKUP(Table30[[#This Row],[Month]],'DB Money Supply'!$A:$D,3)</f>
        <v>1580.6</v>
      </c>
      <c r="C131" s="63">
        <f>(Table30[[#This Row],[Real M2 Money Stock]]-B119)/B119</f>
        <v>1.0807699686640573E-2</v>
      </c>
    </row>
    <row r="132" spans="1:3" x14ac:dyDescent="0.35">
      <c r="A132" s="22">
        <v>25385</v>
      </c>
      <c r="B132" s="24">
        <f>VLOOKUP(Table30[[#This Row],[Month]],'DB Money Supply'!$A:$D,3)</f>
        <v>1574.7</v>
      </c>
      <c r="C132" s="63">
        <f>(Table30[[#This Row],[Real M2 Money Stock]]-B120)/B120</f>
        <v>7.2922663596239308E-3</v>
      </c>
    </row>
    <row r="133" spans="1:3" x14ac:dyDescent="0.35">
      <c r="A133" s="22">
        <v>25416</v>
      </c>
      <c r="B133" s="24">
        <f>VLOOKUP(Table30[[#This Row],[Month]],'DB Money Supply'!$A:$D,3)</f>
        <v>1572.1</v>
      </c>
      <c r="C133" s="63">
        <f>(Table30[[#This Row],[Real M2 Money Stock]]-B121)/B121</f>
        <v>1.5289545773076788E-3</v>
      </c>
    </row>
    <row r="134" spans="1:3" x14ac:dyDescent="0.35">
      <c r="A134" s="22">
        <v>25447</v>
      </c>
      <c r="B134" s="24">
        <f>VLOOKUP(Table30[[#This Row],[Month]],'DB Money Supply'!$A:$D,3)</f>
        <v>1569</v>
      </c>
      <c r="C134" s="63">
        <f>(Table30[[#This Row],[Real M2 Money Stock]]-B122)/B122</f>
        <v>-5.1990869896018548E-3</v>
      </c>
    </row>
    <row r="135" spans="1:3" x14ac:dyDescent="0.35">
      <c r="A135" s="22">
        <v>25477</v>
      </c>
      <c r="B135" s="24">
        <f>VLOOKUP(Table30[[#This Row],[Month]],'DB Money Supply'!$A:$D,3)</f>
        <v>1564.1</v>
      </c>
      <c r="C135" s="63">
        <f>(Table30[[#This Row],[Real M2 Money Stock]]-B123)/B123</f>
        <v>-9.8126107875411497E-3</v>
      </c>
    </row>
    <row r="136" spans="1:3" x14ac:dyDescent="0.35">
      <c r="A136" s="22">
        <v>25508</v>
      </c>
      <c r="B136" s="24">
        <f>VLOOKUP(Table30[[#This Row],[Month]],'DB Money Supply'!$A:$D,3)</f>
        <v>1561.1</v>
      </c>
      <c r="C136" s="63">
        <f>(Table30[[#This Row],[Real M2 Money Stock]]-B124)/B124</f>
        <v>-1.7372694656008141E-2</v>
      </c>
    </row>
    <row r="137" spans="1:3" x14ac:dyDescent="0.35">
      <c r="A137" s="22">
        <v>25538</v>
      </c>
      <c r="B137" s="24">
        <f>VLOOKUP(Table30[[#This Row],[Month]],'DB Money Supply'!$A:$D,3)</f>
        <v>1559.4</v>
      </c>
      <c r="C137" s="63">
        <f>(Table30[[#This Row],[Real M2 Money Stock]]-B125)/B125</f>
        <v>-2.0538910872432523E-2</v>
      </c>
    </row>
    <row r="138" spans="1:3" x14ac:dyDescent="0.35">
      <c r="A138" s="22">
        <v>25569</v>
      </c>
      <c r="B138" s="24">
        <f>VLOOKUP(Table30[[#This Row],[Month]],'DB Money Supply'!$A:$D,3)</f>
        <v>1555.7</v>
      </c>
      <c r="C138" s="63">
        <f>(Table30[[#This Row],[Real M2 Money Stock]]-B126)/B126</f>
        <v>-2.4456010534896846E-2</v>
      </c>
    </row>
    <row r="139" spans="1:3" x14ac:dyDescent="0.35">
      <c r="A139" s="22">
        <v>25600</v>
      </c>
      <c r="B139" s="24">
        <f>VLOOKUP(Table30[[#This Row],[Month]],'DB Money Supply'!$A:$D,3)</f>
        <v>1538.8</v>
      </c>
      <c r="C139" s="63">
        <f>(Table30[[#This Row],[Real M2 Money Stock]]-B127)/B127</f>
        <v>-3.6744913928012546E-2</v>
      </c>
    </row>
    <row r="140" spans="1:3" x14ac:dyDescent="0.35">
      <c r="A140" s="22">
        <v>25628</v>
      </c>
      <c r="B140" s="24">
        <f>VLOOKUP(Table30[[#This Row],[Month]],'DB Money Supply'!$A:$D,3)</f>
        <v>1533.4</v>
      </c>
      <c r="C140" s="63">
        <f>(Table30[[#This Row],[Real M2 Money Stock]]-B128)/B128</f>
        <v>-3.6264219722204651E-2</v>
      </c>
    </row>
    <row r="141" spans="1:3" x14ac:dyDescent="0.35">
      <c r="A141" s="22">
        <v>25659</v>
      </c>
      <c r="B141" s="24">
        <f>VLOOKUP(Table30[[#This Row],[Month]],'DB Money Supply'!$A:$D,3)</f>
        <v>1528.3</v>
      </c>
      <c r="C141" s="63">
        <f>(Table30[[#This Row],[Real M2 Money Stock]]-B129)/B129</f>
        <v>-3.6380832282471652E-2</v>
      </c>
    </row>
    <row r="142" spans="1:3" x14ac:dyDescent="0.35">
      <c r="A142" s="22">
        <v>25689</v>
      </c>
      <c r="B142" s="24">
        <f>VLOOKUP(Table30[[#This Row],[Month]],'DB Money Supply'!$A:$D,3)</f>
        <v>1532.4</v>
      </c>
      <c r="C142" s="63">
        <f>(Table30[[#This Row],[Real M2 Money Stock]]-B130)/B130</f>
        <v>-3.2453592625331394E-2</v>
      </c>
    </row>
    <row r="143" spans="1:3" x14ac:dyDescent="0.35">
      <c r="A143" s="22">
        <v>25720</v>
      </c>
      <c r="B143" s="24">
        <f>VLOOKUP(Table30[[#This Row],[Month]],'DB Money Supply'!$A:$D,3)</f>
        <v>1534</v>
      </c>
      <c r="C143" s="63">
        <f>(Table30[[#This Row],[Real M2 Money Stock]]-B131)/B131</f>
        <v>-2.9482475009490011E-2</v>
      </c>
    </row>
    <row r="144" spans="1:3" x14ac:dyDescent="0.35">
      <c r="A144" s="22">
        <v>25750</v>
      </c>
      <c r="B144" s="24">
        <f>VLOOKUP(Table30[[#This Row],[Month]],'DB Money Supply'!$A:$D,3)</f>
        <v>1540.1</v>
      </c>
      <c r="C144" s="63">
        <f>(Table30[[#This Row],[Real M2 Money Stock]]-B132)/B132</f>
        <v>-2.1972439194767344E-2</v>
      </c>
    </row>
    <row r="145" spans="1:3" x14ac:dyDescent="0.35">
      <c r="A145" s="22">
        <v>25781</v>
      </c>
      <c r="B145" s="24">
        <f>VLOOKUP(Table30[[#This Row],[Month]],'DB Money Supply'!$A:$D,3)</f>
        <v>1551</v>
      </c>
      <c r="C145" s="63">
        <f>(Table30[[#This Row],[Real M2 Money Stock]]-B133)/B133</f>
        <v>-1.3421538070097265E-2</v>
      </c>
    </row>
    <row r="146" spans="1:3" x14ac:dyDescent="0.35">
      <c r="A146" s="22">
        <v>25812</v>
      </c>
      <c r="B146" s="24">
        <f>VLOOKUP(Table30[[#This Row],[Month]],'DB Money Supply'!$A:$D,3)</f>
        <v>1559.2</v>
      </c>
      <c r="C146" s="63">
        <f>(Table30[[#This Row],[Real M2 Money Stock]]-B134)/B134</f>
        <v>-6.2460165710643435E-3</v>
      </c>
    </row>
    <row r="147" spans="1:3" x14ac:dyDescent="0.35">
      <c r="A147" s="22">
        <v>25842</v>
      </c>
      <c r="B147" s="24">
        <f>VLOOKUP(Table30[[#This Row],[Month]],'DB Money Supply'!$A:$D,3)</f>
        <v>1564.5</v>
      </c>
      <c r="C147" s="63">
        <f>(Table30[[#This Row],[Real M2 Money Stock]]-B135)/B135</f>
        <v>2.5573812416091742E-4</v>
      </c>
    </row>
    <row r="148" spans="1:3" x14ac:dyDescent="0.35">
      <c r="A148" s="22">
        <v>25873</v>
      </c>
      <c r="B148" s="24">
        <f>VLOOKUP(Table30[[#This Row],[Month]],'DB Money Supply'!$A:$D,3)</f>
        <v>1568.4</v>
      </c>
      <c r="C148" s="63">
        <f>(Table30[[#This Row],[Real M2 Money Stock]]-B136)/B136</f>
        <v>4.6761898661201607E-3</v>
      </c>
    </row>
    <row r="149" spans="1:3" x14ac:dyDescent="0.35">
      <c r="A149" s="22">
        <v>25903</v>
      </c>
      <c r="B149" s="24">
        <f>VLOOKUP(Table30[[#This Row],[Month]],'DB Money Supply'!$A:$D,3)</f>
        <v>1574.1</v>
      </c>
      <c r="C149" s="63">
        <f>(Table30[[#This Row],[Real M2 Money Stock]]-B137)/B137</f>
        <v>9.4267025779144649E-3</v>
      </c>
    </row>
    <row r="150" spans="1:3" x14ac:dyDescent="0.35">
      <c r="A150" s="22">
        <v>25934</v>
      </c>
      <c r="B150" s="24">
        <f>VLOOKUP(Table30[[#This Row],[Month]],'DB Money Supply'!$A:$D,3)</f>
        <v>1586.2</v>
      </c>
      <c r="C150" s="63">
        <f>(Table30[[#This Row],[Real M2 Money Stock]]-B138)/B138</f>
        <v>1.9605322362923443E-2</v>
      </c>
    </row>
    <row r="151" spans="1:3" x14ac:dyDescent="0.35">
      <c r="A151" s="22">
        <v>25965</v>
      </c>
      <c r="B151" s="24">
        <f>VLOOKUP(Table30[[#This Row],[Month]],'DB Money Supply'!$A:$D,3)</f>
        <v>1606.5</v>
      </c>
      <c r="C151" s="63">
        <f>(Table30[[#This Row],[Real M2 Money Stock]]-B139)/B139</f>
        <v>4.399532102937357E-2</v>
      </c>
    </row>
    <row r="152" spans="1:3" x14ac:dyDescent="0.35">
      <c r="A152" s="22">
        <v>25993</v>
      </c>
      <c r="B152" s="24">
        <f>VLOOKUP(Table30[[#This Row],[Month]],'DB Money Supply'!$A:$D,3)</f>
        <v>1624.7</v>
      </c>
      <c r="C152" s="63">
        <f>(Table30[[#This Row],[Real M2 Money Stock]]-B140)/B140</f>
        <v>5.9540889526542289E-2</v>
      </c>
    </row>
    <row r="153" spans="1:3" x14ac:dyDescent="0.35">
      <c r="A153" s="22">
        <v>26024</v>
      </c>
      <c r="B153" s="24">
        <f>VLOOKUP(Table30[[#This Row],[Month]],'DB Money Supply'!$A:$D,3)</f>
        <v>1641.9</v>
      </c>
      <c r="C153" s="63">
        <f>(Table30[[#This Row],[Real M2 Money Stock]]-B141)/B141</f>
        <v>7.4330955964143255E-2</v>
      </c>
    </row>
    <row r="154" spans="1:3" x14ac:dyDescent="0.35">
      <c r="A154" s="22">
        <v>26054</v>
      </c>
      <c r="B154" s="24">
        <f>VLOOKUP(Table30[[#This Row],[Month]],'DB Money Supply'!$A:$D,3)</f>
        <v>1654.3</v>
      </c>
      <c r="C154" s="63">
        <f>(Table30[[#This Row],[Real M2 Money Stock]]-B142)/B142</f>
        <v>7.9548420777864698E-2</v>
      </c>
    </row>
    <row r="155" spans="1:3" x14ac:dyDescent="0.35">
      <c r="A155" s="22">
        <v>26085</v>
      </c>
      <c r="B155" s="24">
        <f>VLOOKUP(Table30[[#This Row],[Month]],'DB Money Supply'!$A:$D,3)</f>
        <v>1661.7</v>
      </c>
      <c r="C155" s="63">
        <f>(Table30[[#This Row],[Real M2 Money Stock]]-B143)/B143</f>
        <v>8.324641460234683E-2</v>
      </c>
    </row>
    <row r="156" spans="1:3" x14ac:dyDescent="0.35">
      <c r="A156" s="22">
        <v>26115</v>
      </c>
      <c r="B156" s="24">
        <f>VLOOKUP(Table30[[#This Row],[Month]],'DB Money Supply'!$A:$D,3)</f>
        <v>1673.9</v>
      </c>
      <c r="C156" s="63">
        <f>(Table30[[#This Row],[Real M2 Money Stock]]-B144)/B144</f>
        <v>8.6877475488604763E-2</v>
      </c>
    </row>
    <row r="157" spans="1:3" x14ac:dyDescent="0.35">
      <c r="A157" s="22">
        <v>26146</v>
      </c>
      <c r="B157" s="24">
        <f>VLOOKUP(Table30[[#This Row],[Month]],'DB Money Supply'!$A:$D,3)</f>
        <v>1684.3</v>
      </c>
      <c r="C157" s="63">
        <f>(Table30[[#This Row],[Real M2 Money Stock]]-B145)/B145</f>
        <v>8.5944551901998678E-2</v>
      </c>
    </row>
    <row r="158" spans="1:3" x14ac:dyDescent="0.35">
      <c r="A158" s="22">
        <v>26177</v>
      </c>
      <c r="B158" s="24">
        <f>VLOOKUP(Table30[[#This Row],[Month]],'DB Money Supply'!$A:$D,3)</f>
        <v>1697.3</v>
      </c>
      <c r="C158" s="63">
        <f>(Table30[[#This Row],[Real M2 Money Stock]]-B146)/B146</f>
        <v>8.8571062083119489E-2</v>
      </c>
    </row>
    <row r="159" spans="1:3" x14ac:dyDescent="0.35">
      <c r="A159" s="22">
        <v>26207</v>
      </c>
      <c r="B159" s="24">
        <f>VLOOKUP(Table30[[#This Row],[Month]],'DB Money Supply'!$A:$D,3)</f>
        <v>1707.6</v>
      </c>
      <c r="C159" s="63">
        <f>(Table30[[#This Row],[Real M2 Money Stock]]-B147)/B147</f>
        <v>9.1466922339405496E-2</v>
      </c>
    </row>
    <row r="160" spans="1:3" x14ac:dyDescent="0.35">
      <c r="A160" s="22">
        <v>26238</v>
      </c>
      <c r="B160" s="24">
        <f>VLOOKUP(Table30[[#This Row],[Month]],'DB Money Supply'!$A:$D,3)</f>
        <v>1718.5</v>
      </c>
      <c r="C160" s="63">
        <f>(Table30[[#This Row],[Real M2 Money Stock]]-B148)/B148</f>
        <v>9.5702626880897673E-2</v>
      </c>
    </row>
    <row r="161" spans="1:3" x14ac:dyDescent="0.35">
      <c r="A161" s="22">
        <v>26268</v>
      </c>
      <c r="B161" s="24">
        <f>VLOOKUP(Table30[[#This Row],[Month]],'DB Money Supply'!$A:$D,3)</f>
        <v>1728.2</v>
      </c>
      <c r="C161" s="63">
        <f>(Table30[[#This Row],[Real M2 Money Stock]]-B149)/B149</f>
        <v>9.7897211104758367E-2</v>
      </c>
    </row>
    <row r="162" spans="1:3" x14ac:dyDescent="0.35">
      <c r="A162" s="22">
        <v>26299</v>
      </c>
      <c r="B162" s="24">
        <f>VLOOKUP(Table30[[#This Row],[Month]],'DB Money Supply'!$A:$D,3)</f>
        <v>1742</v>
      </c>
      <c r="C162" s="63">
        <f>(Table30[[#This Row],[Real M2 Money Stock]]-B150)/B150</f>
        <v>9.8222166183331197E-2</v>
      </c>
    </row>
    <row r="163" spans="1:3" x14ac:dyDescent="0.35">
      <c r="A163" s="22">
        <v>26330</v>
      </c>
      <c r="B163" s="24">
        <f>VLOOKUP(Table30[[#This Row],[Month]],'DB Money Supply'!$A:$D,3)</f>
        <v>1752.9</v>
      </c>
      <c r="C163" s="63">
        <f>(Table30[[#This Row],[Real M2 Money Stock]]-B151)/B151</f>
        <v>9.1129785247432357E-2</v>
      </c>
    </row>
    <row r="164" spans="1:3" x14ac:dyDescent="0.35">
      <c r="A164" s="22">
        <v>26359</v>
      </c>
      <c r="B164" s="24">
        <f>VLOOKUP(Table30[[#This Row],[Month]],'DB Money Supply'!$A:$D,3)</f>
        <v>1771.7</v>
      </c>
      <c r="C164" s="63">
        <f>(Table30[[#This Row],[Real M2 Money Stock]]-B152)/B152</f>
        <v>9.0478242137009904E-2</v>
      </c>
    </row>
    <row r="165" spans="1:3" x14ac:dyDescent="0.35">
      <c r="A165" s="22">
        <v>26390</v>
      </c>
      <c r="B165" s="24">
        <f>VLOOKUP(Table30[[#This Row],[Month]],'DB Money Supply'!$A:$D,3)</f>
        <v>1779.3</v>
      </c>
      <c r="C165" s="63">
        <f>(Table30[[#This Row],[Real M2 Money Stock]]-B153)/B153</f>
        <v>8.3683537365247487E-2</v>
      </c>
    </row>
    <row r="166" spans="1:3" x14ac:dyDescent="0.35">
      <c r="A166" s="22">
        <v>26420</v>
      </c>
      <c r="B166" s="24">
        <f>VLOOKUP(Table30[[#This Row],[Month]],'DB Money Supply'!$A:$D,3)</f>
        <v>1786.8</v>
      </c>
      <c r="C166" s="63">
        <f>(Table30[[#This Row],[Real M2 Money Stock]]-B154)/B154</f>
        <v>8.0094299703802219E-2</v>
      </c>
    </row>
    <row r="167" spans="1:3" x14ac:dyDescent="0.35">
      <c r="A167" s="22">
        <v>26451</v>
      </c>
      <c r="B167" s="24">
        <f>VLOOKUP(Table30[[#This Row],[Month]],'DB Money Supply'!$A:$D,3)</f>
        <v>1797.8</v>
      </c>
      <c r="C167" s="63">
        <f>(Table30[[#This Row],[Real M2 Money Stock]]-B155)/B155</f>
        <v>8.1904074140939948E-2</v>
      </c>
    </row>
    <row r="168" spans="1:3" x14ac:dyDescent="0.35">
      <c r="A168" s="22">
        <v>26481</v>
      </c>
      <c r="B168" s="24">
        <f>VLOOKUP(Table30[[#This Row],[Month]],'DB Money Supply'!$A:$D,3)</f>
        <v>1817</v>
      </c>
      <c r="C168" s="63">
        <f>(Table30[[#This Row],[Real M2 Money Stock]]-B156)/B156</f>
        <v>8.5488977836190874E-2</v>
      </c>
    </row>
    <row r="169" spans="1:3" x14ac:dyDescent="0.35">
      <c r="A169" s="22">
        <v>26512</v>
      </c>
      <c r="B169" s="24">
        <f>VLOOKUP(Table30[[#This Row],[Month]],'DB Money Supply'!$A:$D,3)</f>
        <v>1834.6</v>
      </c>
      <c r="C169" s="63">
        <f>(Table30[[#This Row],[Real M2 Money Stock]]-B157)/B157</f>
        <v>8.9235884343644226E-2</v>
      </c>
    </row>
    <row r="170" spans="1:3" x14ac:dyDescent="0.35">
      <c r="A170" s="22">
        <v>26543</v>
      </c>
      <c r="B170" s="24">
        <f>VLOOKUP(Table30[[#This Row],[Month]],'DB Money Supply'!$A:$D,3)</f>
        <v>1848.7</v>
      </c>
      <c r="C170" s="63">
        <f>(Table30[[#This Row],[Real M2 Money Stock]]-B158)/B158</f>
        <v>8.9200494903670588E-2</v>
      </c>
    </row>
    <row r="171" spans="1:3" x14ac:dyDescent="0.35">
      <c r="A171" s="22">
        <v>26573</v>
      </c>
      <c r="B171" s="24">
        <f>VLOOKUP(Table30[[#This Row],[Month]],'DB Money Supply'!$A:$D,3)</f>
        <v>1864.7</v>
      </c>
      <c r="C171" s="63">
        <f>(Table30[[#This Row],[Real M2 Money Stock]]-B159)/B159</f>
        <v>9.2000468493792537E-2</v>
      </c>
    </row>
    <row r="172" spans="1:3" x14ac:dyDescent="0.35">
      <c r="A172" s="22">
        <v>26604</v>
      </c>
      <c r="B172" s="24">
        <f>VLOOKUP(Table30[[#This Row],[Month]],'DB Money Supply'!$A:$D,3)</f>
        <v>1872.4</v>
      </c>
      <c r="C172" s="63">
        <f>(Table30[[#This Row],[Real M2 Money Stock]]-B160)/B160</f>
        <v>8.9554844340995102E-2</v>
      </c>
    </row>
    <row r="173" spans="1:3" x14ac:dyDescent="0.35">
      <c r="A173" s="22">
        <v>26634</v>
      </c>
      <c r="B173" s="24">
        <f>VLOOKUP(Table30[[#This Row],[Month]],'DB Money Supply'!$A:$D,3)</f>
        <v>1887.8</v>
      </c>
      <c r="C173" s="63">
        <f>(Table30[[#This Row],[Real M2 Money Stock]]-B161)/B161</f>
        <v>9.2350422404814198E-2</v>
      </c>
    </row>
    <row r="174" spans="1:3" x14ac:dyDescent="0.35">
      <c r="A174" s="22">
        <v>26665</v>
      </c>
      <c r="B174" s="24">
        <f>VLOOKUP(Table30[[#This Row],[Month]],'DB Money Supply'!$A:$D,3)</f>
        <v>1897.7</v>
      </c>
      <c r="C174" s="63">
        <f>(Table30[[#This Row],[Real M2 Money Stock]]-B162)/B162</f>
        <v>8.9380022962112546E-2</v>
      </c>
    </row>
    <row r="175" spans="1:3" x14ac:dyDescent="0.35">
      <c r="A175" s="22">
        <v>26696</v>
      </c>
      <c r="B175" s="24">
        <f>VLOOKUP(Table30[[#This Row],[Month]],'DB Money Supply'!$A:$D,3)</f>
        <v>1893.3</v>
      </c>
      <c r="C175" s="63">
        <f>(Table30[[#This Row],[Real M2 Money Stock]]-B163)/B163</f>
        <v>8.0095841177477242E-2</v>
      </c>
    </row>
    <row r="176" spans="1:3" x14ac:dyDescent="0.35">
      <c r="A176" s="22">
        <v>26724</v>
      </c>
      <c r="B176" s="24">
        <f>VLOOKUP(Table30[[#This Row],[Month]],'DB Money Supply'!$A:$D,3)</f>
        <v>1878.6</v>
      </c>
      <c r="C176" s="63">
        <f>(Table30[[#This Row],[Real M2 Money Stock]]-B164)/B164</f>
        <v>6.0337528927019171E-2</v>
      </c>
    </row>
    <row r="177" spans="1:3" x14ac:dyDescent="0.35">
      <c r="A177" s="22">
        <v>26755</v>
      </c>
      <c r="B177" s="24">
        <f>VLOOKUP(Table30[[#This Row],[Month]],'DB Money Supply'!$A:$D,3)</f>
        <v>1875.7</v>
      </c>
      <c r="C177" s="63">
        <f>(Table30[[#This Row],[Real M2 Money Stock]]-B165)/B165</f>
        <v>5.4178609565559539E-2</v>
      </c>
    </row>
    <row r="178" spans="1:3" x14ac:dyDescent="0.35">
      <c r="A178" s="22">
        <v>26785</v>
      </c>
      <c r="B178" s="24">
        <f>VLOOKUP(Table30[[#This Row],[Month]],'DB Money Supply'!$A:$D,3)</f>
        <v>1883.4</v>
      </c>
      <c r="C178" s="63">
        <f>(Table30[[#This Row],[Real M2 Money Stock]]-B166)/B166</f>
        <v>5.4063129617192826E-2</v>
      </c>
    </row>
    <row r="179" spans="1:3" x14ac:dyDescent="0.35">
      <c r="A179" s="22">
        <v>26816</v>
      </c>
      <c r="B179" s="24">
        <f>VLOOKUP(Table30[[#This Row],[Month]],'DB Money Supply'!$A:$D,3)</f>
        <v>1885.3</v>
      </c>
      <c r="C179" s="63">
        <f>(Table30[[#This Row],[Real M2 Money Stock]]-B167)/B167</f>
        <v>4.8670597396818338E-2</v>
      </c>
    </row>
    <row r="180" spans="1:3" x14ac:dyDescent="0.35">
      <c r="A180" s="22">
        <v>26846</v>
      </c>
      <c r="B180" s="24">
        <f>VLOOKUP(Table30[[#This Row],[Month]],'DB Money Supply'!$A:$D,3)</f>
        <v>1892.5</v>
      </c>
      <c r="C180" s="63">
        <f>(Table30[[#This Row],[Real M2 Money Stock]]-B168)/B168</f>
        <v>4.1552008805723718E-2</v>
      </c>
    </row>
    <row r="181" spans="1:3" x14ac:dyDescent="0.35">
      <c r="A181" s="22">
        <v>26877</v>
      </c>
      <c r="B181" s="24">
        <f>VLOOKUP(Table30[[#This Row],[Month]],'DB Money Supply'!$A:$D,3)</f>
        <v>1864</v>
      </c>
      <c r="C181" s="63">
        <f>(Table30[[#This Row],[Real M2 Money Stock]]-B169)/B169</f>
        <v>1.6025291616701239E-2</v>
      </c>
    </row>
    <row r="182" spans="1:3" x14ac:dyDescent="0.35">
      <c r="A182" s="22">
        <v>26908</v>
      </c>
      <c r="B182" s="24">
        <f>VLOOKUP(Table30[[#This Row],[Month]],'DB Money Supply'!$A:$D,3)</f>
        <v>1856.9</v>
      </c>
      <c r="C182" s="63">
        <f>(Table30[[#This Row],[Real M2 Money Stock]]-B170)/B170</f>
        <v>4.4355493049169931E-3</v>
      </c>
    </row>
    <row r="183" spans="1:3" x14ac:dyDescent="0.35">
      <c r="A183" s="22">
        <v>26938</v>
      </c>
      <c r="B183" s="24">
        <f>VLOOKUP(Table30[[#This Row],[Month]],'DB Money Supply'!$A:$D,3)</f>
        <v>1847.8</v>
      </c>
      <c r="C183" s="63">
        <f>(Table30[[#This Row],[Real M2 Money Stock]]-B171)/B171</f>
        <v>-9.063120072934033E-3</v>
      </c>
    </row>
    <row r="184" spans="1:3" x14ac:dyDescent="0.35">
      <c r="A184" s="22">
        <v>26969</v>
      </c>
      <c r="B184" s="24">
        <f>VLOOKUP(Table30[[#This Row],[Month]],'DB Money Supply'!$A:$D,3)</f>
        <v>1849.5</v>
      </c>
      <c r="C184" s="63">
        <f>(Table30[[#This Row],[Real M2 Money Stock]]-B172)/B172</f>
        <v>-1.2230292672505923E-2</v>
      </c>
    </row>
    <row r="185" spans="1:3" x14ac:dyDescent="0.35">
      <c r="A185" s="22">
        <v>26999</v>
      </c>
      <c r="B185" s="24">
        <f>VLOOKUP(Table30[[#This Row],[Month]],'DB Money Supply'!$A:$D,3)</f>
        <v>1847.7</v>
      </c>
      <c r="C185" s="63">
        <f>(Table30[[#This Row],[Real M2 Money Stock]]-B173)/B173</f>
        <v>-2.1241656955185883E-2</v>
      </c>
    </row>
    <row r="186" spans="1:3" x14ac:dyDescent="0.35">
      <c r="A186" s="22">
        <v>27030</v>
      </c>
      <c r="B186" s="24">
        <f>VLOOKUP(Table30[[#This Row],[Month]],'DB Money Supply'!$A:$D,3)</f>
        <v>1837</v>
      </c>
      <c r="C186" s="63">
        <f>(Table30[[#This Row],[Real M2 Money Stock]]-B174)/B174</f>
        <v>-3.1986088422827658E-2</v>
      </c>
    </row>
    <row r="187" spans="1:3" x14ac:dyDescent="0.35">
      <c r="A187" s="22">
        <v>27061</v>
      </c>
      <c r="B187" s="24">
        <f>VLOOKUP(Table30[[#This Row],[Month]],'DB Money Supply'!$A:$D,3)</f>
        <v>1827.1</v>
      </c>
      <c r="C187" s="63">
        <f>(Table30[[#This Row],[Real M2 Money Stock]]-B175)/B175</f>
        <v>-3.4965404320498626E-2</v>
      </c>
    </row>
    <row r="188" spans="1:3" x14ac:dyDescent="0.35">
      <c r="A188" s="22">
        <v>27089</v>
      </c>
      <c r="B188" s="24">
        <f>VLOOKUP(Table30[[#This Row],[Month]],'DB Money Supply'!$A:$D,3)</f>
        <v>1820.3</v>
      </c>
      <c r="C188" s="63">
        <f>(Table30[[#This Row],[Real M2 Money Stock]]-B176)/B176</f>
        <v>-3.1033748536143914E-2</v>
      </c>
    </row>
    <row r="189" spans="1:3" x14ac:dyDescent="0.35">
      <c r="A189" s="22">
        <v>27120</v>
      </c>
      <c r="B189" s="24">
        <f>VLOOKUP(Table30[[#This Row],[Month]],'DB Money Supply'!$A:$D,3)</f>
        <v>1814.8</v>
      </c>
      <c r="C189" s="63">
        <f>(Table30[[#This Row],[Real M2 Money Stock]]-B177)/B177</f>
        <v>-3.246787865863416E-2</v>
      </c>
    </row>
    <row r="190" spans="1:3" x14ac:dyDescent="0.35">
      <c r="A190" s="22">
        <v>27150</v>
      </c>
      <c r="B190" s="24">
        <f>VLOOKUP(Table30[[#This Row],[Month]],'DB Money Supply'!$A:$D,3)</f>
        <v>1799.6</v>
      </c>
      <c r="C190" s="63">
        <f>(Table30[[#This Row],[Real M2 Money Stock]]-B178)/B178</f>
        <v>-4.4494000212381958E-2</v>
      </c>
    </row>
    <row r="191" spans="1:3" x14ac:dyDescent="0.35">
      <c r="A191" s="22">
        <v>27181</v>
      </c>
      <c r="B191" s="24">
        <f>VLOOKUP(Table30[[#This Row],[Month]],'DB Money Supply'!$A:$D,3)</f>
        <v>1791.4</v>
      </c>
      <c r="C191" s="63">
        <f>(Table30[[#This Row],[Real M2 Money Stock]]-B179)/B179</f>
        <v>-4.980639685991612E-2</v>
      </c>
    </row>
    <row r="192" spans="1:3" x14ac:dyDescent="0.35">
      <c r="A192" s="22">
        <v>27211</v>
      </c>
      <c r="B192" s="24">
        <f>VLOOKUP(Table30[[#This Row],[Month]],'DB Money Supply'!$A:$D,3)</f>
        <v>1787.8</v>
      </c>
      <c r="C192" s="63">
        <f>(Table30[[#This Row],[Real M2 Money Stock]]-B180)/B180</f>
        <v>-5.5323645970937939E-2</v>
      </c>
    </row>
    <row r="193" spans="1:3" x14ac:dyDescent="0.35">
      <c r="A193" s="22">
        <v>27242</v>
      </c>
      <c r="B193" s="24">
        <f>VLOOKUP(Table30[[#This Row],[Month]],'DB Money Supply'!$A:$D,3)</f>
        <v>1771.7</v>
      </c>
      <c r="C193" s="63">
        <f>(Table30[[#This Row],[Real M2 Money Stock]]-B181)/B181</f>
        <v>-4.9517167381974224E-2</v>
      </c>
    </row>
    <row r="194" spans="1:3" x14ac:dyDescent="0.35">
      <c r="A194" s="22">
        <v>27273</v>
      </c>
      <c r="B194" s="24">
        <f>VLOOKUP(Table30[[#This Row],[Month]],'DB Money Supply'!$A:$D,3)</f>
        <v>1754.7</v>
      </c>
      <c r="C194" s="63">
        <f>(Table30[[#This Row],[Real M2 Money Stock]]-B182)/B182</f>
        <v>-5.503796650331199E-2</v>
      </c>
    </row>
    <row r="195" spans="1:3" x14ac:dyDescent="0.35">
      <c r="A195" s="22">
        <v>27303</v>
      </c>
      <c r="B195" s="24">
        <f>VLOOKUP(Table30[[#This Row],[Month]],'DB Money Supply'!$A:$D,3)</f>
        <v>1751.6</v>
      </c>
      <c r="C195" s="63">
        <f>(Table30[[#This Row],[Real M2 Money Stock]]-B183)/B183</f>
        <v>-5.2061911462279495E-2</v>
      </c>
    </row>
    <row r="196" spans="1:3" x14ac:dyDescent="0.35">
      <c r="A196" s="22">
        <v>27334</v>
      </c>
      <c r="B196" s="24">
        <f>VLOOKUP(Table30[[#This Row],[Month]],'DB Money Supply'!$A:$D,3)</f>
        <v>1744.9</v>
      </c>
      <c r="C196" s="63">
        <f>(Table30[[#This Row],[Real M2 Money Stock]]-B184)/B184</f>
        <v>-5.6555825898891542E-2</v>
      </c>
    </row>
    <row r="197" spans="1:3" x14ac:dyDescent="0.35">
      <c r="A197" s="22">
        <v>27364</v>
      </c>
      <c r="B197" s="24">
        <f>VLOOKUP(Table30[[#This Row],[Month]],'DB Money Supply'!$A:$D,3)</f>
        <v>1738.2</v>
      </c>
      <c r="C197" s="63">
        <f>(Table30[[#This Row],[Real M2 Money Stock]]-B185)/B185</f>
        <v>-5.9262867348595552E-2</v>
      </c>
    </row>
    <row r="198" spans="1:3" x14ac:dyDescent="0.35">
      <c r="A198" s="22">
        <v>27395</v>
      </c>
      <c r="B198" s="24">
        <f>VLOOKUP(Table30[[#This Row],[Month]],'DB Money Supply'!$A:$D,3)</f>
        <v>1732.9</v>
      </c>
      <c r="C198" s="63">
        <f>(Table30[[#This Row],[Real M2 Money Stock]]-B186)/B186</f>
        <v>-5.6668481219379375E-2</v>
      </c>
    </row>
    <row r="199" spans="1:3" x14ac:dyDescent="0.35">
      <c r="A199" s="22">
        <v>27426</v>
      </c>
      <c r="B199" s="24">
        <f>VLOOKUP(Table30[[#This Row],[Month]],'DB Money Supply'!$A:$D,3)</f>
        <v>1737.8</v>
      </c>
      <c r="C199" s="63">
        <f>(Table30[[#This Row],[Real M2 Money Stock]]-B187)/B187</f>
        <v>-4.8875266816266194E-2</v>
      </c>
    </row>
    <row r="200" spans="1:3" x14ac:dyDescent="0.35">
      <c r="A200" s="22">
        <v>27454</v>
      </c>
      <c r="B200" s="24">
        <f>VLOOKUP(Table30[[#This Row],[Month]],'DB Money Supply'!$A:$D,3)</f>
        <v>1751.9</v>
      </c>
      <c r="C200" s="63">
        <f>(Table30[[#This Row],[Real M2 Money Stock]]-B188)/B188</f>
        <v>-3.7576223699390135E-2</v>
      </c>
    </row>
    <row r="201" spans="1:3" x14ac:dyDescent="0.35">
      <c r="A201" s="22">
        <v>27485</v>
      </c>
      <c r="B201" s="24">
        <f>VLOOKUP(Table30[[#This Row],[Month]],'DB Money Supply'!$A:$D,3)</f>
        <v>1764.3</v>
      </c>
      <c r="C201" s="63">
        <f>(Table30[[#This Row],[Real M2 Money Stock]]-B189)/B189</f>
        <v>-2.782675776945118E-2</v>
      </c>
    </row>
    <row r="202" spans="1:3" x14ac:dyDescent="0.35">
      <c r="A202" s="22">
        <v>27515</v>
      </c>
      <c r="B202" s="24">
        <f>VLOOKUP(Table30[[#This Row],[Month]],'DB Money Supply'!$A:$D,3)</f>
        <v>1785.1</v>
      </c>
      <c r="C202" s="63">
        <f>(Table30[[#This Row],[Real M2 Money Stock]]-B190)/B190</f>
        <v>-8.0573460769059798E-3</v>
      </c>
    </row>
    <row r="203" spans="1:3" x14ac:dyDescent="0.35">
      <c r="A203" s="22">
        <v>27546</v>
      </c>
      <c r="B203" s="24">
        <f>VLOOKUP(Table30[[#This Row],[Month]],'DB Money Supply'!$A:$D,3)</f>
        <v>1800</v>
      </c>
      <c r="C203" s="63">
        <f>(Table30[[#This Row],[Real M2 Money Stock]]-B191)/B191</f>
        <v>4.8007145249525001E-3</v>
      </c>
    </row>
    <row r="204" spans="1:3" x14ac:dyDescent="0.35">
      <c r="A204" s="22">
        <v>27576</v>
      </c>
      <c r="B204" s="24">
        <f>VLOOKUP(Table30[[#This Row],[Month]],'DB Money Supply'!$A:$D,3)</f>
        <v>1805.7</v>
      </c>
      <c r="C204" s="63">
        <f>(Table30[[#This Row],[Real M2 Money Stock]]-B192)/B192</f>
        <v>1.0012305627027682E-2</v>
      </c>
    </row>
    <row r="205" spans="1:3" x14ac:dyDescent="0.35">
      <c r="A205" s="22">
        <v>27607</v>
      </c>
      <c r="B205" s="24">
        <f>VLOOKUP(Table30[[#This Row],[Month]],'DB Money Supply'!$A:$D,3)</f>
        <v>1813.8</v>
      </c>
      <c r="C205" s="63">
        <f>(Table30[[#This Row],[Real M2 Money Stock]]-B193)/B193</f>
        <v>2.3762488005870018E-2</v>
      </c>
    </row>
    <row r="206" spans="1:3" x14ac:dyDescent="0.35">
      <c r="A206" s="22">
        <v>27638</v>
      </c>
      <c r="B206" s="24">
        <f>VLOOKUP(Table30[[#This Row],[Month]],'DB Money Supply'!$A:$D,3)</f>
        <v>1815.9</v>
      </c>
      <c r="C206" s="63">
        <f>(Table30[[#This Row],[Real M2 Money Stock]]-B194)/B194</f>
        <v>3.4877756881518236E-2</v>
      </c>
    </row>
    <row r="207" spans="1:3" x14ac:dyDescent="0.35">
      <c r="A207" s="22">
        <v>27668</v>
      </c>
      <c r="B207" s="24">
        <f>VLOOKUP(Table30[[#This Row],[Month]],'DB Money Supply'!$A:$D,3)</f>
        <v>1817.5</v>
      </c>
      <c r="C207" s="63">
        <f>(Table30[[#This Row],[Real M2 Money Stock]]-B195)/B195</f>
        <v>3.762274491893132E-2</v>
      </c>
    </row>
    <row r="208" spans="1:3" x14ac:dyDescent="0.35">
      <c r="A208" s="22">
        <v>27699</v>
      </c>
      <c r="B208" s="24">
        <f>VLOOKUP(Table30[[#This Row],[Month]],'DB Money Supply'!$A:$D,3)</f>
        <v>1820.8</v>
      </c>
      <c r="C208" s="63">
        <f>(Table30[[#This Row],[Real M2 Money Stock]]-B196)/B196</f>
        <v>4.3498194738953444E-2</v>
      </c>
    </row>
    <row r="209" spans="1:3" x14ac:dyDescent="0.35">
      <c r="A209" s="22">
        <v>27729</v>
      </c>
      <c r="B209" s="24">
        <f>VLOOKUP(Table30[[#This Row],[Month]],'DB Money Supply'!$A:$D,3)</f>
        <v>1827.7</v>
      </c>
      <c r="C209" s="63">
        <f>(Table30[[#This Row],[Real M2 Money Stock]]-B197)/B197</f>
        <v>5.1490047175238751E-2</v>
      </c>
    </row>
    <row r="210" spans="1:3" x14ac:dyDescent="0.35">
      <c r="A210" s="22">
        <v>27760</v>
      </c>
      <c r="B210" s="24">
        <f>VLOOKUP(Table30[[#This Row],[Month]],'DB Money Supply'!$A:$D,3)</f>
        <v>1839.8</v>
      </c>
      <c r="C210" s="63">
        <f>(Table30[[#This Row],[Real M2 Money Stock]]-B198)/B198</f>
        <v>6.1688499047838803E-2</v>
      </c>
    </row>
    <row r="211" spans="1:3" x14ac:dyDescent="0.35">
      <c r="A211" s="22">
        <v>27791</v>
      </c>
      <c r="B211" s="24">
        <f>VLOOKUP(Table30[[#This Row],[Month]],'DB Money Supply'!$A:$D,3)</f>
        <v>1861</v>
      </c>
      <c r="C211" s="63">
        <f>(Table30[[#This Row],[Real M2 Money Stock]]-B199)/B199</f>
        <v>7.0894234089078176E-2</v>
      </c>
    </row>
    <row r="212" spans="1:3" x14ac:dyDescent="0.35">
      <c r="A212" s="22">
        <v>27820</v>
      </c>
      <c r="B212" s="24">
        <f>VLOOKUP(Table30[[#This Row],[Month]],'DB Money Supply'!$A:$D,3)</f>
        <v>1875</v>
      </c>
      <c r="C212" s="63">
        <f>(Table30[[#This Row],[Real M2 Money Stock]]-B200)/B200</f>
        <v>7.0266567726468346E-2</v>
      </c>
    </row>
    <row r="213" spans="1:3" x14ac:dyDescent="0.35">
      <c r="A213" s="22">
        <v>27851</v>
      </c>
      <c r="B213" s="24">
        <f>VLOOKUP(Table30[[#This Row],[Month]],'DB Money Supply'!$A:$D,3)</f>
        <v>1890.9</v>
      </c>
      <c r="C213" s="63">
        <f>(Table30[[#This Row],[Real M2 Money Stock]]-B201)/B201</f>
        <v>7.1756503995919138E-2</v>
      </c>
    </row>
    <row r="214" spans="1:3" x14ac:dyDescent="0.35">
      <c r="A214" s="22">
        <v>27881</v>
      </c>
      <c r="B214" s="24">
        <f>VLOOKUP(Table30[[#This Row],[Month]],'DB Money Supply'!$A:$D,3)</f>
        <v>1900.9</v>
      </c>
      <c r="C214" s="63">
        <f>(Table30[[#This Row],[Real M2 Money Stock]]-B202)/B202</f>
        <v>6.4870315388493749E-2</v>
      </c>
    </row>
    <row r="215" spans="1:3" x14ac:dyDescent="0.35">
      <c r="A215" s="22">
        <v>27912</v>
      </c>
      <c r="B215" s="24">
        <f>VLOOKUP(Table30[[#This Row],[Month]],'DB Money Supply'!$A:$D,3)</f>
        <v>1900.5</v>
      </c>
      <c r="C215" s="63">
        <f>(Table30[[#This Row],[Real M2 Money Stock]]-B203)/B203</f>
        <v>5.5833333333333332E-2</v>
      </c>
    </row>
    <row r="216" spans="1:3" x14ac:dyDescent="0.35">
      <c r="A216" s="22">
        <v>27942</v>
      </c>
      <c r="B216" s="24">
        <f>VLOOKUP(Table30[[#This Row],[Month]],'DB Money Supply'!$A:$D,3)</f>
        <v>1905.8</v>
      </c>
      <c r="C216" s="63">
        <f>(Table30[[#This Row],[Real M2 Money Stock]]-B204)/B204</f>
        <v>5.5435565154787564E-2</v>
      </c>
    </row>
    <row r="217" spans="1:3" x14ac:dyDescent="0.35">
      <c r="A217" s="22">
        <v>27973</v>
      </c>
      <c r="B217" s="24">
        <f>VLOOKUP(Table30[[#This Row],[Month]],'DB Money Supply'!$A:$D,3)</f>
        <v>1917.5</v>
      </c>
      <c r="C217" s="63">
        <f>(Table30[[#This Row],[Real M2 Money Stock]]-B205)/B205</f>
        <v>5.7172786415260808E-2</v>
      </c>
    </row>
    <row r="218" spans="1:3" x14ac:dyDescent="0.35">
      <c r="A218" s="22">
        <v>28004</v>
      </c>
      <c r="B218" s="24">
        <f>VLOOKUP(Table30[[#This Row],[Month]],'DB Money Supply'!$A:$D,3)</f>
        <v>1928.5</v>
      </c>
      <c r="C218" s="63">
        <f>(Table30[[#This Row],[Real M2 Money Stock]]-B206)/B206</f>
        <v>6.2007819813866348E-2</v>
      </c>
    </row>
    <row r="219" spans="1:3" x14ac:dyDescent="0.35">
      <c r="A219" s="22">
        <v>28034</v>
      </c>
      <c r="B219" s="24">
        <f>VLOOKUP(Table30[[#This Row],[Month]],'DB Money Supply'!$A:$D,3)</f>
        <v>1943</v>
      </c>
      <c r="C219" s="63">
        <f>(Table30[[#This Row],[Real M2 Money Stock]]-B207)/B207</f>
        <v>6.9050894085281977E-2</v>
      </c>
    </row>
    <row r="220" spans="1:3" x14ac:dyDescent="0.35">
      <c r="A220" s="22">
        <v>28065</v>
      </c>
      <c r="B220" s="24">
        <f>VLOOKUP(Table30[[#This Row],[Month]],'DB Money Supply'!$A:$D,3)</f>
        <v>1959</v>
      </c>
      <c r="C220" s="63">
        <f>(Table30[[#This Row],[Real M2 Money Stock]]-B208)/B208</f>
        <v>7.5900702987697743E-2</v>
      </c>
    </row>
    <row r="221" spans="1:3" x14ac:dyDescent="0.35">
      <c r="A221" s="22">
        <v>28095</v>
      </c>
      <c r="B221" s="24">
        <f>VLOOKUP(Table30[[#This Row],[Month]],'DB Money Supply'!$A:$D,3)</f>
        <v>1972.6</v>
      </c>
      <c r="C221" s="63">
        <f>(Table30[[#This Row],[Real M2 Money Stock]]-B209)/B209</f>
        <v>7.9279969360398245E-2</v>
      </c>
    </row>
    <row r="222" spans="1:3" x14ac:dyDescent="0.35">
      <c r="A222" s="22">
        <v>28126</v>
      </c>
      <c r="B222" s="24">
        <f>VLOOKUP(Table30[[#This Row],[Month]],'DB Money Supply'!$A:$D,3)</f>
        <v>1985</v>
      </c>
      <c r="C222" s="63">
        <f>(Table30[[#This Row],[Real M2 Money Stock]]-B210)/B210</f>
        <v>7.8921621915425622E-2</v>
      </c>
    </row>
    <row r="223" spans="1:3" x14ac:dyDescent="0.35">
      <c r="A223" s="22">
        <v>28157</v>
      </c>
      <c r="B223" s="24">
        <f>VLOOKUP(Table30[[#This Row],[Month]],'DB Money Supply'!$A:$D,3)</f>
        <v>1985.8</v>
      </c>
      <c r="C223" s="63">
        <f>(Table30[[#This Row],[Real M2 Money Stock]]-B211)/B211</f>
        <v>6.7060720042987618E-2</v>
      </c>
    </row>
    <row r="224" spans="1:3" x14ac:dyDescent="0.35">
      <c r="A224" s="22">
        <v>28185</v>
      </c>
      <c r="B224" s="24">
        <f>VLOOKUP(Table30[[#This Row],[Month]],'DB Money Supply'!$A:$D,3)</f>
        <v>1994.1</v>
      </c>
      <c r="C224" s="63">
        <f>(Table30[[#This Row],[Real M2 Money Stock]]-B212)/B212</f>
        <v>6.3519999999999952E-2</v>
      </c>
    </row>
    <row r="225" spans="1:3" x14ac:dyDescent="0.35">
      <c r="A225" s="22">
        <v>28216</v>
      </c>
      <c r="B225" s="24">
        <f>VLOOKUP(Table30[[#This Row],[Month]],'DB Money Supply'!$A:$D,3)</f>
        <v>1999.3</v>
      </c>
      <c r="C225" s="63">
        <f>(Table30[[#This Row],[Real M2 Money Stock]]-B213)/B213</f>
        <v>5.7327198688455157E-2</v>
      </c>
    </row>
    <row r="226" spans="1:3" x14ac:dyDescent="0.35">
      <c r="A226" s="22">
        <v>28246</v>
      </c>
      <c r="B226" s="24">
        <f>VLOOKUP(Table30[[#This Row],[Month]],'DB Money Supply'!$A:$D,3)</f>
        <v>2008.3</v>
      </c>
      <c r="C226" s="63">
        <f>(Table30[[#This Row],[Real M2 Money Stock]]-B214)/B214</f>
        <v>5.6499552843389901E-2</v>
      </c>
    </row>
    <row r="227" spans="1:3" x14ac:dyDescent="0.35">
      <c r="A227" s="22">
        <v>28277</v>
      </c>
      <c r="B227" s="24">
        <f>VLOOKUP(Table30[[#This Row],[Month]],'DB Money Supply'!$A:$D,3)</f>
        <v>2012.9</v>
      </c>
      <c r="C227" s="63">
        <f>(Table30[[#This Row],[Real M2 Money Stock]]-B215)/B215</f>
        <v>5.9142330965535436E-2</v>
      </c>
    </row>
    <row r="228" spans="1:3" x14ac:dyDescent="0.35">
      <c r="A228" s="22">
        <v>28307</v>
      </c>
      <c r="B228" s="24">
        <f>VLOOKUP(Table30[[#This Row],[Month]],'DB Money Supply'!$A:$D,3)</f>
        <v>2017.6</v>
      </c>
      <c r="C228" s="63">
        <f>(Table30[[#This Row],[Real M2 Money Stock]]-B216)/B216</f>
        <v>5.8663028649386065E-2</v>
      </c>
    </row>
    <row r="229" spans="1:3" x14ac:dyDescent="0.35">
      <c r="A229" s="22">
        <v>28338</v>
      </c>
      <c r="B229" s="24">
        <f>VLOOKUP(Table30[[#This Row],[Month]],'DB Money Supply'!$A:$D,3)</f>
        <v>2024.5</v>
      </c>
      <c r="C229" s="63">
        <f>(Table30[[#This Row],[Real M2 Money Stock]]-B217)/B217</f>
        <v>5.5801825293350718E-2</v>
      </c>
    </row>
    <row r="230" spans="1:3" x14ac:dyDescent="0.35">
      <c r="A230" s="22">
        <v>28369</v>
      </c>
      <c r="B230" s="24">
        <f>VLOOKUP(Table30[[#This Row],[Month]],'DB Money Supply'!$A:$D,3)</f>
        <v>2033</v>
      </c>
      <c r="C230" s="63">
        <f>(Table30[[#This Row],[Real M2 Money Stock]]-B218)/B218</f>
        <v>5.4187192118226604E-2</v>
      </c>
    </row>
    <row r="231" spans="1:3" x14ac:dyDescent="0.35">
      <c r="A231" s="22">
        <v>28399</v>
      </c>
      <c r="B231" s="24">
        <f>VLOOKUP(Table30[[#This Row],[Month]],'DB Money Supply'!$A:$D,3)</f>
        <v>2035.7</v>
      </c>
      <c r="C231" s="63">
        <f>(Table30[[#This Row],[Real M2 Money Stock]]-B219)/B219</f>
        <v>4.7709727225939295E-2</v>
      </c>
    </row>
    <row r="232" spans="1:3" x14ac:dyDescent="0.35">
      <c r="A232" s="22">
        <v>28430</v>
      </c>
      <c r="B232" s="24">
        <f>VLOOKUP(Table30[[#This Row],[Month]],'DB Money Supply'!$A:$D,3)</f>
        <v>2036.1</v>
      </c>
      <c r="C232" s="63">
        <f>(Table30[[#This Row],[Real M2 Money Stock]]-B220)/B220</f>
        <v>3.9356814701378209E-2</v>
      </c>
    </row>
    <row r="233" spans="1:3" x14ac:dyDescent="0.35">
      <c r="A233" s="22">
        <v>28460</v>
      </c>
      <c r="B233" s="24">
        <f>VLOOKUP(Table30[[#This Row],[Month]],'DB Money Supply'!$A:$D,3)</f>
        <v>2039</v>
      </c>
      <c r="C233" s="63">
        <f>(Table30[[#This Row],[Real M2 Money Stock]]-B221)/B221</f>
        <v>3.3661157862719303E-2</v>
      </c>
    </row>
    <row r="234" spans="1:3" x14ac:dyDescent="0.35">
      <c r="A234" s="22">
        <v>28491</v>
      </c>
      <c r="B234" s="24">
        <f>VLOOKUP(Table30[[#This Row],[Month]],'DB Money Supply'!$A:$D,3)</f>
        <v>2041</v>
      </c>
      <c r="C234" s="63">
        <f>(Table30[[#This Row],[Real M2 Money Stock]]-B222)/B222</f>
        <v>2.8211586901763223E-2</v>
      </c>
    </row>
    <row r="235" spans="1:3" x14ac:dyDescent="0.35">
      <c r="A235" s="22">
        <v>28522</v>
      </c>
      <c r="B235" s="24">
        <f>VLOOKUP(Table30[[#This Row],[Month]],'DB Money Supply'!$A:$D,3)</f>
        <v>2040.5</v>
      </c>
      <c r="C235" s="63">
        <f>(Table30[[#This Row],[Real M2 Money Stock]]-B223)/B223</f>
        <v>2.7545573572363806E-2</v>
      </c>
    </row>
    <row r="236" spans="1:3" x14ac:dyDescent="0.35">
      <c r="A236" s="22">
        <v>28550</v>
      </c>
      <c r="B236" s="24">
        <f>VLOOKUP(Table30[[#This Row],[Month]],'DB Money Supply'!$A:$D,3)</f>
        <v>2038.2</v>
      </c>
      <c r="C236" s="63">
        <f>(Table30[[#This Row],[Real M2 Money Stock]]-B224)/B224</f>
        <v>2.2115239957875801E-2</v>
      </c>
    </row>
    <row r="237" spans="1:3" x14ac:dyDescent="0.35">
      <c r="A237" s="22">
        <v>28581</v>
      </c>
      <c r="B237" s="24">
        <f>VLOOKUP(Table30[[#This Row],[Month]],'DB Money Supply'!$A:$D,3)</f>
        <v>2035.1</v>
      </c>
      <c r="C237" s="63">
        <f>(Table30[[#This Row],[Real M2 Money Stock]]-B225)/B225</f>
        <v>1.7906267193517709E-2</v>
      </c>
    </row>
    <row r="238" spans="1:3" x14ac:dyDescent="0.35">
      <c r="A238" s="22">
        <v>28611</v>
      </c>
      <c r="B238" s="24">
        <f>VLOOKUP(Table30[[#This Row],[Month]],'DB Money Supply'!$A:$D,3)</f>
        <v>2031.8</v>
      </c>
      <c r="C238" s="63">
        <f>(Table30[[#This Row],[Real M2 Money Stock]]-B226)/B226</f>
        <v>1.1701439028033661E-2</v>
      </c>
    </row>
    <row r="239" spans="1:3" x14ac:dyDescent="0.35">
      <c r="A239" s="22">
        <v>28642</v>
      </c>
      <c r="B239" s="24">
        <f>VLOOKUP(Table30[[#This Row],[Month]],'DB Money Supply'!$A:$D,3)</f>
        <v>2028.5</v>
      </c>
      <c r="C239" s="63">
        <f>(Table30[[#This Row],[Real M2 Money Stock]]-B227)/B227</f>
        <v>7.7500124198916533E-3</v>
      </c>
    </row>
    <row r="240" spans="1:3" x14ac:dyDescent="0.35">
      <c r="A240" s="22">
        <v>28672</v>
      </c>
      <c r="B240" s="24">
        <f>VLOOKUP(Table30[[#This Row],[Month]],'DB Money Supply'!$A:$D,3)</f>
        <v>2021.5</v>
      </c>
      <c r="C240" s="63">
        <f>(Table30[[#This Row],[Real M2 Money Stock]]-B228)/B228</f>
        <v>1.9329896907216947E-3</v>
      </c>
    </row>
    <row r="241" spans="1:3" x14ac:dyDescent="0.35">
      <c r="A241" s="22">
        <v>28703</v>
      </c>
      <c r="B241" s="24">
        <f>VLOOKUP(Table30[[#This Row],[Month]],'DB Money Supply'!$A:$D,3)</f>
        <v>2023.5</v>
      </c>
      <c r="C241" s="63">
        <f>(Table30[[#This Row],[Real M2 Money Stock]]-B229)/B229</f>
        <v>-4.9394912324030624E-4</v>
      </c>
    </row>
    <row r="242" spans="1:3" x14ac:dyDescent="0.35">
      <c r="A242" s="22">
        <v>28734</v>
      </c>
      <c r="B242" s="24">
        <f>VLOOKUP(Table30[[#This Row],[Month]],'DB Money Supply'!$A:$D,3)</f>
        <v>2022.6</v>
      </c>
      <c r="C242" s="63">
        <f>(Table30[[#This Row],[Real M2 Money Stock]]-B230)/B230</f>
        <v>-5.1155927201180966E-3</v>
      </c>
    </row>
    <row r="243" spans="1:3" x14ac:dyDescent="0.35">
      <c r="A243" s="22">
        <v>28764</v>
      </c>
      <c r="B243" s="24">
        <f>VLOOKUP(Table30[[#This Row],[Month]],'DB Money Supply'!$A:$D,3)</f>
        <v>2015.4</v>
      </c>
      <c r="C243" s="63">
        <f>(Table30[[#This Row],[Real M2 Money Stock]]-B231)/B231</f>
        <v>-9.9719998035073705E-3</v>
      </c>
    </row>
    <row r="244" spans="1:3" x14ac:dyDescent="0.35">
      <c r="A244" s="22">
        <v>28795</v>
      </c>
      <c r="B244" s="24">
        <f>VLOOKUP(Table30[[#This Row],[Month]],'DB Money Supply'!$A:$D,3)</f>
        <v>2013.5</v>
      </c>
      <c r="C244" s="63">
        <f>(Table30[[#This Row],[Real M2 Money Stock]]-B232)/B232</f>
        <v>-1.1099651294140716E-2</v>
      </c>
    </row>
    <row r="245" spans="1:3" x14ac:dyDescent="0.35">
      <c r="A245" s="22">
        <v>28825</v>
      </c>
      <c r="B245" s="24">
        <f>VLOOKUP(Table30[[#This Row],[Month]],'DB Money Supply'!$A:$D,3)</f>
        <v>2011.8</v>
      </c>
      <c r="C245" s="63">
        <f>(Table30[[#This Row],[Real M2 Money Stock]]-B233)/B233</f>
        <v>-1.3339872486513018E-2</v>
      </c>
    </row>
    <row r="246" spans="1:3" x14ac:dyDescent="0.35">
      <c r="A246" s="22">
        <v>28856</v>
      </c>
      <c r="B246" s="24">
        <f>VLOOKUP(Table30[[#This Row],[Month]],'DB Money Supply'!$A:$D,3)</f>
        <v>2002.3</v>
      </c>
      <c r="C246" s="63">
        <f>(Table30[[#This Row],[Real M2 Money Stock]]-B234)/B234</f>
        <v>-1.8961293483586498E-2</v>
      </c>
    </row>
    <row r="247" spans="1:3" x14ac:dyDescent="0.35">
      <c r="A247" s="22">
        <v>28887</v>
      </c>
      <c r="B247" s="24">
        <f>VLOOKUP(Table30[[#This Row],[Month]],'DB Money Supply'!$A:$D,3)</f>
        <v>1991</v>
      </c>
      <c r="C247" s="63">
        <f>(Table30[[#This Row],[Real M2 Money Stock]]-B235)/B235</f>
        <v>-2.4258760107816711E-2</v>
      </c>
    </row>
    <row r="248" spans="1:3" x14ac:dyDescent="0.35">
      <c r="A248" s="22">
        <v>28915</v>
      </c>
      <c r="B248" s="24">
        <f>VLOOKUP(Table30[[#This Row],[Month]],'DB Money Supply'!$A:$D,3)</f>
        <v>1985.4</v>
      </c>
      <c r="C248" s="63">
        <f>(Table30[[#This Row],[Real M2 Money Stock]]-B236)/B236</f>
        <v>-2.5905210479835124E-2</v>
      </c>
    </row>
    <row r="249" spans="1:3" x14ac:dyDescent="0.35">
      <c r="A249" s="22">
        <v>28946</v>
      </c>
      <c r="B249" s="24">
        <f>VLOOKUP(Table30[[#This Row],[Month]],'DB Money Supply'!$A:$D,3)</f>
        <v>1986</v>
      </c>
      <c r="C249" s="63">
        <f>(Table30[[#This Row],[Real M2 Money Stock]]-B237)/B237</f>
        <v>-2.4126578546508726E-2</v>
      </c>
    </row>
    <row r="250" spans="1:3" x14ac:dyDescent="0.35">
      <c r="A250" s="22">
        <v>28976</v>
      </c>
      <c r="B250" s="24">
        <f>VLOOKUP(Table30[[#This Row],[Month]],'DB Money Supply'!$A:$D,3)</f>
        <v>1975.1</v>
      </c>
      <c r="C250" s="63">
        <f>(Table30[[#This Row],[Real M2 Money Stock]]-B238)/B238</f>
        <v>-2.7906289989172186E-2</v>
      </c>
    </row>
    <row r="251" spans="1:3" x14ac:dyDescent="0.35">
      <c r="A251" s="22">
        <v>29007</v>
      </c>
      <c r="B251" s="24">
        <f>VLOOKUP(Table30[[#This Row],[Month]],'DB Money Supply'!$A:$D,3)</f>
        <v>1970.9</v>
      </c>
      <c r="C251" s="63">
        <f>(Table30[[#This Row],[Real M2 Money Stock]]-B239)/B239</f>
        <v>-2.8395366034015237E-2</v>
      </c>
    </row>
    <row r="252" spans="1:3" x14ac:dyDescent="0.35">
      <c r="A252" s="22">
        <v>29037</v>
      </c>
      <c r="B252" s="24">
        <f>VLOOKUP(Table30[[#This Row],[Month]],'DB Money Supply'!$A:$D,3)</f>
        <v>1965.5</v>
      </c>
      <c r="C252" s="63">
        <f>(Table30[[#This Row],[Real M2 Money Stock]]-B240)/B240</f>
        <v>-2.770220133564185E-2</v>
      </c>
    </row>
    <row r="253" spans="1:3" x14ac:dyDescent="0.35">
      <c r="A253" s="22">
        <v>29068</v>
      </c>
      <c r="B253" s="24">
        <f>VLOOKUP(Table30[[#This Row],[Month]],'DB Money Supply'!$A:$D,3)</f>
        <v>1962.8</v>
      </c>
      <c r="C253" s="63">
        <f>(Table30[[#This Row],[Real M2 Money Stock]]-B241)/B241</f>
        <v>-2.999752903385226E-2</v>
      </c>
    </row>
    <row r="254" spans="1:3" x14ac:dyDescent="0.35">
      <c r="A254" s="22">
        <v>29099</v>
      </c>
      <c r="B254" s="24">
        <f>VLOOKUP(Table30[[#This Row],[Month]],'DB Money Supply'!$A:$D,3)</f>
        <v>1954.4</v>
      </c>
      <c r="C254" s="63">
        <f>(Table30[[#This Row],[Real M2 Money Stock]]-B242)/B242</f>
        <v>-3.3718975575991211E-2</v>
      </c>
    </row>
    <row r="255" spans="1:3" x14ac:dyDescent="0.35">
      <c r="A255" s="22">
        <v>29129</v>
      </c>
      <c r="B255" s="24">
        <f>VLOOKUP(Table30[[#This Row],[Month]],'DB Money Supply'!$A:$D,3)</f>
        <v>1942</v>
      </c>
      <c r="C255" s="63">
        <f>(Table30[[#This Row],[Real M2 Money Stock]]-B243)/B243</f>
        <v>-3.6419569316264805E-2</v>
      </c>
    </row>
    <row r="256" spans="1:3" x14ac:dyDescent="0.35">
      <c r="A256" s="22">
        <v>29160</v>
      </c>
      <c r="B256" s="24">
        <f>VLOOKUP(Table30[[#This Row],[Month]],'DB Money Supply'!$A:$D,3)</f>
        <v>1928.8</v>
      </c>
      <c r="C256" s="63">
        <f>(Table30[[#This Row],[Real M2 Money Stock]]-B244)/B244</f>
        <v>-4.2066054134591531E-2</v>
      </c>
    </row>
    <row r="257" spans="1:3" x14ac:dyDescent="0.35">
      <c r="A257" s="22">
        <v>29190</v>
      </c>
      <c r="B257" s="24">
        <f>VLOOKUP(Table30[[#This Row],[Month]],'DB Money Supply'!$A:$D,3)</f>
        <v>1916.4</v>
      </c>
      <c r="C257" s="63">
        <f>(Table30[[#This Row],[Real M2 Money Stock]]-B245)/B245</f>
        <v>-4.7420220697882424E-2</v>
      </c>
    </row>
    <row r="258" spans="1:3" x14ac:dyDescent="0.35">
      <c r="A258" s="22">
        <v>29221</v>
      </c>
      <c r="B258" s="24">
        <f>VLOOKUP(Table30[[#This Row],[Month]],'DB Money Supply'!$A:$D,3)</f>
        <v>1900.9</v>
      </c>
      <c r="C258" s="63">
        <f>(Table30[[#This Row],[Real M2 Money Stock]]-B246)/B246</f>
        <v>-5.0641761973730146E-2</v>
      </c>
    </row>
    <row r="259" spans="1:3" x14ac:dyDescent="0.35">
      <c r="A259" s="22">
        <v>29252</v>
      </c>
      <c r="B259" s="24">
        <f>VLOOKUP(Table30[[#This Row],[Month]],'DB Money Supply'!$A:$D,3)</f>
        <v>1891.9</v>
      </c>
      <c r="C259" s="63">
        <f>(Table30[[#This Row],[Real M2 Money Stock]]-B247)/B247</f>
        <v>-4.9773982923154145E-2</v>
      </c>
    </row>
    <row r="260" spans="1:3" x14ac:dyDescent="0.35">
      <c r="A260" s="22">
        <v>29281</v>
      </c>
      <c r="B260" s="24">
        <f>VLOOKUP(Table30[[#This Row],[Month]],'DB Money Supply'!$A:$D,3)</f>
        <v>1872.4</v>
      </c>
      <c r="C260" s="63">
        <f>(Table30[[#This Row],[Real M2 Money Stock]]-B248)/B248</f>
        <v>-5.6915483026090459E-2</v>
      </c>
    </row>
    <row r="261" spans="1:3" x14ac:dyDescent="0.35">
      <c r="A261" s="22">
        <v>29312</v>
      </c>
      <c r="B261" s="24">
        <f>VLOOKUP(Table30[[#This Row],[Month]],'DB Money Supply'!$A:$D,3)</f>
        <v>1856.9</v>
      </c>
      <c r="C261" s="63">
        <f>(Table30[[#This Row],[Real M2 Money Stock]]-B249)/B249</f>
        <v>-6.5005035246727044E-2</v>
      </c>
    </row>
    <row r="262" spans="1:3" x14ac:dyDescent="0.35">
      <c r="A262" s="22">
        <v>29342</v>
      </c>
      <c r="B262" s="24">
        <f>VLOOKUP(Table30[[#This Row],[Month]],'DB Money Supply'!$A:$D,3)</f>
        <v>1851</v>
      </c>
      <c r="C262" s="63">
        <f>(Table30[[#This Row],[Real M2 Money Stock]]-B250)/B250</f>
        <v>-6.2832261657637542E-2</v>
      </c>
    </row>
    <row r="263" spans="1:3" x14ac:dyDescent="0.35">
      <c r="A263" s="22">
        <v>29373</v>
      </c>
      <c r="B263" s="24">
        <f>VLOOKUP(Table30[[#This Row],[Month]],'DB Money Supply'!$A:$D,3)</f>
        <v>1853.6</v>
      </c>
      <c r="C263" s="63">
        <f>(Table30[[#This Row],[Real M2 Money Stock]]-B251)/B251</f>
        <v>-5.9515957176924338E-2</v>
      </c>
    </row>
    <row r="264" spans="1:3" x14ac:dyDescent="0.35">
      <c r="A264" s="22">
        <v>29403</v>
      </c>
      <c r="B264" s="24">
        <f>VLOOKUP(Table30[[#This Row],[Month]],'DB Money Supply'!$A:$D,3)</f>
        <v>1871.1</v>
      </c>
      <c r="C264" s="63">
        <f>(Table30[[#This Row],[Real M2 Money Stock]]-B252)/B252</f>
        <v>-4.8028491477995469E-2</v>
      </c>
    </row>
    <row r="265" spans="1:3" x14ac:dyDescent="0.35">
      <c r="A265" s="22">
        <v>29434</v>
      </c>
      <c r="B265" s="24">
        <f>VLOOKUP(Table30[[#This Row],[Month]],'DB Money Supply'!$A:$D,3)</f>
        <v>1876.8</v>
      </c>
      <c r="C265" s="63">
        <f>(Table30[[#This Row],[Real M2 Money Stock]]-B253)/B253</f>
        <v>-4.3814958222946815E-2</v>
      </c>
    </row>
    <row r="266" spans="1:3" x14ac:dyDescent="0.35">
      <c r="A266" s="22">
        <v>29465</v>
      </c>
      <c r="B266" s="24">
        <f>VLOOKUP(Table30[[#This Row],[Month]],'DB Money Supply'!$A:$D,3)</f>
        <v>1876</v>
      </c>
      <c r="C266" s="63">
        <f>(Table30[[#This Row],[Real M2 Money Stock]]-B254)/B254</f>
        <v>-4.0114613180515804E-2</v>
      </c>
    </row>
    <row r="267" spans="1:3" x14ac:dyDescent="0.35">
      <c r="A267" s="22">
        <v>29495</v>
      </c>
      <c r="B267" s="24">
        <f>VLOOKUP(Table30[[#This Row],[Month]],'DB Money Supply'!$A:$D,3)</f>
        <v>1871.1</v>
      </c>
      <c r="C267" s="63">
        <f>(Table30[[#This Row],[Real M2 Money Stock]]-B255)/B255</f>
        <v>-3.6508753861997985E-2</v>
      </c>
    </row>
    <row r="268" spans="1:3" x14ac:dyDescent="0.35">
      <c r="A268" s="22">
        <v>29526</v>
      </c>
      <c r="B268" s="24">
        <f>VLOOKUP(Table30[[#This Row],[Month]],'DB Money Supply'!$A:$D,3)</f>
        <v>1864.3</v>
      </c>
      <c r="C268" s="63">
        <f>(Table30[[#This Row],[Real M2 Money Stock]]-B256)/B256</f>
        <v>-3.3440481128162586E-2</v>
      </c>
    </row>
    <row r="269" spans="1:3" x14ac:dyDescent="0.35">
      <c r="A269" s="22">
        <v>29556</v>
      </c>
      <c r="B269" s="24">
        <f>VLOOKUP(Table30[[#This Row],[Month]],'DB Money Supply'!$A:$D,3)</f>
        <v>1851.6</v>
      </c>
      <c r="C269" s="63">
        <f>(Table30[[#This Row],[Real M2 Money Stock]]-B257)/B257</f>
        <v>-3.3813400125234906E-2</v>
      </c>
    </row>
    <row r="270" spans="1:3" x14ac:dyDescent="0.35">
      <c r="A270" s="22">
        <v>29587</v>
      </c>
      <c r="B270" s="24">
        <f>VLOOKUP(Table30[[#This Row],[Month]],'DB Money Supply'!$A:$D,3)</f>
        <v>1842.8</v>
      </c>
      <c r="C270" s="63">
        <f>(Table30[[#This Row],[Real M2 Money Stock]]-B258)/B258</f>
        <v>-3.056446946183394E-2</v>
      </c>
    </row>
    <row r="271" spans="1:3" x14ac:dyDescent="0.35">
      <c r="A271" s="22">
        <v>29618</v>
      </c>
      <c r="B271" s="24">
        <f>VLOOKUP(Table30[[#This Row],[Month]],'DB Money Supply'!$A:$D,3)</f>
        <v>1839.4</v>
      </c>
      <c r="C271" s="63">
        <f>(Table30[[#This Row],[Real M2 Money Stock]]-B259)/B259</f>
        <v>-2.7749881071938261E-2</v>
      </c>
    </row>
    <row r="272" spans="1:3" x14ac:dyDescent="0.35">
      <c r="A272" s="22">
        <v>29646</v>
      </c>
      <c r="B272" s="24">
        <f>VLOOKUP(Table30[[#This Row],[Month]],'DB Money Supply'!$A:$D,3)</f>
        <v>1847.2</v>
      </c>
      <c r="C272" s="63">
        <f>(Table30[[#This Row],[Real M2 Money Stock]]-B260)/B260</f>
        <v>-1.3458662678914785E-2</v>
      </c>
    </row>
    <row r="273" spans="1:3" x14ac:dyDescent="0.35">
      <c r="A273" s="22">
        <v>29677</v>
      </c>
      <c r="B273" s="24">
        <f>VLOOKUP(Table30[[#This Row],[Month]],'DB Money Supply'!$A:$D,3)</f>
        <v>1862.2</v>
      </c>
      <c r="C273" s="63">
        <f>(Table30[[#This Row],[Real M2 Money Stock]]-B261)/B261</f>
        <v>2.8542193979212418E-3</v>
      </c>
    </row>
    <row r="274" spans="1:3" x14ac:dyDescent="0.35">
      <c r="A274" s="22">
        <v>29707</v>
      </c>
      <c r="B274" s="24">
        <f>VLOOKUP(Table30[[#This Row],[Month]],'DB Money Supply'!$A:$D,3)</f>
        <v>1855.3</v>
      </c>
      <c r="C274" s="63">
        <f>(Table30[[#This Row],[Real M2 Money Stock]]-B262)/B262</f>
        <v>2.3230686115612935E-3</v>
      </c>
    </row>
    <row r="275" spans="1:3" x14ac:dyDescent="0.35">
      <c r="A275" s="22">
        <v>29738</v>
      </c>
      <c r="B275" s="24">
        <f>VLOOKUP(Table30[[#This Row],[Month]],'DB Money Supply'!$A:$D,3)</f>
        <v>1845.6</v>
      </c>
      <c r="C275" s="63">
        <f>(Table30[[#This Row],[Real M2 Money Stock]]-B263)/B263</f>
        <v>-4.3159257660768235E-3</v>
      </c>
    </row>
    <row r="276" spans="1:3" x14ac:dyDescent="0.35">
      <c r="A276" s="22">
        <v>29768</v>
      </c>
      <c r="B276" s="24">
        <f>VLOOKUP(Table30[[#This Row],[Month]],'DB Money Supply'!$A:$D,3)</f>
        <v>1838.1</v>
      </c>
      <c r="C276" s="63">
        <f>(Table30[[#This Row],[Real M2 Money Stock]]-B264)/B264</f>
        <v>-1.7636684303350973E-2</v>
      </c>
    </row>
    <row r="277" spans="1:3" x14ac:dyDescent="0.35">
      <c r="A277" s="22">
        <v>29799</v>
      </c>
      <c r="B277" s="24">
        <f>VLOOKUP(Table30[[#This Row],[Month]],'DB Money Supply'!$A:$D,3)</f>
        <v>1837.6</v>
      </c>
      <c r="C277" s="63">
        <f>(Table30[[#This Row],[Real M2 Money Stock]]-B265)/B265</f>
        <v>-2.0886615515771551E-2</v>
      </c>
    </row>
    <row r="278" spans="1:3" x14ac:dyDescent="0.35">
      <c r="A278" s="22">
        <v>29830</v>
      </c>
      <c r="B278" s="24">
        <f>VLOOKUP(Table30[[#This Row],[Month]],'DB Money Supply'!$A:$D,3)</f>
        <v>1832.4</v>
      </c>
      <c r="C278" s="63">
        <f>(Table30[[#This Row],[Real M2 Money Stock]]-B266)/B266</f>
        <v>-2.3240938166311252E-2</v>
      </c>
    </row>
    <row r="279" spans="1:3" x14ac:dyDescent="0.35">
      <c r="A279" s="22">
        <v>29860</v>
      </c>
      <c r="B279" s="24">
        <f>VLOOKUP(Table30[[#This Row],[Month]],'DB Money Supply'!$A:$D,3)</f>
        <v>1843.5</v>
      </c>
      <c r="C279" s="63">
        <f>(Table30[[#This Row],[Real M2 Money Stock]]-B267)/B267</f>
        <v>-1.4750681417348036E-2</v>
      </c>
    </row>
    <row r="280" spans="1:3" x14ac:dyDescent="0.35">
      <c r="A280" s="22">
        <v>29891</v>
      </c>
      <c r="B280" s="24">
        <f>VLOOKUP(Table30[[#This Row],[Month]],'DB Money Supply'!$A:$D,3)</f>
        <v>1850.9</v>
      </c>
      <c r="C280" s="63">
        <f>(Table30[[#This Row],[Real M2 Money Stock]]-B268)/B268</f>
        <v>-7.1876843855601912E-3</v>
      </c>
    </row>
    <row r="281" spans="1:3" x14ac:dyDescent="0.35">
      <c r="A281" s="22">
        <v>29921</v>
      </c>
      <c r="B281" s="24">
        <f>VLOOKUP(Table30[[#This Row],[Month]],'DB Money Supply'!$A:$D,3)</f>
        <v>1865.6</v>
      </c>
      <c r="C281" s="63">
        <f>(Table30[[#This Row],[Real M2 Money Stock]]-B269)/B269</f>
        <v>7.5610282998487795E-3</v>
      </c>
    </row>
    <row r="282" spans="1:3" x14ac:dyDescent="0.35">
      <c r="A282" s="22">
        <v>29952</v>
      </c>
      <c r="B282" s="24">
        <f>VLOOKUP(Table30[[#This Row],[Month]],'DB Money Supply'!$A:$D,3)</f>
        <v>1875.4</v>
      </c>
      <c r="C282" s="63">
        <f>(Table30[[#This Row],[Real M2 Money Stock]]-B270)/B270</f>
        <v>1.7690471022357358E-2</v>
      </c>
    </row>
    <row r="283" spans="1:3" x14ac:dyDescent="0.35">
      <c r="A283" s="22">
        <v>29983</v>
      </c>
      <c r="B283" s="24">
        <f>VLOOKUP(Table30[[#This Row],[Month]],'DB Money Supply'!$A:$D,3)</f>
        <v>1873.8</v>
      </c>
      <c r="C283" s="63">
        <f>(Table30[[#This Row],[Real M2 Money Stock]]-B271)/B271</f>
        <v>1.8701750570838241E-2</v>
      </c>
    </row>
    <row r="284" spans="1:3" x14ac:dyDescent="0.35">
      <c r="A284" s="22">
        <v>30011</v>
      </c>
      <c r="B284" s="24">
        <f>VLOOKUP(Table30[[#This Row],[Month]],'DB Money Supply'!$A:$D,3)</f>
        <v>1886.5</v>
      </c>
      <c r="C284" s="63">
        <f>(Table30[[#This Row],[Real M2 Money Stock]]-B272)/B272</f>
        <v>2.1275443915114742E-2</v>
      </c>
    </row>
    <row r="285" spans="1:3" x14ac:dyDescent="0.35">
      <c r="A285" s="22">
        <v>30042</v>
      </c>
      <c r="B285" s="24">
        <f>VLOOKUP(Table30[[#This Row],[Month]],'DB Money Supply'!$A:$D,3)</f>
        <v>1898.8</v>
      </c>
      <c r="C285" s="63">
        <f>(Table30[[#This Row],[Real M2 Money Stock]]-B273)/B273</f>
        <v>1.9654172484158471E-2</v>
      </c>
    </row>
    <row r="286" spans="1:3" x14ac:dyDescent="0.35">
      <c r="A286" s="22">
        <v>30072</v>
      </c>
      <c r="B286" s="24">
        <f>VLOOKUP(Table30[[#This Row],[Month]],'DB Money Supply'!$A:$D,3)</f>
        <v>1893</v>
      </c>
      <c r="C286" s="63">
        <f>(Table30[[#This Row],[Real M2 Money Stock]]-B274)/B274</f>
        <v>2.0320163854902196E-2</v>
      </c>
    </row>
    <row r="287" spans="1:3" x14ac:dyDescent="0.35">
      <c r="A287" s="22">
        <v>30103</v>
      </c>
      <c r="B287" s="24">
        <f>VLOOKUP(Table30[[#This Row],[Month]],'DB Money Supply'!$A:$D,3)</f>
        <v>1882.5</v>
      </c>
      <c r="C287" s="63">
        <f>(Table30[[#This Row],[Real M2 Money Stock]]-B275)/B275</f>
        <v>1.9993498049414873E-2</v>
      </c>
    </row>
    <row r="288" spans="1:3" x14ac:dyDescent="0.35">
      <c r="A288" s="22">
        <v>30133</v>
      </c>
      <c r="B288" s="24">
        <f>VLOOKUP(Table30[[#This Row],[Month]],'DB Money Supply'!$A:$D,3)</f>
        <v>1878.5</v>
      </c>
      <c r="C288" s="63">
        <f>(Table30[[#This Row],[Real M2 Money Stock]]-B276)/B276</f>
        <v>2.1979217670420593E-2</v>
      </c>
    </row>
    <row r="289" spans="1:3" x14ac:dyDescent="0.35">
      <c r="A289" s="22">
        <v>30164</v>
      </c>
      <c r="B289" s="24">
        <f>VLOOKUP(Table30[[#This Row],[Month]],'DB Money Supply'!$A:$D,3)</f>
        <v>1888.6</v>
      </c>
      <c r="C289" s="63">
        <f>(Table30[[#This Row],[Real M2 Money Stock]]-B277)/B277</f>
        <v>2.7753591641271225E-2</v>
      </c>
    </row>
    <row r="290" spans="1:3" x14ac:dyDescent="0.35">
      <c r="A290" s="22">
        <v>30195</v>
      </c>
      <c r="B290" s="24">
        <f>VLOOKUP(Table30[[#This Row],[Month]],'DB Money Supply'!$A:$D,3)</f>
        <v>1902.1</v>
      </c>
      <c r="C290" s="63">
        <f>(Table30[[#This Row],[Real M2 Money Stock]]-B278)/B278</f>
        <v>3.803754638725159E-2</v>
      </c>
    </row>
    <row r="291" spans="1:3" x14ac:dyDescent="0.35">
      <c r="A291" s="22">
        <v>30225</v>
      </c>
      <c r="B291" s="24">
        <f>VLOOKUP(Table30[[#This Row],[Month]],'DB Money Supply'!$A:$D,3)</f>
        <v>1905.9</v>
      </c>
      <c r="C291" s="63">
        <f>(Table30[[#This Row],[Real M2 Money Stock]]-B279)/B279</f>
        <v>3.3848657445077347E-2</v>
      </c>
    </row>
    <row r="292" spans="1:3" x14ac:dyDescent="0.35">
      <c r="A292" s="22">
        <v>30256</v>
      </c>
      <c r="B292" s="24">
        <f>VLOOKUP(Table30[[#This Row],[Month]],'DB Money Supply'!$A:$D,3)</f>
        <v>1922.1</v>
      </c>
      <c r="C292" s="63">
        <f>(Table30[[#This Row],[Real M2 Money Stock]]-B280)/B280</f>
        <v>3.8467772435031508E-2</v>
      </c>
    </row>
    <row r="293" spans="1:3" x14ac:dyDescent="0.35">
      <c r="A293" s="22">
        <v>30286</v>
      </c>
      <c r="B293" s="24">
        <f>VLOOKUP(Table30[[#This Row],[Month]],'DB Money Supply'!$A:$D,3)</f>
        <v>1950.8</v>
      </c>
      <c r="C293" s="63">
        <f>(Table30[[#This Row],[Real M2 Money Stock]]-B281)/B281</f>
        <v>4.5668953687821638E-2</v>
      </c>
    </row>
    <row r="294" spans="1:3" x14ac:dyDescent="0.35">
      <c r="A294" s="22">
        <v>30317</v>
      </c>
      <c r="B294" s="24">
        <f>VLOOKUP(Table30[[#This Row],[Month]],'DB Money Supply'!$A:$D,3)</f>
        <v>2001.4</v>
      </c>
      <c r="C294" s="63">
        <f>(Table30[[#This Row],[Real M2 Money Stock]]-B282)/B282</f>
        <v>6.7185667057694354E-2</v>
      </c>
    </row>
    <row r="295" spans="1:3" x14ac:dyDescent="0.35">
      <c r="A295" s="22">
        <v>30348</v>
      </c>
      <c r="B295" s="24">
        <f>VLOOKUP(Table30[[#This Row],[Month]],'DB Money Supply'!$A:$D,3)</f>
        <v>2037.6</v>
      </c>
      <c r="C295" s="63">
        <f>(Table30[[#This Row],[Real M2 Money Stock]]-B283)/B283</f>
        <v>8.741594620557154E-2</v>
      </c>
    </row>
    <row r="296" spans="1:3" x14ac:dyDescent="0.35">
      <c r="A296" s="22">
        <v>30376</v>
      </c>
      <c r="B296" s="24">
        <f>VLOOKUP(Table30[[#This Row],[Month]],'DB Money Supply'!$A:$D,3)</f>
        <v>2054.1999999999998</v>
      </c>
      <c r="C296" s="63">
        <f>(Table30[[#This Row],[Real M2 Money Stock]]-B284)/B284</f>
        <v>8.8894778690696966E-2</v>
      </c>
    </row>
    <row r="297" spans="1:3" x14ac:dyDescent="0.35">
      <c r="A297" s="22">
        <v>30407</v>
      </c>
      <c r="B297" s="24">
        <f>VLOOKUP(Table30[[#This Row],[Month]],'DB Money Supply'!$A:$D,3)</f>
        <v>2053.1999999999998</v>
      </c>
      <c r="C297" s="63">
        <f>(Table30[[#This Row],[Real M2 Money Stock]]-B285)/B285</f>
        <v>8.1314514430166351E-2</v>
      </c>
    </row>
    <row r="298" spans="1:3" x14ac:dyDescent="0.35">
      <c r="A298" s="22">
        <v>30437</v>
      </c>
      <c r="B298" s="24">
        <f>VLOOKUP(Table30[[#This Row],[Month]],'DB Money Supply'!$A:$D,3)</f>
        <v>2059.6</v>
      </c>
      <c r="C298" s="63">
        <f>(Table30[[#This Row],[Real M2 Money Stock]]-B286)/B286</f>
        <v>8.8008452192287326E-2</v>
      </c>
    </row>
    <row r="299" spans="1:3" x14ac:dyDescent="0.35">
      <c r="A299" s="22">
        <v>30468</v>
      </c>
      <c r="B299" s="24">
        <f>VLOOKUP(Table30[[#This Row],[Month]],'DB Money Supply'!$A:$D,3)</f>
        <v>2065.9</v>
      </c>
      <c r="C299" s="63">
        <f>(Table30[[#This Row],[Real M2 Money Stock]]-B287)/B287</f>
        <v>9.7423638778220495E-2</v>
      </c>
    </row>
    <row r="300" spans="1:3" x14ac:dyDescent="0.35">
      <c r="A300" s="22">
        <v>30498</v>
      </c>
      <c r="B300" s="24">
        <f>VLOOKUP(Table30[[#This Row],[Month]],'DB Money Supply'!$A:$D,3)</f>
        <v>2068.9</v>
      </c>
      <c r="C300" s="63">
        <f>(Table30[[#This Row],[Real M2 Money Stock]]-B288)/B288</f>
        <v>0.10135746606334846</v>
      </c>
    </row>
    <row r="301" spans="1:3" x14ac:dyDescent="0.35">
      <c r="A301" s="22">
        <v>30529</v>
      </c>
      <c r="B301" s="24">
        <f>VLOOKUP(Table30[[#This Row],[Month]],'DB Money Supply'!$A:$D,3)</f>
        <v>2071.9</v>
      </c>
      <c r="C301" s="63">
        <f>(Table30[[#This Row],[Real M2 Money Stock]]-B289)/B289</f>
        <v>9.7056020332521545E-2</v>
      </c>
    </row>
    <row r="302" spans="1:3" x14ac:dyDescent="0.35">
      <c r="A302" s="22">
        <v>30560</v>
      </c>
      <c r="B302" s="24">
        <f>VLOOKUP(Table30[[#This Row],[Month]],'DB Money Supply'!$A:$D,3)</f>
        <v>2074.9</v>
      </c>
      <c r="C302" s="63">
        <f>(Table30[[#This Row],[Real M2 Money Stock]]-B290)/B290</f>
        <v>9.0846958624678092E-2</v>
      </c>
    </row>
    <row r="303" spans="1:3" x14ac:dyDescent="0.35">
      <c r="A303" s="22">
        <v>30590</v>
      </c>
      <c r="B303" s="24">
        <f>VLOOKUP(Table30[[#This Row],[Month]],'DB Money Supply'!$A:$D,3)</f>
        <v>2082.5</v>
      </c>
      <c r="C303" s="63">
        <f>(Table30[[#This Row],[Real M2 Money Stock]]-B291)/B291</f>
        <v>9.2659635867569076E-2</v>
      </c>
    </row>
    <row r="304" spans="1:3" x14ac:dyDescent="0.35">
      <c r="A304" s="22">
        <v>30621</v>
      </c>
      <c r="B304" s="24">
        <f>VLOOKUP(Table30[[#This Row],[Month]],'DB Money Supply'!$A:$D,3)</f>
        <v>2089.3000000000002</v>
      </c>
      <c r="C304" s="63">
        <f>(Table30[[#This Row],[Real M2 Money Stock]]-B292)/B292</f>
        <v>8.698819000052041E-2</v>
      </c>
    </row>
    <row r="305" spans="1:3" x14ac:dyDescent="0.35">
      <c r="A305" s="22">
        <v>30651</v>
      </c>
      <c r="B305" s="24">
        <f>VLOOKUP(Table30[[#This Row],[Month]],'DB Money Supply'!$A:$D,3)</f>
        <v>2094.1999999999998</v>
      </c>
      <c r="C305" s="63">
        <f>(Table30[[#This Row],[Real M2 Money Stock]]-B293)/B293</f>
        <v>7.3508304285421294E-2</v>
      </c>
    </row>
    <row r="306" spans="1:3" x14ac:dyDescent="0.35">
      <c r="A306" s="22">
        <v>30682</v>
      </c>
      <c r="B306" s="24">
        <f>VLOOKUP(Table30[[#This Row],[Month]],'DB Money Supply'!$A:$D,3)</f>
        <v>2094.1999999999998</v>
      </c>
      <c r="C306" s="63">
        <f>(Table30[[#This Row],[Real M2 Money Stock]]-B294)/B294</f>
        <v>4.6367542720095793E-2</v>
      </c>
    </row>
    <row r="307" spans="1:3" x14ac:dyDescent="0.35">
      <c r="A307" s="22">
        <v>30713</v>
      </c>
      <c r="B307" s="24">
        <f>VLOOKUP(Table30[[#This Row],[Month]],'DB Money Supply'!$A:$D,3)</f>
        <v>2103.5</v>
      </c>
      <c r="C307" s="63">
        <f>(Table30[[#This Row],[Real M2 Money Stock]]-B295)/B295</f>
        <v>3.2341970946211274E-2</v>
      </c>
    </row>
    <row r="308" spans="1:3" x14ac:dyDescent="0.35">
      <c r="A308" s="22">
        <v>30742</v>
      </c>
      <c r="B308" s="24">
        <f>VLOOKUP(Table30[[#This Row],[Month]],'DB Money Supply'!$A:$D,3)</f>
        <v>2113.9</v>
      </c>
      <c r="C308" s="63">
        <f>(Table30[[#This Row],[Real M2 Money Stock]]-B296)/B296</f>
        <v>2.9062408723590828E-2</v>
      </c>
    </row>
    <row r="309" spans="1:3" x14ac:dyDescent="0.35">
      <c r="A309" s="22">
        <v>30773</v>
      </c>
      <c r="B309" s="24">
        <f>VLOOKUP(Table30[[#This Row],[Month]],'DB Money Supply'!$A:$D,3)</f>
        <v>2121.6999999999998</v>
      </c>
      <c r="C309" s="63">
        <f>(Table30[[#This Row],[Real M2 Money Stock]]-B297)/B297</f>
        <v>3.336255601013053E-2</v>
      </c>
    </row>
    <row r="310" spans="1:3" x14ac:dyDescent="0.35">
      <c r="A310" s="22">
        <v>30803</v>
      </c>
      <c r="B310" s="24">
        <f>VLOOKUP(Table30[[#This Row],[Month]],'DB Money Supply'!$A:$D,3)</f>
        <v>2129.6</v>
      </c>
      <c r="C310" s="63">
        <f>(Table30[[#This Row],[Real M2 Money Stock]]-B298)/B298</f>
        <v>3.3987181977082934E-2</v>
      </c>
    </row>
    <row r="311" spans="1:3" x14ac:dyDescent="0.35">
      <c r="A311" s="22">
        <v>30834</v>
      </c>
      <c r="B311" s="24">
        <f>VLOOKUP(Table30[[#This Row],[Month]],'DB Money Supply'!$A:$D,3)</f>
        <v>2136.1</v>
      </c>
      <c r="C311" s="63">
        <f>(Table30[[#This Row],[Real M2 Money Stock]]-B299)/B299</f>
        <v>3.3980347548283954E-2</v>
      </c>
    </row>
    <row r="312" spans="1:3" x14ac:dyDescent="0.35">
      <c r="A312" s="22">
        <v>30864</v>
      </c>
      <c r="B312" s="24">
        <f>VLOOKUP(Table30[[#This Row],[Month]],'DB Money Supply'!$A:$D,3)</f>
        <v>2135.9</v>
      </c>
      <c r="C312" s="63">
        <f>(Table30[[#This Row],[Real M2 Money Stock]]-B300)/B300</f>
        <v>3.238435883802987E-2</v>
      </c>
    </row>
    <row r="313" spans="1:3" x14ac:dyDescent="0.35">
      <c r="A313" s="22">
        <v>30895</v>
      </c>
      <c r="B313" s="24">
        <f>VLOOKUP(Table30[[#This Row],[Month]],'DB Money Supply'!$A:$D,3)</f>
        <v>2136.4</v>
      </c>
      <c r="C313" s="63">
        <f>(Table30[[#This Row],[Real M2 Money Stock]]-B301)/B301</f>
        <v>3.1130846083305179E-2</v>
      </c>
    </row>
    <row r="314" spans="1:3" x14ac:dyDescent="0.35">
      <c r="A314" s="22">
        <v>30926</v>
      </c>
      <c r="B314" s="24">
        <f>VLOOKUP(Table30[[#This Row],[Month]],'DB Money Supply'!$A:$D,3)</f>
        <v>2143.6</v>
      </c>
      <c r="C314" s="63">
        <f>(Table30[[#This Row],[Real M2 Money Stock]]-B302)/B302</f>
        <v>3.311002939900709E-2</v>
      </c>
    </row>
    <row r="315" spans="1:3" x14ac:dyDescent="0.35">
      <c r="A315" s="22">
        <v>30956</v>
      </c>
      <c r="B315" s="24">
        <f>VLOOKUP(Table30[[#This Row],[Month]],'DB Money Supply'!$A:$D,3)</f>
        <v>2149.3000000000002</v>
      </c>
      <c r="C315" s="63">
        <f>(Table30[[#This Row],[Real M2 Money Stock]]-B303)/B303</f>
        <v>3.2076830732293005E-2</v>
      </c>
    </row>
    <row r="316" spans="1:3" x14ac:dyDescent="0.35">
      <c r="A316" s="22">
        <v>30987</v>
      </c>
      <c r="B316" s="24">
        <f>VLOOKUP(Table30[[#This Row],[Month]],'DB Money Supply'!$A:$D,3)</f>
        <v>2166.6</v>
      </c>
      <c r="C316" s="63">
        <f>(Table30[[#This Row],[Real M2 Money Stock]]-B304)/B304</f>
        <v>3.6998037620255456E-2</v>
      </c>
    </row>
    <row r="317" spans="1:3" x14ac:dyDescent="0.35">
      <c r="A317" s="22">
        <v>31017</v>
      </c>
      <c r="B317" s="24">
        <f>VLOOKUP(Table30[[#This Row],[Month]],'DB Money Supply'!$A:$D,3)</f>
        <v>2186.1999999999998</v>
      </c>
      <c r="C317" s="63">
        <f>(Table30[[#This Row],[Real M2 Money Stock]]-B305)/B305</f>
        <v>4.3930856651704715E-2</v>
      </c>
    </row>
    <row r="318" spans="1:3" x14ac:dyDescent="0.35">
      <c r="A318" s="22">
        <v>31048</v>
      </c>
      <c r="B318" s="24">
        <f>VLOOKUP(Table30[[#This Row],[Month]],'DB Money Supply'!$A:$D,3)</f>
        <v>2206.6</v>
      </c>
      <c r="C318" s="63">
        <f>(Table30[[#This Row],[Real M2 Money Stock]]-B306)/B306</f>
        <v>5.3672046604908846E-2</v>
      </c>
    </row>
    <row r="319" spans="1:3" x14ac:dyDescent="0.35">
      <c r="A319" s="22">
        <v>31079</v>
      </c>
      <c r="B319" s="24">
        <f>VLOOKUP(Table30[[#This Row],[Month]],'DB Money Supply'!$A:$D,3)</f>
        <v>2214.6</v>
      </c>
      <c r="C319" s="63">
        <f>(Table30[[#This Row],[Real M2 Money Stock]]-B307)/B307</f>
        <v>5.2816734014737299E-2</v>
      </c>
    </row>
    <row r="320" spans="1:3" x14ac:dyDescent="0.35">
      <c r="A320" s="22">
        <v>31107</v>
      </c>
      <c r="B320" s="24">
        <f>VLOOKUP(Table30[[#This Row],[Month]],'DB Money Supply'!$A:$D,3)</f>
        <v>2215.5</v>
      </c>
      <c r="C320" s="63">
        <f>(Table30[[#This Row],[Real M2 Money Stock]]-B308)/B308</f>
        <v>4.8062822271630591E-2</v>
      </c>
    </row>
    <row r="321" spans="1:3" x14ac:dyDescent="0.35">
      <c r="A321" s="22">
        <v>31138</v>
      </c>
      <c r="B321" s="24">
        <f>VLOOKUP(Table30[[#This Row],[Month]],'DB Money Supply'!$A:$D,3)</f>
        <v>2220</v>
      </c>
      <c r="C321" s="63">
        <f>(Table30[[#This Row],[Real M2 Money Stock]]-B309)/B309</f>
        <v>4.6330772493755099E-2</v>
      </c>
    </row>
    <row r="322" spans="1:3" x14ac:dyDescent="0.35">
      <c r="A322" s="22">
        <v>31168</v>
      </c>
      <c r="B322" s="24">
        <f>VLOOKUP(Table30[[#This Row],[Month]],'DB Money Supply'!$A:$D,3)</f>
        <v>2229</v>
      </c>
      <c r="C322" s="63">
        <f>(Table30[[#This Row],[Real M2 Money Stock]]-B310)/B310</f>
        <v>4.6675432006010563E-2</v>
      </c>
    </row>
    <row r="323" spans="1:3" x14ac:dyDescent="0.35">
      <c r="A323" s="22">
        <v>31199</v>
      </c>
      <c r="B323" s="24">
        <f>VLOOKUP(Table30[[#This Row],[Month]],'DB Money Supply'!$A:$D,3)</f>
        <v>2244.3000000000002</v>
      </c>
      <c r="C323" s="63">
        <f>(Table30[[#This Row],[Real M2 Money Stock]]-B311)/B311</f>
        <v>5.0653059313702675E-2</v>
      </c>
    </row>
    <row r="324" spans="1:3" x14ac:dyDescent="0.35">
      <c r="A324" s="22">
        <v>31229</v>
      </c>
      <c r="B324" s="24">
        <f>VLOOKUP(Table30[[#This Row],[Month]],'DB Money Supply'!$A:$D,3)</f>
        <v>2255.8000000000002</v>
      </c>
      <c r="C324" s="63">
        <f>(Table30[[#This Row],[Real M2 Money Stock]]-B312)/B312</f>
        <v>5.6135586872044611E-2</v>
      </c>
    </row>
    <row r="325" spans="1:3" x14ac:dyDescent="0.35">
      <c r="A325" s="22">
        <v>31260</v>
      </c>
      <c r="B325" s="24">
        <f>VLOOKUP(Table30[[#This Row],[Month]],'DB Money Supply'!$A:$D,3)</f>
        <v>2265.1</v>
      </c>
      <c r="C325" s="63">
        <f>(Table30[[#This Row],[Real M2 Money Stock]]-B313)/B313</f>
        <v>6.0241527803781975E-2</v>
      </c>
    </row>
    <row r="326" spans="1:3" x14ac:dyDescent="0.35">
      <c r="A326" s="22">
        <v>31291</v>
      </c>
      <c r="B326" s="24">
        <f>VLOOKUP(Table30[[#This Row],[Month]],'DB Money Supply'!$A:$D,3)</f>
        <v>2272.3000000000002</v>
      </c>
      <c r="C326" s="63">
        <f>(Table30[[#This Row],[Real M2 Money Stock]]-B314)/B314</f>
        <v>6.0039186415376131E-2</v>
      </c>
    </row>
    <row r="327" spans="1:3" x14ac:dyDescent="0.35">
      <c r="A327" s="22">
        <v>31321</v>
      </c>
      <c r="B327" s="24">
        <f>VLOOKUP(Table30[[#This Row],[Month]],'DB Money Supply'!$A:$D,3)</f>
        <v>2274.6999999999998</v>
      </c>
      <c r="C327" s="63">
        <f>(Table30[[#This Row],[Real M2 Money Stock]]-B315)/B315</f>
        <v>5.8344577304238414E-2</v>
      </c>
    </row>
    <row r="328" spans="1:3" x14ac:dyDescent="0.35">
      <c r="A328" s="22">
        <v>31352</v>
      </c>
      <c r="B328" s="24">
        <f>VLOOKUP(Table30[[#This Row],[Month]],'DB Money Supply'!$A:$D,3)</f>
        <v>2273.1999999999998</v>
      </c>
      <c r="C328" s="63">
        <f>(Table30[[#This Row],[Real M2 Money Stock]]-B316)/B316</f>
        <v>4.9201513892735124E-2</v>
      </c>
    </row>
    <row r="329" spans="1:3" x14ac:dyDescent="0.35">
      <c r="A329" s="22">
        <v>31382</v>
      </c>
      <c r="B329" s="24">
        <f>VLOOKUP(Table30[[#This Row],[Month]],'DB Money Supply'!$A:$D,3)</f>
        <v>2275.9</v>
      </c>
      <c r="C329" s="63">
        <f>(Table30[[#This Row],[Real M2 Money Stock]]-B317)/B317</f>
        <v>4.1030097886744249E-2</v>
      </c>
    </row>
    <row r="330" spans="1:3" x14ac:dyDescent="0.35">
      <c r="A330" s="22">
        <v>31413</v>
      </c>
      <c r="B330" s="24">
        <f>VLOOKUP(Table30[[#This Row],[Month]],'DB Money Supply'!$A:$D,3)</f>
        <v>2276.6999999999998</v>
      </c>
      <c r="C330" s="63">
        <f>(Table30[[#This Row],[Real M2 Money Stock]]-B318)/B318</f>
        <v>3.1768331369527739E-2</v>
      </c>
    </row>
    <row r="331" spans="1:3" x14ac:dyDescent="0.35">
      <c r="A331" s="22">
        <v>31444</v>
      </c>
      <c r="B331" s="24">
        <f>VLOOKUP(Table30[[#This Row],[Month]],'DB Money Supply'!$A:$D,3)</f>
        <v>2290.6999999999998</v>
      </c>
      <c r="C331" s="63">
        <f>(Table30[[#This Row],[Real M2 Money Stock]]-B319)/B319</f>
        <v>3.4362864625665998E-2</v>
      </c>
    </row>
    <row r="332" spans="1:3" x14ac:dyDescent="0.35">
      <c r="A332" s="22">
        <v>31472</v>
      </c>
      <c r="B332" s="24">
        <f>VLOOKUP(Table30[[#This Row],[Month]],'DB Money Supply'!$A:$D,3)</f>
        <v>2321.8000000000002</v>
      </c>
      <c r="C332" s="63">
        <f>(Table30[[#This Row],[Real M2 Money Stock]]-B320)/B320</f>
        <v>4.7980139923267967E-2</v>
      </c>
    </row>
    <row r="333" spans="1:3" x14ac:dyDescent="0.35">
      <c r="A333" s="22">
        <v>31503</v>
      </c>
      <c r="B333" s="24">
        <f>VLOOKUP(Table30[[#This Row],[Month]],'DB Money Supply'!$A:$D,3)</f>
        <v>2353.1</v>
      </c>
      <c r="C333" s="63">
        <f>(Table30[[#This Row],[Real M2 Money Stock]]-B321)/B321</f>
        <v>5.9954954954954912E-2</v>
      </c>
    </row>
    <row r="334" spans="1:3" x14ac:dyDescent="0.35">
      <c r="A334" s="22">
        <v>31533</v>
      </c>
      <c r="B334" s="24">
        <f>VLOOKUP(Table30[[#This Row],[Month]],'DB Money Supply'!$A:$D,3)</f>
        <v>2371.4</v>
      </c>
      <c r="C334" s="63">
        <f>(Table30[[#This Row],[Real M2 Money Stock]]-B322)/B322</f>
        <v>6.3885150291610626E-2</v>
      </c>
    </row>
    <row r="335" spans="1:3" x14ac:dyDescent="0.35">
      <c r="A335" s="22">
        <v>31564</v>
      </c>
      <c r="B335" s="24">
        <f>VLOOKUP(Table30[[#This Row],[Month]],'DB Money Supply'!$A:$D,3)</f>
        <v>2381.1999999999998</v>
      </c>
      <c r="C335" s="63">
        <f>(Table30[[#This Row],[Real M2 Money Stock]]-B323)/B323</f>
        <v>6.0998975181570922E-2</v>
      </c>
    </row>
    <row r="336" spans="1:3" x14ac:dyDescent="0.35">
      <c r="A336" s="22">
        <v>31594</v>
      </c>
      <c r="B336" s="24">
        <f>VLOOKUP(Table30[[#This Row],[Month]],'DB Money Supply'!$A:$D,3)</f>
        <v>2398.6999999999998</v>
      </c>
      <c r="C336" s="63">
        <f>(Table30[[#This Row],[Real M2 Money Stock]]-B324)/B324</f>
        <v>6.3347814522563897E-2</v>
      </c>
    </row>
    <row r="337" spans="1:3" x14ac:dyDescent="0.35">
      <c r="A337" s="22">
        <v>31625</v>
      </c>
      <c r="B337" s="24">
        <f>VLOOKUP(Table30[[#This Row],[Month]],'DB Money Supply'!$A:$D,3)</f>
        <v>2414.6999999999998</v>
      </c>
      <c r="C337" s="63">
        <f>(Table30[[#This Row],[Real M2 Money Stock]]-B325)/B325</f>
        <v>6.6045649198710837E-2</v>
      </c>
    </row>
    <row r="338" spans="1:3" x14ac:dyDescent="0.35">
      <c r="A338" s="22">
        <v>31656</v>
      </c>
      <c r="B338" s="24">
        <f>VLOOKUP(Table30[[#This Row],[Month]],'DB Money Supply'!$A:$D,3)</f>
        <v>2425.3000000000002</v>
      </c>
      <c r="C338" s="63">
        <f>(Table30[[#This Row],[Real M2 Money Stock]]-B326)/B326</f>
        <v>6.7332658539805482E-2</v>
      </c>
    </row>
    <row r="339" spans="1:3" x14ac:dyDescent="0.35">
      <c r="A339" s="22">
        <v>31686</v>
      </c>
      <c r="B339" s="24">
        <f>VLOOKUP(Table30[[#This Row],[Month]],'DB Money Supply'!$A:$D,3)</f>
        <v>2438.6999999999998</v>
      </c>
      <c r="C339" s="63">
        <f>(Table30[[#This Row],[Real M2 Money Stock]]-B327)/B327</f>
        <v>7.2097419439926147E-2</v>
      </c>
    </row>
    <row r="340" spans="1:3" x14ac:dyDescent="0.35">
      <c r="A340" s="22">
        <v>31717</v>
      </c>
      <c r="B340" s="24">
        <f>VLOOKUP(Table30[[#This Row],[Month]],'DB Money Supply'!$A:$D,3)</f>
        <v>2446.8000000000002</v>
      </c>
      <c r="C340" s="63">
        <f>(Table30[[#This Row],[Real M2 Money Stock]]-B328)/B328</f>
        <v>7.6368115431990319E-2</v>
      </c>
    </row>
    <row r="341" spans="1:3" x14ac:dyDescent="0.35">
      <c r="A341" s="22">
        <v>31747</v>
      </c>
      <c r="B341" s="24">
        <f>VLOOKUP(Table30[[#This Row],[Month]],'DB Money Supply'!$A:$D,3)</f>
        <v>2462.1</v>
      </c>
      <c r="C341" s="63">
        <f>(Table30[[#This Row],[Real M2 Money Stock]]-B329)/B329</f>
        <v>8.1813787952018893E-2</v>
      </c>
    </row>
    <row r="342" spans="1:3" x14ac:dyDescent="0.35">
      <c r="A342" s="22">
        <v>31778</v>
      </c>
      <c r="B342" s="24">
        <f>VLOOKUP(Table30[[#This Row],[Month]],'DB Money Supply'!$A:$D,3)</f>
        <v>2463.1</v>
      </c>
      <c r="C342" s="63">
        <f>(Table30[[#This Row],[Real M2 Money Stock]]-B330)/B330</f>
        <v>8.1872886194931313E-2</v>
      </c>
    </row>
    <row r="343" spans="1:3" x14ac:dyDescent="0.35">
      <c r="A343" s="22">
        <v>31809</v>
      </c>
      <c r="B343" s="24">
        <f>VLOOKUP(Table30[[#This Row],[Month]],'DB Money Supply'!$A:$D,3)</f>
        <v>2457.5</v>
      </c>
      <c r="C343" s="63">
        <f>(Table30[[#This Row],[Real M2 Money Stock]]-B331)/B331</f>
        <v>7.2816169729777003E-2</v>
      </c>
    </row>
    <row r="344" spans="1:3" x14ac:dyDescent="0.35">
      <c r="A344" s="22">
        <v>31837</v>
      </c>
      <c r="B344" s="24">
        <f>VLOOKUP(Table30[[#This Row],[Month]],'DB Money Supply'!$A:$D,3)</f>
        <v>2454.3000000000002</v>
      </c>
      <c r="C344" s="63">
        <f>(Table30[[#This Row],[Real M2 Money Stock]]-B332)/B332</f>
        <v>5.7067792230166246E-2</v>
      </c>
    </row>
    <row r="345" spans="1:3" x14ac:dyDescent="0.35">
      <c r="A345" s="22">
        <v>31868</v>
      </c>
      <c r="B345" s="24">
        <f>VLOOKUP(Table30[[#This Row],[Month]],'DB Money Supply'!$A:$D,3)</f>
        <v>2455.8000000000002</v>
      </c>
      <c r="C345" s="63">
        <f>(Table30[[#This Row],[Real M2 Money Stock]]-B333)/B333</f>
        <v>4.3644553992605618E-2</v>
      </c>
    </row>
    <row r="346" spans="1:3" x14ac:dyDescent="0.35">
      <c r="A346" s="22">
        <v>31898</v>
      </c>
      <c r="B346" s="24">
        <f>VLOOKUP(Table30[[#This Row],[Month]],'DB Money Supply'!$A:$D,3)</f>
        <v>2453.9</v>
      </c>
      <c r="C346" s="63">
        <f>(Table30[[#This Row],[Real M2 Money Stock]]-B334)/B334</f>
        <v>3.4789575778021421E-2</v>
      </c>
    </row>
    <row r="347" spans="1:3" x14ac:dyDescent="0.35">
      <c r="A347" s="22">
        <v>31929</v>
      </c>
      <c r="B347" s="24">
        <f>VLOOKUP(Table30[[#This Row],[Month]],'DB Money Supply'!$A:$D,3)</f>
        <v>2444.6</v>
      </c>
      <c r="C347" s="63">
        <f>(Table30[[#This Row],[Real M2 Money Stock]]-B335)/B335</f>
        <v>2.6625230975978537E-2</v>
      </c>
    </row>
    <row r="348" spans="1:3" x14ac:dyDescent="0.35">
      <c r="A348" s="22">
        <v>31959</v>
      </c>
      <c r="B348" s="24">
        <f>VLOOKUP(Table30[[#This Row],[Month]],'DB Money Supply'!$A:$D,3)</f>
        <v>2442</v>
      </c>
      <c r="C348" s="63">
        <f>(Table30[[#This Row],[Real M2 Money Stock]]-B336)/B336</f>
        <v>1.8051444532455156E-2</v>
      </c>
    </row>
    <row r="349" spans="1:3" x14ac:dyDescent="0.35">
      <c r="A349" s="22">
        <v>31990</v>
      </c>
      <c r="B349" s="24">
        <f>VLOOKUP(Table30[[#This Row],[Month]],'DB Money Supply'!$A:$D,3)</f>
        <v>2439.4</v>
      </c>
      <c r="C349" s="63">
        <f>(Table30[[#This Row],[Real M2 Money Stock]]-B337)/B337</f>
        <v>1.0229013956185147E-2</v>
      </c>
    </row>
    <row r="350" spans="1:3" x14ac:dyDescent="0.35">
      <c r="A350" s="22">
        <v>32021</v>
      </c>
      <c r="B350" s="24">
        <f>VLOOKUP(Table30[[#This Row],[Month]],'DB Money Supply'!$A:$D,3)</f>
        <v>2440.6999999999998</v>
      </c>
      <c r="C350" s="63">
        <f>(Table30[[#This Row],[Real M2 Money Stock]]-B338)/B338</f>
        <v>6.3497299303177483E-3</v>
      </c>
    </row>
    <row r="351" spans="1:3" x14ac:dyDescent="0.35">
      <c r="A351" s="22">
        <v>32051</v>
      </c>
      <c r="B351" s="24">
        <f>VLOOKUP(Table30[[#This Row],[Month]],'DB Money Supply'!$A:$D,3)</f>
        <v>2447.6999999999998</v>
      </c>
      <c r="C351" s="63">
        <f>(Table30[[#This Row],[Real M2 Money Stock]]-B339)/B339</f>
        <v>3.6904908352810928E-3</v>
      </c>
    </row>
    <row r="352" spans="1:3" x14ac:dyDescent="0.35">
      <c r="A352" s="22">
        <v>32082</v>
      </c>
      <c r="B352" s="24">
        <f>VLOOKUP(Table30[[#This Row],[Month]],'DB Money Supply'!$A:$D,3)</f>
        <v>2442.6999999999998</v>
      </c>
      <c r="C352" s="63">
        <f>(Table30[[#This Row],[Real M2 Money Stock]]-B340)/B340</f>
        <v>-1.6756580022888523E-3</v>
      </c>
    </row>
    <row r="353" spans="1:3" x14ac:dyDescent="0.35">
      <c r="A353" s="22">
        <v>32112</v>
      </c>
      <c r="B353" s="24">
        <f>VLOOKUP(Table30[[#This Row],[Month]],'DB Money Supply'!$A:$D,3)</f>
        <v>2445</v>
      </c>
      <c r="C353" s="63">
        <f>(Table30[[#This Row],[Real M2 Money Stock]]-B341)/B341</f>
        <v>-6.9452906055805655E-3</v>
      </c>
    </row>
    <row r="354" spans="1:3" x14ac:dyDescent="0.35">
      <c r="A354" s="22">
        <v>32143</v>
      </c>
      <c r="B354" s="24">
        <f>VLOOKUP(Table30[[#This Row],[Month]],'DB Money Supply'!$A:$D,3)</f>
        <v>2454.6999999999998</v>
      </c>
      <c r="C354" s="63">
        <f>(Table30[[#This Row],[Real M2 Money Stock]]-B342)/B342</f>
        <v>-3.4103365677398772E-3</v>
      </c>
    </row>
    <row r="355" spans="1:3" x14ac:dyDescent="0.35">
      <c r="A355" s="22">
        <v>32174</v>
      </c>
      <c r="B355" s="24">
        <f>VLOOKUP(Table30[[#This Row],[Month]],'DB Money Supply'!$A:$D,3)</f>
        <v>2470.1999999999998</v>
      </c>
      <c r="C355" s="63">
        <f>(Table30[[#This Row],[Real M2 Money Stock]]-B343)/B343</f>
        <v>5.1678535096642188E-3</v>
      </c>
    </row>
    <row r="356" spans="1:3" x14ac:dyDescent="0.35">
      <c r="A356" s="22">
        <v>32203</v>
      </c>
      <c r="B356" s="24">
        <f>VLOOKUP(Table30[[#This Row],[Month]],'DB Money Supply'!$A:$D,3)</f>
        <v>2481.3000000000002</v>
      </c>
      <c r="C356" s="63">
        <f>(Table30[[#This Row],[Real M2 Money Stock]]-B344)/B344</f>
        <v>1.1001100110011E-2</v>
      </c>
    </row>
    <row r="357" spans="1:3" x14ac:dyDescent="0.35">
      <c r="A357" s="22">
        <v>32234</v>
      </c>
      <c r="B357" s="24">
        <f>VLOOKUP(Table30[[#This Row],[Month]],'DB Money Supply'!$A:$D,3)</f>
        <v>2483.5</v>
      </c>
      <c r="C357" s="63">
        <f>(Table30[[#This Row],[Real M2 Money Stock]]-B345)/B345</f>
        <v>1.1279420148220464E-2</v>
      </c>
    </row>
    <row r="358" spans="1:3" x14ac:dyDescent="0.35">
      <c r="A358" s="22">
        <v>32264</v>
      </c>
      <c r="B358" s="24">
        <f>VLOOKUP(Table30[[#This Row],[Month]],'DB Money Supply'!$A:$D,3)</f>
        <v>2490.1999999999998</v>
      </c>
      <c r="C358" s="63">
        <f>(Table30[[#This Row],[Real M2 Money Stock]]-B346)/B346</f>
        <v>1.4792778841843485E-2</v>
      </c>
    </row>
    <row r="359" spans="1:3" x14ac:dyDescent="0.35">
      <c r="A359" s="22">
        <v>32295</v>
      </c>
      <c r="B359" s="24">
        <f>VLOOKUP(Table30[[#This Row],[Month]],'DB Money Supply'!$A:$D,3)</f>
        <v>2490.1999999999998</v>
      </c>
      <c r="C359" s="63">
        <f>(Table30[[#This Row],[Real M2 Money Stock]]-B347)/B347</f>
        <v>1.8653358422645795E-2</v>
      </c>
    </row>
    <row r="360" spans="1:3" x14ac:dyDescent="0.35">
      <c r="A360" s="22">
        <v>32325</v>
      </c>
      <c r="B360" s="24">
        <f>VLOOKUP(Table30[[#This Row],[Month]],'DB Money Supply'!$A:$D,3)</f>
        <v>2487.1</v>
      </c>
      <c r="C360" s="63">
        <f>(Table30[[#This Row],[Real M2 Money Stock]]-B348)/B348</f>
        <v>1.8468468468468432E-2</v>
      </c>
    </row>
    <row r="361" spans="1:3" x14ac:dyDescent="0.35">
      <c r="A361" s="22">
        <v>32356</v>
      </c>
      <c r="B361" s="24">
        <f>VLOOKUP(Table30[[#This Row],[Month]],'DB Money Supply'!$A:$D,3)</f>
        <v>2480.6999999999998</v>
      </c>
      <c r="C361" s="63">
        <f>(Table30[[#This Row],[Real M2 Money Stock]]-B349)/B349</f>
        <v>1.6930392719521081E-2</v>
      </c>
    </row>
    <row r="362" spans="1:3" x14ac:dyDescent="0.35">
      <c r="A362" s="22">
        <v>32387</v>
      </c>
      <c r="B362" s="24">
        <f>VLOOKUP(Table30[[#This Row],[Month]],'DB Money Supply'!$A:$D,3)</f>
        <v>2474.4</v>
      </c>
      <c r="C362" s="63">
        <f>(Table30[[#This Row],[Real M2 Money Stock]]-B350)/B350</f>
        <v>1.3807514237718799E-2</v>
      </c>
    </row>
    <row r="363" spans="1:3" x14ac:dyDescent="0.35">
      <c r="A363" s="22">
        <v>32417</v>
      </c>
      <c r="B363" s="24">
        <f>VLOOKUP(Table30[[#This Row],[Month]],'DB Money Supply'!$A:$D,3)</f>
        <v>2473.1</v>
      </c>
      <c r="C363" s="63">
        <f>(Table30[[#This Row],[Real M2 Money Stock]]-B351)/B351</f>
        <v>1.0377088695510109E-2</v>
      </c>
    </row>
    <row r="364" spans="1:3" x14ac:dyDescent="0.35">
      <c r="A364" s="22">
        <v>32448</v>
      </c>
      <c r="B364" s="24">
        <f>VLOOKUP(Table30[[#This Row],[Month]],'DB Money Supply'!$A:$D,3)</f>
        <v>2477.3000000000002</v>
      </c>
      <c r="C364" s="63">
        <f>(Table30[[#This Row],[Real M2 Money Stock]]-B352)/B352</f>
        <v>1.4164653866623149E-2</v>
      </c>
    </row>
    <row r="365" spans="1:3" x14ac:dyDescent="0.35">
      <c r="A365" s="22">
        <v>32478</v>
      </c>
      <c r="B365" s="24">
        <f>VLOOKUP(Table30[[#This Row],[Month]],'DB Money Supply'!$A:$D,3)</f>
        <v>2475.6999999999998</v>
      </c>
      <c r="C365" s="63">
        <f>(Table30[[#This Row],[Real M2 Money Stock]]-B353)/B353</f>
        <v>1.2556237218813831E-2</v>
      </c>
    </row>
    <row r="366" spans="1:3" x14ac:dyDescent="0.35">
      <c r="A366" s="22">
        <v>32509</v>
      </c>
      <c r="B366" s="24">
        <f>VLOOKUP(Table30[[#This Row],[Month]],'DB Money Supply'!$A:$D,3)</f>
        <v>2468.4</v>
      </c>
      <c r="C366" s="63">
        <f>(Table30[[#This Row],[Real M2 Money Stock]]-B354)/B354</f>
        <v>5.5811300769952636E-3</v>
      </c>
    </row>
    <row r="367" spans="1:3" x14ac:dyDescent="0.35">
      <c r="A367" s="22">
        <v>32540</v>
      </c>
      <c r="B367" s="24">
        <f>VLOOKUP(Table30[[#This Row],[Month]],'DB Money Supply'!$A:$D,3)</f>
        <v>2460.6999999999998</v>
      </c>
      <c r="C367" s="63">
        <f>(Table30[[#This Row],[Real M2 Money Stock]]-B355)/B355</f>
        <v>-3.8458424419075383E-3</v>
      </c>
    </row>
    <row r="368" spans="1:3" x14ac:dyDescent="0.35">
      <c r="A368" s="22">
        <v>32568</v>
      </c>
      <c r="B368" s="24">
        <f>VLOOKUP(Table30[[#This Row],[Month]],'DB Money Supply'!$A:$D,3)</f>
        <v>2454.6999999999998</v>
      </c>
      <c r="C368" s="63">
        <f>(Table30[[#This Row],[Real M2 Money Stock]]-B356)/B356</f>
        <v>-1.07201869987508E-2</v>
      </c>
    </row>
    <row r="369" spans="1:3" x14ac:dyDescent="0.35">
      <c r="A369" s="22">
        <v>32599</v>
      </c>
      <c r="B369" s="24">
        <f>VLOOKUP(Table30[[#This Row],[Month]],'DB Money Supply'!$A:$D,3)</f>
        <v>2441.9</v>
      </c>
      <c r="C369" s="63">
        <f>(Table30[[#This Row],[Real M2 Money Stock]]-B357)/B357</f>
        <v>-1.6750553654117137E-2</v>
      </c>
    </row>
    <row r="370" spans="1:3" x14ac:dyDescent="0.35">
      <c r="A370" s="22">
        <v>32629</v>
      </c>
      <c r="B370" s="24">
        <f>VLOOKUP(Table30[[#This Row],[Month]],'DB Money Supply'!$A:$D,3)</f>
        <v>2434.6</v>
      </c>
      <c r="C370" s="63">
        <f>(Table30[[#This Row],[Real M2 Money Stock]]-B358)/B358</f>
        <v>-2.2327523893663125E-2</v>
      </c>
    </row>
    <row r="371" spans="1:3" x14ac:dyDescent="0.35">
      <c r="A371" s="22">
        <v>32660</v>
      </c>
      <c r="B371" s="24">
        <f>VLOOKUP(Table30[[#This Row],[Month]],'DB Money Supply'!$A:$D,3)</f>
        <v>2439.9</v>
      </c>
      <c r="C371" s="63">
        <f>(Table30[[#This Row],[Real M2 Money Stock]]-B359)/B359</f>
        <v>-2.0199180788691564E-2</v>
      </c>
    </row>
    <row r="372" spans="1:3" x14ac:dyDescent="0.35">
      <c r="A372" s="22">
        <v>32690</v>
      </c>
      <c r="B372" s="24">
        <f>VLOOKUP(Table30[[#This Row],[Month]],'DB Money Supply'!$A:$D,3)</f>
        <v>2451.6999999999998</v>
      </c>
      <c r="C372" s="63">
        <f>(Table30[[#This Row],[Real M2 Money Stock]]-B360)/B360</f>
        <v>-1.4233444574001887E-2</v>
      </c>
    </row>
    <row r="373" spans="1:3" x14ac:dyDescent="0.35">
      <c r="A373" s="22">
        <v>32721</v>
      </c>
      <c r="B373" s="24">
        <f>VLOOKUP(Table30[[#This Row],[Month]],'DB Money Supply'!$A:$D,3)</f>
        <v>2469.4</v>
      </c>
      <c r="C373" s="63">
        <f>(Table30[[#This Row],[Real M2 Money Stock]]-B361)/B361</f>
        <v>-4.5551658805981082E-3</v>
      </c>
    </row>
    <row r="374" spans="1:3" x14ac:dyDescent="0.35">
      <c r="A374" s="22">
        <v>32752</v>
      </c>
      <c r="B374" s="24">
        <f>VLOOKUP(Table30[[#This Row],[Month]],'DB Money Supply'!$A:$D,3)</f>
        <v>2478</v>
      </c>
      <c r="C374" s="63">
        <f>(Table30[[#This Row],[Real M2 Money Stock]]-B362)/B362</f>
        <v>1.4548981571289642E-3</v>
      </c>
    </row>
    <row r="375" spans="1:3" x14ac:dyDescent="0.35">
      <c r="A375" s="22">
        <v>32782</v>
      </c>
      <c r="B375" s="24">
        <f>VLOOKUP(Table30[[#This Row],[Month]],'DB Money Supply'!$A:$D,3)</f>
        <v>2483.3000000000002</v>
      </c>
      <c r="C375" s="63">
        <f>(Table30[[#This Row],[Real M2 Money Stock]]-B363)/B363</f>
        <v>4.124378310622406E-3</v>
      </c>
    </row>
    <row r="376" spans="1:3" x14ac:dyDescent="0.35">
      <c r="A376" s="22">
        <v>32813</v>
      </c>
      <c r="B376" s="24">
        <f>VLOOKUP(Table30[[#This Row],[Month]],'DB Money Supply'!$A:$D,3)</f>
        <v>2488.6999999999998</v>
      </c>
      <c r="C376" s="63">
        <f>(Table30[[#This Row],[Real M2 Money Stock]]-B364)/B364</f>
        <v>4.6017842005407639E-3</v>
      </c>
    </row>
    <row r="377" spans="1:3" x14ac:dyDescent="0.35">
      <c r="A377" s="22">
        <v>32843</v>
      </c>
      <c r="B377" s="24">
        <f>VLOOKUP(Table30[[#This Row],[Month]],'DB Money Supply'!$A:$D,3)</f>
        <v>2496</v>
      </c>
      <c r="C377" s="63">
        <f>(Table30[[#This Row],[Real M2 Money Stock]]-B365)/B365</f>
        <v>8.1997010946399732E-3</v>
      </c>
    </row>
    <row r="378" spans="1:3" x14ac:dyDescent="0.35">
      <c r="A378" s="22">
        <v>32874</v>
      </c>
      <c r="B378" s="24">
        <f>VLOOKUP(Table30[[#This Row],[Month]],'DB Money Supply'!$A:$D,3)</f>
        <v>2483.8000000000002</v>
      </c>
      <c r="C378" s="63">
        <f>(Table30[[#This Row],[Real M2 Money Stock]]-B366)/B366</f>
        <v>6.2388591800356871E-3</v>
      </c>
    </row>
    <row r="379" spans="1:3" x14ac:dyDescent="0.35">
      <c r="A379" s="22">
        <v>32905</v>
      </c>
      <c r="B379" s="24">
        <f>VLOOKUP(Table30[[#This Row],[Month]],'DB Money Supply'!$A:$D,3)</f>
        <v>2483.8000000000002</v>
      </c>
      <c r="C379" s="63">
        <f>(Table30[[#This Row],[Real M2 Money Stock]]-B367)/B367</f>
        <v>9.387572641931307E-3</v>
      </c>
    </row>
    <row r="380" spans="1:3" x14ac:dyDescent="0.35">
      <c r="A380" s="22">
        <v>32933</v>
      </c>
      <c r="B380" s="24">
        <f>VLOOKUP(Table30[[#This Row],[Month]],'DB Money Supply'!$A:$D,3)</f>
        <v>2480.6</v>
      </c>
      <c r="C380" s="63">
        <f>(Table30[[#This Row],[Real M2 Money Stock]]-B368)/B368</f>
        <v>1.0551187517822989E-2</v>
      </c>
    </row>
    <row r="381" spans="1:3" x14ac:dyDescent="0.35">
      <c r="A381" s="22">
        <v>32964</v>
      </c>
      <c r="B381" s="24">
        <f>VLOOKUP(Table30[[#This Row],[Month]],'DB Money Supply'!$A:$D,3)</f>
        <v>2483.8000000000002</v>
      </c>
      <c r="C381" s="63">
        <f>(Table30[[#This Row],[Real M2 Money Stock]]-B369)/B369</f>
        <v>1.7158769810393583E-2</v>
      </c>
    </row>
    <row r="382" spans="1:3" x14ac:dyDescent="0.35">
      <c r="A382" s="22">
        <v>32994</v>
      </c>
      <c r="B382" s="24">
        <f>VLOOKUP(Table30[[#This Row],[Month]],'DB Money Supply'!$A:$D,3)</f>
        <v>2479.1999999999998</v>
      </c>
      <c r="C382" s="63">
        <f>(Table30[[#This Row],[Real M2 Money Stock]]-B370)/B370</f>
        <v>1.8319231085188497E-2</v>
      </c>
    </row>
    <row r="383" spans="1:3" x14ac:dyDescent="0.35">
      <c r="A383" s="22">
        <v>33025</v>
      </c>
      <c r="B383" s="24">
        <f>VLOOKUP(Table30[[#This Row],[Month]],'DB Money Supply'!$A:$D,3)</f>
        <v>2474</v>
      </c>
      <c r="C383" s="63">
        <f>(Table30[[#This Row],[Real M2 Money Stock]]-B371)/B371</f>
        <v>1.3975982622238578E-2</v>
      </c>
    </row>
    <row r="384" spans="1:3" x14ac:dyDescent="0.35">
      <c r="A384" s="22">
        <v>33055</v>
      </c>
      <c r="B384" s="24">
        <f>VLOOKUP(Table30[[#This Row],[Month]],'DB Money Supply'!$A:$D,3)</f>
        <v>2470.9</v>
      </c>
      <c r="C384" s="63">
        <f>(Table30[[#This Row],[Real M2 Money Stock]]-B372)/B372</f>
        <v>7.831300730105753E-3</v>
      </c>
    </row>
    <row r="385" spans="1:3" x14ac:dyDescent="0.35">
      <c r="A385" s="22">
        <v>33086</v>
      </c>
      <c r="B385" s="24">
        <f>VLOOKUP(Table30[[#This Row],[Month]],'DB Money Supply'!$A:$D,3)</f>
        <v>2463.5</v>
      </c>
      <c r="C385" s="63">
        <f>(Table30[[#This Row],[Real M2 Money Stock]]-B373)/B373</f>
        <v>-2.3892443508544952E-3</v>
      </c>
    </row>
    <row r="386" spans="1:3" x14ac:dyDescent="0.35">
      <c r="A386" s="22">
        <v>33117</v>
      </c>
      <c r="B386" s="24">
        <f>VLOOKUP(Table30[[#This Row],[Month]],'DB Money Supply'!$A:$D,3)</f>
        <v>2456.3000000000002</v>
      </c>
      <c r="C386" s="63">
        <f>(Table30[[#This Row],[Real M2 Money Stock]]-B374)/B374</f>
        <v>-8.7570621468925827E-3</v>
      </c>
    </row>
    <row r="387" spans="1:3" x14ac:dyDescent="0.35">
      <c r="A387" s="22">
        <v>33147</v>
      </c>
      <c r="B387" s="24">
        <f>VLOOKUP(Table30[[#This Row],[Month]],'DB Money Supply'!$A:$D,3)</f>
        <v>2443.3000000000002</v>
      </c>
      <c r="C387" s="63">
        <f>(Table30[[#This Row],[Real M2 Money Stock]]-B375)/B375</f>
        <v>-1.6107598759714896E-2</v>
      </c>
    </row>
    <row r="388" spans="1:3" x14ac:dyDescent="0.35">
      <c r="A388" s="22">
        <v>33178</v>
      </c>
      <c r="B388" s="24">
        <f>VLOOKUP(Table30[[#This Row],[Month]],'DB Money Supply'!$A:$D,3)</f>
        <v>2440.1999999999998</v>
      </c>
      <c r="C388" s="63">
        <f>(Table30[[#This Row],[Real M2 Money Stock]]-B376)/B376</f>
        <v>-1.9488086149395269E-2</v>
      </c>
    </row>
    <row r="389" spans="1:3" x14ac:dyDescent="0.35">
      <c r="A389" s="22">
        <v>33208</v>
      </c>
      <c r="B389" s="24">
        <f>VLOOKUP(Table30[[#This Row],[Month]],'DB Money Supply'!$A:$D,3)</f>
        <v>2438</v>
      </c>
      <c r="C389" s="63">
        <f>(Table30[[#This Row],[Real M2 Money Stock]]-B377)/B377</f>
        <v>-2.3237179487179488E-2</v>
      </c>
    </row>
    <row r="390" spans="1:3" x14ac:dyDescent="0.35">
      <c r="A390" s="22">
        <v>33239</v>
      </c>
      <c r="B390" s="24">
        <f>VLOOKUP(Table30[[#This Row],[Month]],'DB Money Supply'!$A:$D,3)</f>
        <v>2440.8000000000002</v>
      </c>
      <c r="C390" s="63">
        <f>(Table30[[#This Row],[Real M2 Money Stock]]-B378)/B378</f>
        <v>-1.7312182945486754E-2</v>
      </c>
    </row>
    <row r="391" spans="1:3" x14ac:dyDescent="0.35">
      <c r="A391" s="22">
        <v>33270</v>
      </c>
      <c r="B391" s="24">
        <f>VLOOKUP(Table30[[#This Row],[Month]],'DB Money Supply'!$A:$D,3)</f>
        <v>2451.4</v>
      </c>
      <c r="C391" s="63">
        <f>(Table30[[#This Row],[Real M2 Money Stock]]-B379)/B379</f>
        <v>-1.304452854497145E-2</v>
      </c>
    </row>
    <row r="392" spans="1:3" x14ac:dyDescent="0.35">
      <c r="A392" s="22">
        <v>33298</v>
      </c>
      <c r="B392" s="24">
        <f>VLOOKUP(Table30[[#This Row],[Month]],'DB Money Supply'!$A:$D,3)</f>
        <v>2464.3000000000002</v>
      </c>
      <c r="C392" s="63">
        <f>(Table30[[#This Row],[Real M2 Money Stock]]-B380)/B380</f>
        <v>-6.5709908893008661E-3</v>
      </c>
    </row>
    <row r="393" spans="1:3" x14ac:dyDescent="0.35">
      <c r="A393" s="22">
        <v>33329</v>
      </c>
      <c r="B393" s="24">
        <f>VLOOKUP(Table30[[#This Row],[Month]],'DB Money Supply'!$A:$D,3)</f>
        <v>2466.6</v>
      </c>
      <c r="C393" s="63">
        <f>(Table30[[#This Row],[Real M2 Money Stock]]-B381)/B381</f>
        <v>-6.9248731781948111E-3</v>
      </c>
    </row>
    <row r="394" spans="1:3" x14ac:dyDescent="0.35">
      <c r="A394" s="22">
        <v>33359</v>
      </c>
      <c r="B394" s="24">
        <f>VLOOKUP(Table30[[#This Row],[Month]],'DB Money Supply'!$A:$D,3)</f>
        <v>2465.3000000000002</v>
      </c>
      <c r="C394" s="63">
        <f>(Table30[[#This Row],[Real M2 Money Stock]]-B382)/B382</f>
        <v>-5.6066473055822992E-3</v>
      </c>
    </row>
    <row r="395" spans="1:3" x14ac:dyDescent="0.35">
      <c r="A395" s="22">
        <v>33390</v>
      </c>
      <c r="B395" s="24">
        <f>VLOOKUP(Table30[[#This Row],[Month]],'DB Money Supply'!$A:$D,3)</f>
        <v>2464.6</v>
      </c>
      <c r="C395" s="63">
        <f>(Table30[[#This Row],[Real M2 Money Stock]]-B383)/B383</f>
        <v>-3.7995149555376277E-3</v>
      </c>
    </row>
    <row r="396" spans="1:3" x14ac:dyDescent="0.35">
      <c r="A396" s="22">
        <v>33420</v>
      </c>
      <c r="B396" s="24">
        <f>VLOOKUP(Table30[[#This Row],[Month]],'DB Money Supply'!$A:$D,3)</f>
        <v>2464.1</v>
      </c>
      <c r="C396" s="63">
        <f>(Table30[[#This Row],[Real M2 Money Stock]]-B384)/B384</f>
        <v>-2.7520336719414713E-3</v>
      </c>
    </row>
    <row r="397" spans="1:3" x14ac:dyDescent="0.35">
      <c r="A397" s="22">
        <v>33451</v>
      </c>
      <c r="B397" s="24">
        <f>VLOOKUP(Table30[[#This Row],[Month]],'DB Money Supply'!$A:$D,3)</f>
        <v>2456.1</v>
      </c>
      <c r="C397" s="63">
        <f>(Table30[[#This Row],[Real M2 Money Stock]]-B385)/B385</f>
        <v>-3.0038563020093733E-3</v>
      </c>
    </row>
    <row r="398" spans="1:3" x14ac:dyDescent="0.35">
      <c r="A398" s="22">
        <v>33482</v>
      </c>
      <c r="B398" s="24">
        <f>VLOOKUP(Table30[[#This Row],[Month]],'DB Money Supply'!$A:$D,3)</f>
        <v>2448.8000000000002</v>
      </c>
      <c r="C398" s="63">
        <f>(Table30[[#This Row],[Real M2 Money Stock]]-B386)/B386</f>
        <v>-3.0533729593290719E-3</v>
      </c>
    </row>
    <row r="399" spans="1:3" x14ac:dyDescent="0.35">
      <c r="A399" s="22">
        <v>33512</v>
      </c>
      <c r="B399" s="24">
        <f>VLOOKUP(Table30[[#This Row],[Month]],'DB Money Supply'!$A:$D,3)</f>
        <v>2449.1</v>
      </c>
      <c r="C399" s="63">
        <f>(Table30[[#This Row],[Real M2 Money Stock]]-B387)/B387</f>
        <v>2.3738386608274575E-3</v>
      </c>
    </row>
    <row r="400" spans="1:3" x14ac:dyDescent="0.35">
      <c r="A400" s="22">
        <v>33543</v>
      </c>
      <c r="B400" s="24">
        <f>VLOOKUP(Table30[[#This Row],[Month]],'DB Money Supply'!$A:$D,3)</f>
        <v>2442.3000000000002</v>
      </c>
      <c r="C400" s="63">
        <f>(Table30[[#This Row],[Real M2 Money Stock]]-B388)/B388</f>
        <v>8.6058519793474463E-4</v>
      </c>
    </row>
    <row r="401" spans="1:3" x14ac:dyDescent="0.35">
      <c r="A401" s="22">
        <v>33573</v>
      </c>
      <c r="B401" s="24">
        <f>VLOOKUP(Table30[[#This Row],[Month]],'DB Money Supply'!$A:$D,3)</f>
        <v>2440.1</v>
      </c>
      <c r="C401" s="63">
        <f>(Table30[[#This Row],[Real M2 Money Stock]]-B389)/B389</f>
        <v>8.6136177194417931E-4</v>
      </c>
    </row>
    <row r="402" spans="1:3" x14ac:dyDescent="0.35">
      <c r="A402" s="22">
        <v>33604</v>
      </c>
      <c r="B402" s="24">
        <f>VLOOKUP(Table30[[#This Row],[Month]],'DB Money Supply'!$A:$D,3)</f>
        <v>2444.8000000000002</v>
      </c>
      <c r="C402" s="63">
        <f>(Table30[[#This Row],[Real M2 Money Stock]]-B390)/B390</f>
        <v>1.6388069485414618E-3</v>
      </c>
    </row>
    <row r="403" spans="1:3" x14ac:dyDescent="0.35">
      <c r="A403" s="22">
        <v>33635</v>
      </c>
      <c r="B403" s="24">
        <f>VLOOKUP(Table30[[#This Row],[Month]],'DB Money Supply'!$A:$D,3)</f>
        <v>2453.1</v>
      </c>
      <c r="C403" s="63">
        <f>(Table30[[#This Row],[Real M2 Money Stock]]-B391)/B391</f>
        <v>6.934812760054736E-4</v>
      </c>
    </row>
    <row r="404" spans="1:3" x14ac:dyDescent="0.35">
      <c r="A404" s="22">
        <v>33664</v>
      </c>
      <c r="B404" s="24">
        <f>VLOOKUP(Table30[[#This Row],[Month]],'DB Money Supply'!$A:$D,3)</f>
        <v>2447.1</v>
      </c>
      <c r="C404" s="63">
        <f>(Table30[[#This Row],[Real M2 Money Stock]]-B392)/B392</f>
        <v>-6.9796696830744112E-3</v>
      </c>
    </row>
    <row r="405" spans="1:3" x14ac:dyDescent="0.35">
      <c r="A405" s="22">
        <v>33695</v>
      </c>
      <c r="B405" s="24">
        <f>VLOOKUP(Table30[[#This Row],[Month]],'DB Money Supply'!$A:$D,3)</f>
        <v>2438.8000000000002</v>
      </c>
      <c r="C405" s="63">
        <f>(Table30[[#This Row],[Real M2 Money Stock]]-B393)/B393</f>
        <v>-1.1270574880402062E-2</v>
      </c>
    </row>
    <row r="406" spans="1:3" x14ac:dyDescent="0.35">
      <c r="A406" s="22">
        <v>33725</v>
      </c>
      <c r="B406" s="24">
        <f>VLOOKUP(Table30[[#This Row],[Month]],'DB Money Supply'!$A:$D,3)</f>
        <v>2432.8000000000002</v>
      </c>
      <c r="C406" s="63">
        <f>(Table30[[#This Row],[Real M2 Money Stock]]-B394)/B394</f>
        <v>-1.3182979759055692E-2</v>
      </c>
    </row>
    <row r="407" spans="1:3" x14ac:dyDescent="0.35">
      <c r="A407" s="22">
        <v>33756</v>
      </c>
      <c r="B407" s="24">
        <f>VLOOKUP(Table30[[#This Row],[Month]],'DB Money Supply'!$A:$D,3)</f>
        <v>2422.1</v>
      </c>
      <c r="C407" s="63">
        <f>(Table30[[#This Row],[Real M2 Money Stock]]-B395)/B395</f>
        <v>-1.7244177554167007E-2</v>
      </c>
    </row>
    <row r="408" spans="1:3" x14ac:dyDescent="0.35">
      <c r="A408" s="22">
        <v>33786</v>
      </c>
      <c r="B408" s="24">
        <f>VLOOKUP(Table30[[#This Row],[Month]],'DB Money Supply'!$A:$D,3)</f>
        <v>2415.6</v>
      </c>
      <c r="C408" s="63">
        <f>(Table30[[#This Row],[Real M2 Money Stock]]-B396)/B396</f>
        <v>-1.9682642749888398E-2</v>
      </c>
    </row>
    <row r="409" spans="1:3" x14ac:dyDescent="0.35">
      <c r="A409" s="22">
        <v>33817</v>
      </c>
      <c r="B409" s="24">
        <f>VLOOKUP(Table30[[#This Row],[Month]],'DB Money Supply'!$A:$D,3)</f>
        <v>2413.9</v>
      </c>
      <c r="C409" s="63">
        <f>(Table30[[#This Row],[Real M2 Money Stock]]-B397)/B397</f>
        <v>-1.7181710842392336E-2</v>
      </c>
    </row>
    <row r="410" spans="1:3" x14ac:dyDescent="0.35">
      <c r="A410" s="22">
        <v>33848</v>
      </c>
      <c r="B410" s="24">
        <f>VLOOKUP(Table30[[#This Row],[Month]],'DB Money Supply'!$A:$D,3)</f>
        <v>2416.9</v>
      </c>
      <c r="C410" s="63">
        <f>(Table30[[#This Row],[Real M2 Money Stock]]-B398)/B398</f>
        <v>-1.3026788631166322E-2</v>
      </c>
    </row>
    <row r="411" spans="1:3" x14ac:dyDescent="0.35">
      <c r="A411" s="22">
        <v>33878</v>
      </c>
      <c r="B411" s="24">
        <f>VLOOKUP(Table30[[#This Row],[Month]],'DB Money Supply'!$A:$D,3)</f>
        <v>2416.1999999999998</v>
      </c>
      <c r="C411" s="63">
        <f>(Table30[[#This Row],[Real M2 Money Stock]]-B399)/B399</f>
        <v>-1.3433506185945895E-2</v>
      </c>
    </row>
    <row r="412" spans="1:3" x14ac:dyDescent="0.35">
      <c r="A412" s="22">
        <v>33909</v>
      </c>
      <c r="B412" s="24">
        <f>VLOOKUP(Table30[[#This Row],[Month]],'DB Money Supply'!$A:$D,3)</f>
        <v>2411.3000000000002</v>
      </c>
      <c r="C412" s="63">
        <f>(Table30[[#This Row],[Real M2 Money Stock]]-B400)/B400</f>
        <v>-1.2692953363632641E-2</v>
      </c>
    </row>
    <row r="413" spans="1:3" x14ac:dyDescent="0.35">
      <c r="A413" s="22">
        <v>33939</v>
      </c>
      <c r="B413" s="24">
        <f>VLOOKUP(Table30[[#This Row],[Month]],'DB Money Supply'!$A:$D,3)</f>
        <v>2406.6999999999998</v>
      </c>
      <c r="C413" s="63">
        <f>(Table30[[#This Row],[Real M2 Money Stock]]-B401)/B401</f>
        <v>-1.3687963608048888E-2</v>
      </c>
    </row>
    <row r="414" spans="1:3" x14ac:dyDescent="0.35">
      <c r="A414" s="22">
        <v>33970</v>
      </c>
      <c r="B414" s="24">
        <f>VLOOKUP(Table30[[#This Row],[Month]],'DB Money Supply'!$A:$D,3)</f>
        <v>2394.3000000000002</v>
      </c>
      <c r="C414" s="63">
        <f>(Table30[[#This Row],[Real M2 Money Stock]]-B402)/B402</f>
        <v>-2.0656086387434554E-2</v>
      </c>
    </row>
    <row r="415" spans="1:3" x14ac:dyDescent="0.35">
      <c r="A415" s="22">
        <v>34001</v>
      </c>
      <c r="B415" s="24">
        <f>VLOOKUP(Table30[[#This Row],[Month]],'DB Money Supply'!$A:$D,3)</f>
        <v>2386.1</v>
      </c>
      <c r="C415" s="63">
        <f>(Table30[[#This Row],[Real M2 Money Stock]]-B403)/B403</f>
        <v>-2.7312380253556725E-2</v>
      </c>
    </row>
    <row r="416" spans="1:3" x14ac:dyDescent="0.35">
      <c r="A416" s="22">
        <v>34029</v>
      </c>
      <c r="B416" s="24">
        <f>VLOOKUP(Table30[[#This Row],[Month]],'DB Money Supply'!$A:$D,3)</f>
        <v>2380.8000000000002</v>
      </c>
      <c r="C416" s="63">
        <f>(Table30[[#This Row],[Real M2 Money Stock]]-B404)/B404</f>
        <v>-2.7093294103224114E-2</v>
      </c>
    </row>
    <row r="417" spans="1:3" x14ac:dyDescent="0.35">
      <c r="A417" s="22">
        <v>34060</v>
      </c>
      <c r="B417" s="24">
        <f>VLOOKUP(Table30[[#This Row],[Month]],'DB Money Supply'!$A:$D,3)</f>
        <v>2372.3000000000002</v>
      </c>
      <c r="C417" s="63">
        <f>(Table30[[#This Row],[Real M2 Money Stock]]-B405)/B405</f>
        <v>-2.726750861079219E-2</v>
      </c>
    </row>
    <row r="418" spans="1:3" x14ac:dyDescent="0.35">
      <c r="A418" s="22">
        <v>34090</v>
      </c>
      <c r="B418" s="24">
        <f>VLOOKUP(Table30[[#This Row],[Month]],'DB Money Supply'!$A:$D,3)</f>
        <v>2383.4</v>
      </c>
      <c r="C418" s="63">
        <f>(Table30[[#This Row],[Real M2 Money Stock]]-B406)/B406</f>
        <v>-2.030582045379813E-2</v>
      </c>
    </row>
    <row r="419" spans="1:3" x14ac:dyDescent="0.35">
      <c r="A419" s="22">
        <v>34121</v>
      </c>
      <c r="B419" s="24">
        <f>VLOOKUP(Table30[[#This Row],[Month]],'DB Money Supply'!$A:$D,3)</f>
        <v>2385.6</v>
      </c>
      <c r="C419" s="63">
        <f>(Table30[[#This Row],[Real M2 Money Stock]]-B407)/B407</f>
        <v>-1.5069567730481815E-2</v>
      </c>
    </row>
    <row r="420" spans="1:3" x14ac:dyDescent="0.35">
      <c r="A420" s="22">
        <v>34151</v>
      </c>
      <c r="B420" s="24">
        <f>VLOOKUP(Table30[[#This Row],[Month]],'DB Money Supply'!$A:$D,3)</f>
        <v>2382</v>
      </c>
      <c r="C420" s="63">
        <f>(Table30[[#This Row],[Real M2 Money Stock]]-B408)/B408</f>
        <v>-1.3909587680079447E-2</v>
      </c>
    </row>
    <row r="421" spans="1:3" x14ac:dyDescent="0.35">
      <c r="A421" s="22">
        <v>34182</v>
      </c>
      <c r="B421" s="24">
        <f>VLOOKUP(Table30[[#This Row],[Month]],'DB Money Supply'!$A:$D,3)</f>
        <v>2379.6</v>
      </c>
      <c r="C421" s="63">
        <f>(Table30[[#This Row],[Real M2 Money Stock]]-B409)/B409</f>
        <v>-1.4209370727867841E-2</v>
      </c>
    </row>
    <row r="422" spans="1:3" x14ac:dyDescent="0.35">
      <c r="A422" s="22">
        <v>34213</v>
      </c>
      <c r="B422" s="24">
        <f>VLOOKUP(Table30[[#This Row],[Month]],'DB Money Supply'!$A:$D,3)</f>
        <v>2380.8000000000002</v>
      </c>
      <c r="C422" s="63">
        <f>(Table30[[#This Row],[Real M2 Money Stock]]-B410)/B410</f>
        <v>-1.4936488890727753E-2</v>
      </c>
    </row>
    <row r="423" spans="1:3" x14ac:dyDescent="0.35">
      <c r="A423" s="22">
        <v>34243</v>
      </c>
      <c r="B423" s="24">
        <f>VLOOKUP(Table30[[#This Row],[Month]],'DB Money Supply'!$A:$D,3)</f>
        <v>2374.1</v>
      </c>
      <c r="C423" s="63">
        <f>(Table30[[#This Row],[Real M2 Money Stock]]-B411)/B411</f>
        <v>-1.7424054300140681E-2</v>
      </c>
    </row>
    <row r="424" spans="1:3" x14ac:dyDescent="0.35">
      <c r="A424" s="22">
        <v>34274</v>
      </c>
      <c r="B424" s="24">
        <f>VLOOKUP(Table30[[#This Row],[Month]],'DB Money Supply'!$A:$D,3)</f>
        <v>2376.8000000000002</v>
      </c>
      <c r="C424" s="63">
        <f>(Table30[[#This Row],[Real M2 Money Stock]]-B412)/B412</f>
        <v>-1.4307634885746276E-2</v>
      </c>
    </row>
    <row r="425" spans="1:3" x14ac:dyDescent="0.35">
      <c r="A425" s="22">
        <v>34304</v>
      </c>
      <c r="B425" s="24">
        <f>VLOOKUP(Table30[[#This Row],[Month]],'DB Money Supply'!$A:$D,3)</f>
        <v>2374.9</v>
      </c>
      <c r="C425" s="63">
        <f>(Table30[[#This Row],[Real M2 Money Stock]]-B413)/B413</f>
        <v>-1.3213113391781165E-2</v>
      </c>
    </row>
    <row r="426" spans="1:3" x14ac:dyDescent="0.35">
      <c r="A426" s="22">
        <v>34335</v>
      </c>
      <c r="B426" s="24">
        <f>VLOOKUP(Table30[[#This Row],[Month]],'DB Money Supply'!$A:$D,3)</f>
        <v>2375.1999999999998</v>
      </c>
      <c r="C426" s="63">
        <f>(Table30[[#This Row],[Real M2 Money Stock]]-B414)/B414</f>
        <v>-7.9772793718416082E-3</v>
      </c>
    </row>
    <row r="427" spans="1:3" x14ac:dyDescent="0.35">
      <c r="A427" s="22">
        <v>34366</v>
      </c>
      <c r="B427" s="24">
        <f>VLOOKUP(Table30[[#This Row],[Month]],'DB Money Supply'!$A:$D,3)</f>
        <v>2369.3000000000002</v>
      </c>
      <c r="C427" s="63">
        <f>(Table30[[#This Row],[Real M2 Money Stock]]-B415)/B415</f>
        <v>-7.0407778383134523E-3</v>
      </c>
    </row>
    <row r="428" spans="1:3" x14ac:dyDescent="0.35">
      <c r="A428" s="22">
        <v>34394</v>
      </c>
      <c r="B428" s="24">
        <f>VLOOKUP(Table30[[#This Row],[Month]],'DB Money Supply'!$A:$D,3)</f>
        <v>2365.8000000000002</v>
      </c>
      <c r="C428" s="63">
        <f>(Table30[[#This Row],[Real M2 Money Stock]]-B416)/B416</f>
        <v>-6.3004032258064512E-3</v>
      </c>
    </row>
    <row r="429" spans="1:3" x14ac:dyDescent="0.35">
      <c r="A429" s="22">
        <v>34425</v>
      </c>
      <c r="B429" s="24">
        <f>VLOOKUP(Table30[[#This Row],[Month]],'DB Money Supply'!$A:$D,3)</f>
        <v>2365</v>
      </c>
      <c r="C429" s="63">
        <f>(Table30[[#This Row],[Real M2 Money Stock]]-B417)/B417</f>
        <v>-3.0771824811365264E-3</v>
      </c>
    </row>
    <row r="430" spans="1:3" x14ac:dyDescent="0.35">
      <c r="A430" s="22">
        <v>34455</v>
      </c>
      <c r="B430" s="24">
        <f>VLOOKUP(Table30[[#This Row],[Month]],'DB Money Supply'!$A:$D,3)</f>
        <v>2366.6</v>
      </c>
      <c r="C430" s="63">
        <f>(Table30[[#This Row],[Real M2 Money Stock]]-B418)/B418</f>
        <v>-7.0487538810103971E-3</v>
      </c>
    </row>
    <row r="431" spans="1:3" x14ac:dyDescent="0.35">
      <c r="A431" s="22">
        <v>34486</v>
      </c>
      <c r="B431" s="24">
        <f>VLOOKUP(Table30[[#This Row],[Month]],'DB Money Supply'!$A:$D,3)</f>
        <v>2352.6</v>
      </c>
      <c r="C431" s="63">
        <f>(Table30[[#This Row],[Real M2 Money Stock]]-B419)/B419</f>
        <v>-1.3832997987927566E-2</v>
      </c>
    </row>
    <row r="432" spans="1:3" x14ac:dyDescent="0.35">
      <c r="A432" s="22">
        <v>34516</v>
      </c>
      <c r="B432" s="24">
        <f>VLOOKUP(Table30[[#This Row],[Month]],'DB Money Supply'!$A:$D,3)</f>
        <v>2350.5</v>
      </c>
      <c r="C432" s="63">
        <f>(Table30[[#This Row],[Real M2 Money Stock]]-B420)/B420</f>
        <v>-1.3224181360201511E-2</v>
      </c>
    </row>
    <row r="433" spans="1:3" x14ac:dyDescent="0.35">
      <c r="A433" s="22">
        <v>34547</v>
      </c>
      <c r="B433" s="24">
        <f>VLOOKUP(Table30[[#This Row],[Month]],'DB Money Supply'!$A:$D,3)</f>
        <v>2339.4</v>
      </c>
      <c r="C433" s="63">
        <f>(Table30[[#This Row],[Real M2 Money Stock]]-B421)/B421</f>
        <v>-1.68935955622793E-2</v>
      </c>
    </row>
    <row r="434" spans="1:3" x14ac:dyDescent="0.35">
      <c r="A434" s="22">
        <v>34578</v>
      </c>
      <c r="B434" s="24">
        <f>VLOOKUP(Table30[[#This Row],[Month]],'DB Money Supply'!$A:$D,3)</f>
        <v>2335</v>
      </c>
      <c r="C434" s="63">
        <f>(Table30[[#This Row],[Real M2 Money Stock]]-B422)/B422</f>
        <v>-1.9237231182795776E-2</v>
      </c>
    </row>
    <row r="435" spans="1:3" x14ac:dyDescent="0.35">
      <c r="A435" s="22">
        <v>34608</v>
      </c>
      <c r="B435" s="24">
        <f>VLOOKUP(Table30[[#This Row],[Month]],'DB Money Supply'!$A:$D,3)</f>
        <v>2332.1999999999998</v>
      </c>
      <c r="C435" s="63">
        <f>(Table30[[#This Row],[Real M2 Money Stock]]-B423)/B423</f>
        <v>-1.7648793226907076E-2</v>
      </c>
    </row>
    <row r="436" spans="1:3" x14ac:dyDescent="0.35">
      <c r="A436" s="22">
        <v>34639</v>
      </c>
      <c r="B436" s="24">
        <f>VLOOKUP(Table30[[#This Row],[Month]],'DB Money Supply'!$A:$D,3)</f>
        <v>2327.9</v>
      </c>
      <c r="C436" s="63">
        <f>(Table30[[#This Row],[Real M2 Money Stock]]-B424)/B424</f>
        <v>-2.0573880848199295E-2</v>
      </c>
    </row>
    <row r="437" spans="1:3" x14ac:dyDescent="0.35">
      <c r="A437" s="22">
        <v>34669</v>
      </c>
      <c r="B437" s="24">
        <f>VLOOKUP(Table30[[#This Row],[Month]],'DB Money Supply'!$A:$D,3)</f>
        <v>2322.6999999999998</v>
      </c>
      <c r="C437" s="63">
        <f>(Table30[[#This Row],[Real M2 Money Stock]]-B425)/B425</f>
        <v>-2.1979872836751135E-2</v>
      </c>
    </row>
    <row r="438" spans="1:3" x14ac:dyDescent="0.35">
      <c r="A438" s="22">
        <v>34700</v>
      </c>
      <c r="B438" s="24">
        <f>VLOOKUP(Table30[[#This Row],[Month]],'DB Money Supply'!$A:$D,3)</f>
        <v>2320.5</v>
      </c>
      <c r="C438" s="63">
        <f>(Table30[[#This Row],[Real M2 Money Stock]]-B426)/B426</f>
        <v>-2.3029639609295983E-2</v>
      </c>
    </row>
    <row r="439" spans="1:3" x14ac:dyDescent="0.35">
      <c r="A439" s="22">
        <v>34731</v>
      </c>
      <c r="B439" s="24">
        <f>VLOOKUP(Table30[[#This Row],[Month]],'DB Money Supply'!$A:$D,3)</f>
        <v>2312.6999999999998</v>
      </c>
      <c r="C439" s="63">
        <f>(Table30[[#This Row],[Real M2 Money Stock]]-B427)/B427</f>
        <v>-2.3888912336977319E-2</v>
      </c>
    </row>
    <row r="440" spans="1:3" x14ac:dyDescent="0.35">
      <c r="A440" s="22">
        <v>34759</v>
      </c>
      <c r="B440" s="24">
        <f>VLOOKUP(Table30[[#This Row],[Month]],'DB Money Supply'!$A:$D,3)</f>
        <v>2308.9</v>
      </c>
      <c r="C440" s="63">
        <f>(Table30[[#This Row],[Real M2 Money Stock]]-B428)/B428</f>
        <v>-2.4051060951897914E-2</v>
      </c>
    </row>
    <row r="441" spans="1:3" x14ac:dyDescent="0.35">
      <c r="A441" s="22">
        <v>34790</v>
      </c>
      <c r="B441" s="24">
        <f>VLOOKUP(Table30[[#This Row],[Month]],'DB Money Supply'!$A:$D,3)</f>
        <v>2305.1</v>
      </c>
      <c r="C441" s="63">
        <f>(Table30[[#This Row],[Real M2 Money Stock]]-B429)/B429</f>
        <v>-2.5327695560253737E-2</v>
      </c>
    </row>
    <row r="442" spans="1:3" x14ac:dyDescent="0.35">
      <c r="A442" s="22">
        <v>34820</v>
      </c>
      <c r="B442" s="24">
        <f>VLOOKUP(Table30[[#This Row],[Month]],'DB Money Supply'!$A:$D,3)</f>
        <v>2317</v>
      </c>
      <c r="C442" s="63">
        <f>(Table30[[#This Row],[Real M2 Money Stock]]-B430)/B430</f>
        <v>-2.0958336854559247E-2</v>
      </c>
    </row>
    <row r="443" spans="1:3" x14ac:dyDescent="0.35">
      <c r="A443" s="22">
        <v>34851</v>
      </c>
      <c r="B443" s="24">
        <f>VLOOKUP(Table30[[#This Row],[Month]],'DB Money Supply'!$A:$D,3)</f>
        <v>2328.6999999999998</v>
      </c>
      <c r="C443" s="63">
        <f>(Table30[[#This Row],[Real M2 Money Stock]]-B431)/B431</f>
        <v>-1.0158973051092448E-2</v>
      </c>
    </row>
    <row r="444" spans="1:3" x14ac:dyDescent="0.35">
      <c r="A444" s="22">
        <v>34881</v>
      </c>
      <c r="B444" s="24">
        <f>VLOOKUP(Table30[[#This Row],[Month]],'DB Money Supply'!$A:$D,3)</f>
        <v>2337.6999999999998</v>
      </c>
      <c r="C444" s="63">
        <f>(Table30[[#This Row],[Real M2 Money Stock]]-B432)/B432</f>
        <v>-5.4456498617316239E-3</v>
      </c>
    </row>
    <row r="445" spans="1:3" x14ac:dyDescent="0.35">
      <c r="A445" s="22">
        <v>34912</v>
      </c>
      <c r="B445" s="24">
        <f>VLOOKUP(Table30[[#This Row],[Month]],'DB Money Supply'!$A:$D,3)</f>
        <v>2347.3000000000002</v>
      </c>
      <c r="C445" s="63">
        <f>(Table30[[#This Row],[Real M2 Money Stock]]-B433)/B433</f>
        <v>3.3769342566470424E-3</v>
      </c>
    </row>
    <row r="446" spans="1:3" x14ac:dyDescent="0.35">
      <c r="A446" s="22">
        <v>34943</v>
      </c>
      <c r="B446" s="24">
        <f>VLOOKUP(Table30[[#This Row],[Month]],'DB Money Supply'!$A:$D,3)</f>
        <v>2352.8000000000002</v>
      </c>
      <c r="C446" s="63">
        <f>(Table30[[#This Row],[Real M2 Money Stock]]-B434)/B434</f>
        <v>7.6231263383298425E-3</v>
      </c>
    </row>
    <row r="447" spans="1:3" x14ac:dyDescent="0.35">
      <c r="A447" s="22">
        <v>34973</v>
      </c>
      <c r="B447" s="24">
        <f>VLOOKUP(Table30[[#This Row],[Month]],'DB Money Supply'!$A:$D,3)</f>
        <v>2354</v>
      </c>
      <c r="C447" s="63">
        <f>(Table30[[#This Row],[Real M2 Money Stock]]-B435)/B435</f>
        <v>9.3473973072636073E-3</v>
      </c>
    </row>
    <row r="448" spans="1:3" x14ac:dyDescent="0.35">
      <c r="A448" s="22">
        <v>35004</v>
      </c>
      <c r="B448" s="24">
        <f>VLOOKUP(Table30[[#This Row],[Month]],'DB Money Supply'!$A:$D,3)</f>
        <v>2355.1999999999998</v>
      </c>
      <c r="C448" s="63">
        <f>(Table30[[#This Row],[Real M2 Money Stock]]-B436)/B436</f>
        <v>1.1727307874049455E-2</v>
      </c>
    </row>
    <row r="449" spans="1:3" x14ac:dyDescent="0.35">
      <c r="A449" s="22">
        <v>35034</v>
      </c>
      <c r="B449" s="24">
        <f>VLOOKUP(Table30[[#This Row],[Month]],'DB Money Supply'!$A:$D,3)</f>
        <v>2358.3000000000002</v>
      </c>
      <c r="C449" s="63">
        <f>(Table30[[#This Row],[Real M2 Money Stock]]-B437)/B437</f>
        <v>1.5326990140784589E-2</v>
      </c>
    </row>
    <row r="450" spans="1:3" x14ac:dyDescent="0.35">
      <c r="A450" s="22">
        <v>35065</v>
      </c>
      <c r="B450" s="24">
        <f>VLOOKUP(Table30[[#This Row],[Month]],'DB Money Supply'!$A:$D,3)</f>
        <v>2358</v>
      </c>
      <c r="C450" s="63">
        <f>(Table30[[#This Row],[Real M2 Money Stock]]-B438)/B438</f>
        <v>1.6160310277957338E-2</v>
      </c>
    </row>
    <row r="451" spans="1:3" x14ac:dyDescent="0.35">
      <c r="A451" s="22">
        <v>35096</v>
      </c>
      <c r="B451" s="24">
        <f>VLOOKUP(Table30[[#This Row],[Month]],'DB Money Supply'!$A:$D,3)</f>
        <v>2362.5</v>
      </c>
      <c r="C451" s="63">
        <f>(Table30[[#This Row],[Real M2 Money Stock]]-B439)/B439</f>
        <v>2.1533272798028358E-2</v>
      </c>
    </row>
    <row r="452" spans="1:3" x14ac:dyDescent="0.35">
      <c r="A452" s="22">
        <v>35125</v>
      </c>
      <c r="B452" s="24">
        <f>VLOOKUP(Table30[[#This Row],[Month]],'DB Money Supply'!$A:$D,3)</f>
        <v>2371</v>
      </c>
      <c r="C452" s="63">
        <f>(Table30[[#This Row],[Real M2 Money Stock]]-B440)/B440</f>
        <v>2.6895924466195983E-2</v>
      </c>
    </row>
    <row r="453" spans="1:3" x14ac:dyDescent="0.35">
      <c r="A453" s="22">
        <v>35156</v>
      </c>
      <c r="B453" s="24">
        <f>VLOOKUP(Table30[[#This Row],[Month]],'DB Money Supply'!$A:$D,3)</f>
        <v>2368.8000000000002</v>
      </c>
      <c r="C453" s="63">
        <f>(Table30[[#This Row],[Real M2 Money Stock]]-B441)/B441</f>
        <v>2.7634375948982812E-2</v>
      </c>
    </row>
    <row r="454" spans="1:3" x14ac:dyDescent="0.35">
      <c r="A454" s="22">
        <v>35186</v>
      </c>
      <c r="B454" s="24">
        <f>VLOOKUP(Table30[[#This Row],[Month]],'DB Money Supply'!$A:$D,3)</f>
        <v>2371.9</v>
      </c>
      <c r="C454" s="63">
        <f>(Table30[[#This Row],[Real M2 Money Stock]]-B442)/B442</f>
        <v>2.3694432455761801E-2</v>
      </c>
    </row>
    <row r="455" spans="1:3" x14ac:dyDescent="0.35">
      <c r="A455" s="22">
        <v>35217</v>
      </c>
      <c r="B455" s="24">
        <f>VLOOKUP(Table30[[#This Row],[Month]],'DB Money Supply'!$A:$D,3)</f>
        <v>2375.6</v>
      </c>
      <c r="C455" s="63">
        <f>(Table30[[#This Row],[Real M2 Money Stock]]-B443)/B443</f>
        <v>2.0139992270365479E-2</v>
      </c>
    </row>
    <row r="456" spans="1:3" x14ac:dyDescent="0.35">
      <c r="A456" s="22">
        <v>35247</v>
      </c>
      <c r="B456" s="24">
        <f>VLOOKUP(Table30[[#This Row],[Month]],'DB Money Supply'!$A:$D,3)</f>
        <v>2380.3000000000002</v>
      </c>
      <c r="C456" s="63">
        <f>(Table30[[#This Row],[Real M2 Money Stock]]-B444)/B444</f>
        <v>1.8223039739915459E-2</v>
      </c>
    </row>
    <row r="457" spans="1:3" x14ac:dyDescent="0.35">
      <c r="A457" s="22">
        <v>35278</v>
      </c>
      <c r="B457" s="24">
        <f>VLOOKUP(Table30[[#This Row],[Month]],'DB Money Supply'!$A:$D,3)</f>
        <v>2381.6999999999998</v>
      </c>
      <c r="C457" s="63">
        <f>(Table30[[#This Row],[Real M2 Money Stock]]-B445)/B445</f>
        <v>1.4655135687811372E-2</v>
      </c>
    </row>
    <row r="458" spans="1:3" x14ac:dyDescent="0.35">
      <c r="A458" s="22">
        <v>35309</v>
      </c>
      <c r="B458" s="24">
        <f>VLOOKUP(Table30[[#This Row],[Month]],'DB Money Supply'!$A:$D,3)</f>
        <v>2380.1</v>
      </c>
      <c r="C458" s="63">
        <f>(Table30[[#This Row],[Real M2 Money Stock]]-B446)/B446</f>
        <v>1.160319619177139E-2</v>
      </c>
    </row>
    <row r="459" spans="1:3" x14ac:dyDescent="0.35">
      <c r="A459" s="22">
        <v>35339</v>
      </c>
      <c r="B459" s="24">
        <f>VLOOKUP(Table30[[#This Row],[Month]],'DB Money Supply'!$A:$D,3)</f>
        <v>2384.8000000000002</v>
      </c>
      <c r="C459" s="63">
        <f>(Table30[[#This Row],[Real M2 Money Stock]]-B447)/B447</f>
        <v>1.3084112149532787E-2</v>
      </c>
    </row>
    <row r="460" spans="1:3" x14ac:dyDescent="0.35">
      <c r="A460" s="22">
        <v>35370</v>
      </c>
      <c r="B460" s="24">
        <f>VLOOKUP(Table30[[#This Row],[Month]],'DB Money Supply'!$A:$D,3)</f>
        <v>2391.4</v>
      </c>
      <c r="C460" s="63">
        <f>(Table30[[#This Row],[Real M2 Money Stock]]-B448)/B448</f>
        <v>1.5370244565217508E-2</v>
      </c>
    </row>
    <row r="461" spans="1:3" x14ac:dyDescent="0.35">
      <c r="A461" s="22">
        <v>35400</v>
      </c>
      <c r="B461" s="24">
        <f>VLOOKUP(Table30[[#This Row],[Month]],'DB Money Supply'!$A:$D,3)</f>
        <v>2400.1</v>
      </c>
      <c r="C461" s="63">
        <f>(Table30[[#This Row],[Real M2 Money Stock]]-B449)/B449</f>
        <v>1.7724632150277624E-2</v>
      </c>
    </row>
    <row r="462" spans="1:3" x14ac:dyDescent="0.35">
      <c r="A462" s="22">
        <v>35431</v>
      </c>
      <c r="B462" s="24">
        <f>VLOOKUP(Table30[[#This Row],[Month]],'DB Money Supply'!$A:$D,3)</f>
        <v>2405.6</v>
      </c>
      <c r="C462" s="63">
        <f>(Table30[[#This Row],[Real M2 Money Stock]]-B450)/B450</f>
        <v>2.0186598812552973E-2</v>
      </c>
    </row>
    <row r="463" spans="1:3" x14ac:dyDescent="0.35">
      <c r="A463" s="22">
        <v>35462</v>
      </c>
      <c r="B463" s="24">
        <f>VLOOKUP(Table30[[#This Row],[Month]],'DB Money Supply'!$A:$D,3)</f>
        <v>2408.5</v>
      </c>
      <c r="C463" s="63">
        <f>(Table30[[#This Row],[Real M2 Money Stock]]-B451)/B451</f>
        <v>1.9470899470899472E-2</v>
      </c>
    </row>
    <row r="464" spans="1:3" x14ac:dyDescent="0.35">
      <c r="A464" s="22">
        <v>35490</v>
      </c>
      <c r="B464" s="24">
        <f>VLOOKUP(Table30[[#This Row],[Month]],'DB Money Supply'!$A:$D,3)</f>
        <v>2416.3000000000002</v>
      </c>
      <c r="C464" s="63">
        <f>(Table30[[#This Row],[Real M2 Money Stock]]-B452)/B452</f>
        <v>1.9105862505272114E-2</v>
      </c>
    </row>
    <row r="465" spans="1:3" x14ac:dyDescent="0.35">
      <c r="A465" s="22">
        <v>35521</v>
      </c>
      <c r="B465" s="24">
        <f>VLOOKUP(Table30[[#This Row],[Month]],'DB Money Supply'!$A:$D,3)</f>
        <v>2424.6</v>
      </c>
      <c r="C465" s="63">
        <f>(Table30[[#This Row],[Real M2 Money Stock]]-B453)/B453</f>
        <v>2.3556231003039396E-2</v>
      </c>
    </row>
    <row r="466" spans="1:3" x14ac:dyDescent="0.35">
      <c r="A466" s="22">
        <v>35551</v>
      </c>
      <c r="B466" s="24">
        <f>VLOOKUP(Table30[[#This Row],[Month]],'DB Money Supply'!$A:$D,3)</f>
        <v>2432.3000000000002</v>
      </c>
      <c r="C466" s="63">
        <f>(Table30[[#This Row],[Real M2 Money Stock]]-B454)/B454</f>
        <v>2.5464817235127994E-2</v>
      </c>
    </row>
    <row r="467" spans="1:3" x14ac:dyDescent="0.35">
      <c r="A467" s="22">
        <v>35582</v>
      </c>
      <c r="B467" s="24">
        <f>VLOOKUP(Table30[[#This Row],[Month]],'DB Money Supply'!$A:$D,3)</f>
        <v>2438.1999999999998</v>
      </c>
      <c r="C467" s="63">
        <f>(Table30[[#This Row],[Real M2 Money Stock]]-B455)/B455</f>
        <v>2.6351237582084488E-2</v>
      </c>
    </row>
    <row r="468" spans="1:3" x14ac:dyDescent="0.35">
      <c r="A468" s="22">
        <v>35612</v>
      </c>
      <c r="B468" s="24">
        <f>VLOOKUP(Table30[[#This Row],[Month]],'DB Money Supply'!$A:$D,3)</f>
        <v>2446.3000000000002</v>
      </c>
      <c r="C468" s="63">
        <f>(Table30[[#This Row],[Real M2 Money Stock]]-B456)/B456</f>
        <v>2.7727597361677098E-2</v>
      </c>
    </row>
    <row r="469" spans="1:3" x14ac:dyDescent="0.35">
      <c r="A469" s="22">
        <v>35643</v>
      </c>
      <c r="B469" s="24">
        <f>VLOOKUP(Table30[[#This Row],[Month]],'DB Money Supply'!$A:$D,3)</f>
        <v>2461.1</v>
      </c>
      <c r="C469" s="63">
        <f>(Table30[[#This Row],[Real M2 Money Stock]]-B457)/B457</f>
        <v>3.3337532014947345E-2</v>
      </c>
    </row>
    <row r="470" spans="1:3" x14ac:dyDescent="0.35">
      <c r="A470" s="22">
        <v>35674</v>
      </c>
      <c r="B470" s="24">
        <f>VLOOKUP(Table30[[#This Row],[Month]],'DB Money Supply'!$A:$D,3)</f>
        <v>2464.6999999999998</v>
      </c>
      <c r="C470" s="63">
        <f>(Table30[[#This Row],[Real M2 Money Stock]]-B458)/B458</f>
        <v>3.5544725011554097E-2</v>
      </c>
    </row>
    <row r="471" spans="1:3" x14ac:dyDescent="0.35">
      <c r="A471" s="22">
        <v>35704</v>
      </c>
      <c r="B471" s="24">
        <f>VLOOKUP(Table30[[#This Row],[Month]],'DB Money Supply'!$A:$D,3)</f>
        <v>2472</v>
      </c>
      <c r="C471" s="63">
        <f>(Table30[[#This Row],[Real M2 Money Stock]]-B459)/B459</f>
        <v>3.6564911103656415E-2</v>
      </c>
    </row>
    <row r="472" spans="1:3" x14ac:dyDescent="0.35">
      <c r="A472" s="22">
        <v>35735</v>
      </c>
      <c r="B472" s="24">
        <f>VLOOKUP(Table30[[#This Row],[Month]],'DB Money Supply'!$A:$D,3)</f>
        <v>2482.9</v>
      </c>
      <c r="C472" s="63">
        <f>(Table30[[#This Row],[Real M2 Money Stock]]-B460)/B460</f>
        <v>3.8262105879401188E-2</v>
      </c>
    </row>
    <row r="473" spans="1:3" x14ac:dyDescent="0.35">
      <c r="A473" s="22">
        <v>35765</v>
      </c>
      <c r="B473" s="24">
        <f>VLOOKUP(Table30[[#This Row],[Month]],'DB Money Supply'!$A:$D,3)</f>
        <v>2492.5</v>
      </c>
      <c r="C473" s="63">
        <f>(Table30[[#This Row],[Real M2 Money Stock]]-B461)/B461</f>
        <v>3.8498395900170866E-2</v>
      </c>
    </row>
    <row r="474" spans="1:3" x14ac:dyDescent="0.35">
      <c r="A474" s="22">
        <v>35796</v>
      </c>
      <c r="B474" s="24">
        <f>VLOOKUP(Table30[[#This Row],[Month]],'DB Money Supply'!$A:$D,3)</f>
        <v>2503.8000000000002</v>
      </c>
      <c r="C474" s="63">
        <f>(Table30[[#This Row],[Real M2 Money Stock]]-B462)/B462</f>
        <v>4.0821416694379893E-2</v>
      </c>
    </row>
    <row r="475" spans="1:3" x14ac:dyDescent="0.35">
      <c r="A475" s="22">
        <v>35827</v>
      </c>
      <c r="B475" s="24">
        <f>VLOOKUP(Table30[[#This Row],[Month]],'DB Money Supply'!$A:$D,3)</f>
        <v>2524</v>
      </c>
      <c r="C475" s="63">
        <f>(Table30[[#This Row],[Real M2 Money Stock]]-B463)/B463</f>
        <v>4.7955158812538923E-2</v>
      </c>
    </row>
    <row r="476" spans="1:3" x14ac:dyDescent="0.35">
      <c r="A476" s="22">
        <v>35855</v>
      </c>
      <c r="B476" s="24">
        <f>VLOOKUP(Table30[[#This Row],[Month]],'DB Money Supply'!$A:$D,3)</f>
        <v>2539.6999999999998</v>
      </c>
      <c r="C476" s="63">
        <f>(Table30[[#This Row],[Real M2 Money Stock]]-B464)/B464</f>
        <v>5.1069817489549987E-2</v>
      </c>
    </row>
    <row r="477" spans="1:3" x14ac:dyDescent="0.35">
      <c r="A477" s="22">
        <v>35886</v>
      </c>
      <c r="B477" s="24">
        <f>VLOOKUP(Table30[[#This Row],[Month]],'DB Money Supply'!$A:$D,3)</f>
        <v>2552.5</v>
      </c>
      <c r="C477" s="63">
        <f>(Table30[[#This Row],[Real M2 Money Stock]]-B465)/B465</f>
        <v>5.2750969232038314E-2</v>
      </c>
    </row>
    <row r="478" spans="1:3" x14ac:dyDescent="0.35">
      <c r="A478" s="22">
        <v>35916</v>
      </c>
      <c r="B478" s="24">
        <f>VLOOKUP(Table30[[#This Row],[Month]],'DB Money Supply'!$A:$D,3)</f>
        <v>2561.1</v>
      </c>
      <c r="C478" s="63">
        <f>(Table30[[#This Row],[Real M2 Money Stock]]-B466)/B466</f>
        <v>5.2953994161904251E-2</v>
      </c>
    </row>
    <row r="479" spans="1:3" x14ac:dyDescent="0.35">
      <c r="A479" s="22">
        <v>35947</v>
      </c>
      <c r="B479" s="24">
        <f>VLOOKUP(Table30[[#This Row],[Month]],'DB Money Supply'!$A:$D,3)</f>
        <v>2570.1</v>
      </c>
      <c r="C479" s="63">
        <f>(Table30[[#This Row],[Real M2 Money Stock]]-B467)/B467</f>
        <v>5.4097284882290257E-2</v>
      </c>
    </row>
    <row r="480" spans="1:3" x14ac:dyDescent="0.35">
      <c r="A480" s="22">
        <v>35977</v>
      </c>
      <c r="B480" s="24">
        <f>VLOOKUP(Table30[[#This Row],[Month]],'DB Money Supply'!$A:$D,3)</f>
        <v>2575.9</v>
      </c>
      <c r="C480" s="63">
        <f>(Table30[[#This Row],[Real M2 Money Stock]]-B468)/B468</f>
        <v>5.2977966725258514E-2</v>
      </c>
    </row>
    <row r="481" spans="1:3" x14ac:dyDescent="0.35">
      <c r="A481" s="22">
        <v>36008</v>
      </c>
      <c r="B481" s="24">
        <f>VLOOKUP(Table30[[#This Row],[Month]],'DB Money Supply'!$A:$D,3)</f>
        <v>2587.9</v>
      </c>
      <c r="C481" s="63">
        <f>(Table30[[#This Row],[Real M2 Money Stock]]-B469)/B469</f>
        <v>5.1521677298768921E-2</v>
      </c>
    </row>
    <row r="482" spans="1:3" x14ac:dyDescent="0.35">
      <c r="A482" s="22">
        <v>36039</v>
      </c>
      <c r="B482" s="24">
        <f>VLOOKUP(Table30[[#This Row],[Month]],'DB Money Supply'!$A:$D,3)</f>
        <v>2610.1999999999998</v>
      </c>
      <c r="C482" s="63">
        <f>(Table30[[#This Row],[Real M2 Money Stock]]-B470)/B470</f>
        <v>5.9033553779364631E-2</v>
      </c>
    </row>
    <row r="483" spans="1:3" x14ac:dyDescent="0.35">
      <c r="A483" s="22">
        <v>36069</v>
      </c>
      <c r="B483" s="24">
        <f>VLOOKUP(Table30[[#This Row],[Month]],'DB Money Supply'!$A:$D,3)</f>
        <v>2628.2</v>
      </c>
      <c r="C483" s="63">
        <f>(Table30[[#This Row],[Real M2 Money Stock]]-B471)/B471</f>
        <v>6.3187702265372098E-2</v>
      </c>
    </row>
    <row r="484" spans="1:3" x14ac:dyDescent="0.35">
      <c r="A484" s="22">
        <v>36100</v>
      </c>
      <c r="B484" s="24">
        <f>VLOOKUP(Table30[[#This Row],[Month]],'DB Money Supply'!$A:$D,3)</f>
        <v>2648.6</v>
      </c>
      <c r="C484" s="63">
        <f>(Table30[[#This Row],[Real M2 Money Stock]]-B472)/B472</f>
        <v>6.6736477506141936E-2</v>
      </c>
    </row>
    <row r="485" spans="1:3" x14ac:dyDescent="0.35">
      <c r="A485" s="22">
        <v>36130</v>
      </c>
      <c r="B485" s="24">
        <f>VLOOKUP(Table30[[#This Row],[Month]],'DB Money Supply'!$A:$D,3)</f>
        <v>2661.3</v>
      </c>
      <c r="C485" s="63">
        <f>(Table30[[#This Row],[Real M2 Money Stock]]-B473)/B473</f>
        <v>6.7723169508525652E-2</v>
      </c>
    </row>
    <row r="486" spans="1:3" x14ac:dyDescent="0.35">
      <c r="A486" s="22">
        <v>36161</v>
      </c>
      <c r="B486" s="24">
        <f>VLOOKUP(Table30[[#This Row],[Month]],'DB Money Supply'!$A:$D,3)</f>
        <v>2673.1</v>
      </c>
      <c r="C486" s="63">
        <f>(Table30[[#This Row],[Real M2 Money Stock]]-B474)/B474</f>
        <v>6.7617221822829185E-2</v>
      </c>
    </row>
    <row r="487" spans="1:3" x14ac:dyDescent="0.35">
      <c r="A487" s="22">
        <v>36192</v>
      </c>
      <c r="B487" s="24">
        <f>VLOOKUP(Table30[[#This Row],[Month]],'DB Money Supply'!$A:$D,3)</f>
        <v>2686.9</v>
      </c>
      <c r="C487" s="63">
        <f>(Table30[[#This Row],[Real M2 Money Stock]]-B475)/B475</f>
        <v>6.4540412044374051E-2</v>
      </c>
    </row>
    <row r="488" spans="1:3" x14ac:dyDescent="0.35">
      <c r="A488" s="22">
        <v>36220</v>
      </c>
      <c r="B488" s="24">
        <f>VLOOKUP(Table30[[#This Row],[Month]],'DB Money Supply'!$A:$D,3)</f>
        <v>2689.4</v>
      </c>
      <c r="C488" s="63">
        <f>(Table30[[#This Row],[Real M2 Money Stock]]-B476)/B476</f>
        <v>5.8943969760208013E-2</v>
      </c>
    </row>
    <row r="489" spans="1:3" x14ac:dyDescent="0.35">
      <c r="A489" s="22">
        <v>36251</v>
      </c>
      <c r="B489" s="24">
        <f>VLOOKUP(Table30[[#This Row],[Month]],'DB Money Supply'!$A:$D,3)</f>
        <v>2688.8</v>
      </c>
      <c r="C489" s="63">
        <f>(Table30[[#This Row],[Real M2 Money Stock]]-B477)/B477</f>
        <v>5.3398628795298796E-2</v>
      </c>
    </row>
    <row r="490" spans="1:3" x14ac:dyDescent="0.35">
      <c r="A490" s="22">
        <v>36281</v>
      </c>
      <c r="B490" s="24">
        <f>VLOOKUP(Table30[[#This Row],[Month]],'DB Money Supply'!$A:$D,3)</f>
        <v>2702</v>
      </c>
      <c r="C490" s="63">
        <f>(Table30[[#This Row],[Real M2 Money Stock]]-B478)/B478</f>
        <v>5.5015423060403773E-2</v>
      </c>
    </row>
    <row r="491" spans="1:3" x14ac:dyDescent="0.35">
      <c r="A491" s="22">
        <v>36312</v>
      </c>
      <c r="B491" s="24">
        <f>VLOOKUP(Table30[[#This Row],[Month]],'DB Money Supply'!$A:$D,3)</f>
        <v>2715.2</v>
      </c>
      <c r="C491" s="63">
        <f>(Table30[[#This Row],[Real M2 Money Stock]]-B479)/B479</f>
        <v>5.6456947200498001E-2</v>
      </c>
    </row>
    <row r="492" spans="1:3" x14ac:dyDescent="0.35">
      <c r="A492" s="22">
        <v>36342</v>
      </c>
      <c r="B492" s="24">
        <f>VLOOKUP(Table30[[#This Row],[Month]],'DB Money Supply'!$A:$D,3)</f>
        <v>2720.2</v>
      </c>
      <c r="C492" s="63">
        <f>(Table30[[#This Row],[Real M2 Money Stock]]-B480)/B480</f>
        <v>5.6019255405877447E-2</v>
      </c>
    </row>
    <row r="493" spans="1:3" x14ac:dyDescent="0.35">
      <c r="A493" s="22">
        <v>36373</v>
      </c>
      <c r="B493" s="24">
        <f>VLOOKUP(Table30[[#This Row],[Month]],'DB Money Supply'!$A:$D,3)</f>
        <v>2723.9</v>
      </c>
      <c r="C493" s="63">
        <f>(Table30[[#This Row],[Real M2 Money Stock]]-B481)/B481</f>
        <v>5.2552262452181302E-2</v>
      </c>
    </row>
    <row r="494" spans="1:3" x14ac:dyDescent="0.35">
      <c r="A494" s="22">
        <v>36404</v>
      </c>
      <c r="B494" s="24">
        <f>VLOOKUP(Table30[[#This Row],[Month]],'DB Money Supply'!$A:$D,3)</f>
        <v>2722.1</v>
      </c>
      <c r="C494" s="63">
        <f>(Table30[[#This Row],[Real M2 Money Stock]]-B482)/B482</f>
        <v>4.2870278139606199E-2</v>
      </c>
    </row>
    <row r="495" spans="1:3" x14ac:dyDescent="0.35">
      <c r="A495" s="22">
        <v>36434</v>
      </c>
      <c r="B495" s="24">
        <f>VLOOKUP(Table30[[#This Row],[Month]],'DB Money Supply'!$A:$D,3)</f>
        <v>2731.4</v>
      </c>
      <c r="C495" s="63">
        <f>(Table30[[#This Row],[Real M2 Money Stock]]-B483)/B483</f>
        <v>3.9266418080815872E-2</v>
      </c>
    </row>
    <row r="496" spans="1:3" x14ac:dyDescent="0.35">
      <c r="A496" s="22">
        <v>36465</v>
      </c>
      <c r="B496" s="24">
        <f>VLOOKUP(Table30[[#This Row],[Month]],'DB Money Supply'!$A:$D,3)</f>
        <v>2737.8</v>
      </c>
      <c r="C496" s="63">
        <f>(Table30[[#This Row],[Real M2 Money Stock]]-B484)/B484</f>
        <v>3.3678169599033553E-2</v>
      </c>
    </row>
    <row r="497" spans="1:3" x14ac:dyDescent="0.35">
      <c r="A497" s="22">
        <v>36495</v>
      </c>
      <c r="B497" s="24">
        <f>VLOOKUP(Table30[[#This Row],[Month]],'DB Money Supply'!$A:$D,3)</f>
        <v>2747.6</v>
      </c>
      <c r="C497" s="63">
        <f>(Table30[[#This Row],[Real M2 Money Stock]]-B485)/B485</f>
        <v>3.2427760868748254E-2</v>
      </c>
    </row>
    <row r="498" spans="1:3" x14ac:dyDescent="0.35">
      <c r="A498" s="22">
        <v>36526</v>
      </c>
      <c r="B498" s="24">
        <f>VLOOKUP(Table30[[#This Row],[Month]],'DB Money Supply'!$A:$D,3)</f>
        <v>2756.2</v>
      </c>
      <c r="C498" s="63">
        <f>(Table30[[#This Row],[Real M2 Money Stock]]-B486)/B486</f>
        <v>3.1087501402865553E-2</v>
      </c>
    </row>
    <row r="499" spans="1:3" x14ac:dyDescent="0.35">
      <c r="A499" s="22">
        <v>36557</v>
      </c>
      <c r="B499" s="24">
        <f>VLOOKUP(Table30[[#This Row],[Month]],'DB Money Supply'!$A:$D,3)</f>
        <v>2752.6</v>
      </c>
      <c r="C499" s="63">
        <f>(Table30[[#This Row],[Real M2 Money Stock]]-B487)/B487</f>
        <v>2.445197067252217E-2</v>
      </c>
    </row>
    <row r="500" spans="1:3" x14ac:dyDescent="0.35">
      <c r="A500" s="22">
        <v>36586</v>
      </c>
      <c r="B500" s="24">
        <f>VLOOKUP(Table30[[#This Row],[Month]],'DB Money Supply'!$A:$D,3)</f>
        <v>2754.5</v>
      </c>
      <c r="C500" s="63">
        <f>(Table30[[#This Row],[Real M2 Money Stock]]-B488)/B488</f>
        <v>2.4206142634044733E-2</v>
      </c>
    </row>
    <row r="501" spans="1:3" x14ac:dyDescent="0.35">
      <c r="A501" s="22">
        <v>36617</v>
      </c>
      <c r="B501" s="24">
        <f>VLOOKUP(Table30[[#This Row],[Month]],'DB Money Supply'!$A:$D,3)</f>
        <v>2788.8</v>
      </c>
      <c r="C501" s="63">
        <f>(Table30[[#This Row],[Real M2 Money Stock]]-B489)/B489</f>
        <v>3.7191312109491219E-2</v>
      </c>
    </row>
    <row r="502" spans="1:3" x14ac:dyDescent="0.35">
      <c r="A502" s="22">
        <v>36647</v>
      </c>
      <c r="B502" s="24">
        <f>VLOOKUP(Table30[[#This Row],[Month]],'DB Money Supply'!$A:$D,3)</f>
        <v>2776.8</v>
      </c>
      <c r="C502" s="63">
        <f>(Table30[[#This Row],[Real M2 Money Stock]]-B490)/B490</f>
        <v>2.7683197631384226E-2</v>
      </c>
    </row>
    <row r="503" spans="1:3" x14ac:dyDescent="0.35">
      <c r="A503" s="22">
        <v>36678</v>
      </c>
      <c r="B503" s="24">
        <f>VLOOKUP(Table30[[#This Row],[Month]],'DB Money Supply'!$A:$D,3)</f>
        <v>2771.1</v>
      </c>
      <c r="C503" s="63">
        <f>(Table30[[#This Row],[Real M2 Money Stock]]-B491)/B491</f>
        <v>2.0587802003535684E-2</v>
      </c>
    </row>
    <row r="504" spans="1:3" x14ac:dyDescent="0.35">
      <c r="A504" s="22">
        <v>36708</v>
      </c>
      <c r="B504" s="24">
        <f>VLOOKUP(Table30[[#This Row],[Month]],'DB Money Supply'!$A:$D,3)</f>
        <v>2773.2</v>
      </c>
      <c r="C504" s="63">
        <f>(Table30[[#This Row],[Real M2 Money Stock]]-B492)/B492</f>
        <v>1.9483861480773475E-2</v>
      </c>
    </row>
    <row r="505" spans="1:3" x14ac:dyDescent="0.35">
      <c r="A505" s="22">
        <v>36739</v>
      </c>
      <c r="B505" s="24">
        <f>VLOOKUP(Table30[[#This Row],[Month]],'DB Money Supply'!$A:$D,3)</f>
        <v>2789.5</v>
      </c>
      <c r="C505" s="63">
        <f>(Table30[[#This Row],[Real M2 Money Stock]]-B493)/B493</f>
        <v>2.4083116120268699E-2</v>
      </c>
    </row>
    <row r="506" spans="1:3" x14ac:dyDescent="0.35">
      <c r="A506" s="22">
        <v>36770</v>
      </c>
      <c r="B506" s="24">
        <f>VLOOKUP(Table30[[#This Row],[Month]],'DB Money Supply'!$A:$D,3)</f>
        <v>2795.6</v>
      </c>
      <c r="C506" s="63">
        <f>(Table30[[#This Row],[Real M2 Money Stock]]-B494)/B494</f>
        <v>2.7001212299327726E-2</v>
      </c>
    </row>
    <row r="507" spans="1:3" x14ac:dyDescent="0.35">
      <c r="A507" s="22">
        <v>36800</v>
      </c>
      <c r="B507" s="24">
        <f>VLOOKUP(Table30[[#This Row],[Month]],'DB Money Supply'!$A:$D,3)</f>
        <v>2800</v>
      </c>
      <c r="C507" s="63">
        <f>(Table30[[#This Row],[Real M2 Money Stock]]-B495)/B495</f>
        <v>2.5115325474115803E-2</v>
      </c>
    </row>
    <row r="508" spans="1:3" x14ac:dyDescent="0.35">
      <c r="A508" s="22">
        <v>36831</v>
      </c>
      <c r="B508" s="24">
        <f>VLOOKUP(Table30[[#This Row],[Month]],'DB Money Supply'!$A:$D,3)</f>
        <v>2801.5</v>
      </c>
      <c r="C508" s="63">
        <f>(Table30[[#This Row],[Real M2 Money Stock]]-B496)/B496</f>
        <v>2.3266856600189866E-2</v>
      </c>
    </row>
    <row r="509" spans="1:3" x14ac:dyDescent="0.35">
      <c r="A509" s="22">
        <v>36861</v>
      </c>
      <c r="B509" s="24">
        <f>VLOOKUP(Table30[[#This Row],[Month]],'DB Money Supply'!$A:$D,3)</f>
        <v>2820.7</v>
      </c>
      <c r="C509" s="63">
        <f>(Table30[[#This Row],[Real M2 Money Stock]]-B497)/B497</f>
        <v>2.6605037123307581E-2</v>
      </c>
    </row>
    <row r="510" spans="1:3" x14ac:dyDescent="0.35">
      <c r="A510" s="22">
        <v>36892</v>
      </c>
      <c r="B510" s="24">
        <f>VLOOKUP(Table30[[#This Row],[Month]],'DB Money Supply'!$A:$D,3)</f>
        <v>2833.5</v>
      </c>
      <c r="C510" s="63">
        <f>(Table30[[#This Row],[Real M2 Money Stock]]-B498)/B498</f>
        <v>2.804586024236274E-2</v>
      </c>
    </row>
    <row r="511" spans="1:3" x14ac:dyDescent="0.35">
      <c r="A511" s="22">
        <v>36923</v>
      </c>
      <c r="B511" s="24">
        <f>VLOOKUP(Table30[[#This Row],[Month]],'DB Money Supply'!$A:$D,3)</f>
        <v>2848.9</v>
      </c>
      <c r="C511" s="63">
        <f>(Table30[[#This Row],[Real M2 Money Stock]]-B499)/B499</f>
        <v>3.4985104991644332E-2</v>
      </c>
    </row>
    <row r="512" spans="1:3" x14ac:dyDescent="0.35">
      <c r="A512" s="22">
        <v>36951</v>
      </c>
      <c r="B512" s="24">
        <f>VLOOKUP(Table30[[#This Row],[Month]],'DB Money Supply'!$A:$D,3)</f>
        <v>2880.2</v>
      </c>
      <c r="C512" s="63">
        <f>(Table30[[#This Row],[Real M2 Money Stock]]-B500)/B500</f>
        <v>4.5634416409511644E-2</v>
      </c>
    </row>
    <row r="513" spans="1:3" x14ac:dyDescent="0.35">
      <c r="A513" s="22">
        <v>36982</v>
      </c>
      <c r="B513" s="24">
        <f>VLOOKUP(Table30[[#This Row],[Month]],'DB Money Supply'!$A:$D,3)</f>
        <v>2911.5</v>
      </c>
      <c r="C513" s="63">
        <f>(Table30[[#This Row],[Real M2 Money Stock]]-B501)/B501</f>
        <v>4.3997418244406131E-2</v>
      </c>
    </row>
    <row r="514" spans="1:3" x14ac:dyDescent="0.35">
      <c r="A514" s="22">
        <v>37012</v>
      </c>
      <c r="B514" s="24">
        <f>VLOOKUP(Table30[[#This Row],[Month]],'DB Money Supply'!$A:$D,3)</f>
        <v>2895.1</v>
      </c>
      <c r="C514" s="63">
        <f>(Table30[[#This Row],[Real M2 Money Stock]]-B502)/B502</f>
        <v>4.2602996254681544E-2</v>
      </c>
    </row>
    <row r="515" spans="1:3" x14ac:dyDescent="0.35">
      <c r="A515" s="22">
        <v>37043</v>
      </c>
      <c r="B515" s="24">
        <f>VLOOKUP(Table30[[#This Row],[Month]],'DB Money Supply'!$A:$D,3)</f>
        <v>2911.4</v>
      </c>
      <c r="C515" s="63">
        <f>(Table30[[#This Row],[Real M2 Money Stock]]-B503)/B503</f>
        <v>5.0629713832052323E-2</v>
      </c>
    </row>
    <row r="516" spans="1:3" x14ac:dyDescent="0.35">
      <c r="A516" s="22">
        <v>37073</v>
      </c>
      <c r="B516" s="24">
        <f>VLOOKUP(Table30[[#This Row],[Month]],'DB Money Supply'!$A:$D,3)</f>
        <v>2933.1</v>
      </c>
      <c r="C516" s="63">
        <f>(Table30[[#This Row],[Real M2 Money Stock]]-B504)/B504</f>
        <v>5.7659022068368711E-2</v>
      </c>
    </row>
    <row r="517" spans="1:3" x14ac:dyDescent="0.35">
      <c r="A517" s="22">
        <v>37104</v>
      </c>
      <c r="B517" s="24">
        <f>VLOOKUP(Table30[[#This Row],[Month]],'DB Money Supply'!$A:$D,3)</f>
        <v>2952.2</v>
      </c>
      <c r="C517" s="63">
        <f>(Table30[[#This Row],[Real M2 Money Stock]]-B505)/B505</f>
        <v>5.8325864850331532E-2</v>
      </c>
    </row>
    <row r="518" spans="1:3" x14ac:dyDescent="0.35">
      <c r="A518" s="22">
        <v>37135</v>
      </c>
      <c r="B518" s="24">
        <f>VLOOKUP(Table30[[#This Row],[Month]],'DB Money Supply'!$A:$D,3)</f>
        <v>3003</v>
      </c>
      <c r="C518" s="63">
        <f>(Table30[[#This Row],[Real M2 Money Stock]]-B506)/B506</f>
        <v>7.418800972957508E-2</v>
      </c>
    </row>
    <row r="519" spans="1:3" x14ac:dyDescent="0.35">
      <c r="A519" s="22">
        <v>37165</v>
      </c>
      <c r="B519" s="24">
        <f>VLOOKUP(Table30[[#This Row],[Month]],'DB Money Supply'!$A:$D,3)</f>
        <v>3005.1</v>
      </c>
      <c r="C519" s="63">
        <f>(Table30[[#This Row],[Real M2 Money Stock]]-B507)/B507</f>
        <v>7.3249999999999968E-2</v>
      </c>
    </row>
    <row r="520" spans="1:3" x14ac:dyDescent="0.35">
      <c r="A520" s="22">
        <v>37196</v>
      </c>
      <c r="B520" s="24">
        <f>VLOOKUP(Table30[[#This Row],[Month]],'DB Money Supply'!$A:$D,3)</f>
        <v>3031.4</v>
      </c>
      <c r="C520" s="63">
        <f>(Table30[[#This Row],[Real M2 Money Stock]]-B508)/B508</f>
        <v>8.2063180439050545E-2</v>
      </c>
    </row>
    <row r="521" spans="1:3" x14ac:dyDescent="0.35">
      <c r="A521" s="22">
        <v>37226</v>
      </c>
      <c r="B521" s="24">
        <f>VLOOKUP(Table30[[#This Row],[Month]],'DB Money Supply'!$A:$D,3)</f>
        <v>3063</v>
      </c>
      <c r="C521" s="63">
        <f>(Table30[[#This Row],[Real M2 Money Stock]]-B509)/B509</f>
        <v>8.5900662956003904E-2</v>
      </c>
    </row>
    <row r="522" spans="1:3" x14ac:dyDescent="0.35">
      <c r="A522" s="22">
        <v>37257</v>
      </c>
      <c r="B522" s="24">
        <f>VLOOKUP(Table30[[#This Row],[Month]],'DB Money Supply'!$A:$D,3)</f>
        <v>3069.3</v>
      </c>
      <c r="C522" s="63">
        <f>(Table30[[#This Row],[Real M2 Money Stock]]-B510)/B510</f>
        <v>8.3218634197988417E-2</v>
      </c>
    </row>
    <row r="523" spans="1:3" x14ac:dyDescent="0.35">
      <c r="A523" s="22">
        <v>37288</v>
      </c>
      <c r="B523" s="24">
        <f>VLOOKUP(Table30[[#This Row],[Month]],'DB Money Supply'!$A:$D,3)</f>
        <v>3080.6</v>
      </c>
      <c r="C523" s="63">
        <f>(Table30[[#This Row],[Real M2 Money Stock]]-B511)/B511</f>
        <v>8.1329635999859526E-2</v>
      </c>
    </row>
    <row r="524" spans="1:3" x14ac:dyDescent="0.35">
      <c r="A524" s="22">
        <v>37316</v>
      </c>
      <c r="B524" s="24">
        <f>VLOOKUP(Table30[[#This Row],[Month]],'DB Money Supply'!$A:$D,3)</f>
        <v>3078.5</v>
      </c>
      <c r="C524" s="63">
        <f>(Table30[[#This Row],[Real M2 Money Stock]]-B512)/B512</f>
        <v>6.8849385459343174E-2</v>
      </c>
    </row>
    <row r="525" spans="1:3" x14ac:dyDescent="0.35">
      <c r="A525" s="22">
        <v>37347</v>
      </c>
      <c r="B525" s="24">
        <f>VLOOKUP(Table30[[#This Row],[Month]],'DB Money Supply'!$A:$D,3)</f>
        <v>3064.9</v>
      </c>
      <c r="C525" s="63">
        <f>(Table30[[#This Row],[Real M2 Money Stock]]-B513)/B513</f>
        <v>5.2687618066288883E-2</v>
      </c>
    </row>
    <row r="526" spans="1:3" x14ac:dyDescent="0.35">
      <c r="A526" s="22">
        <v>37377</v>
      </c>
      <c r="B526" s="24">
        <f>VLOOKUP(Table30[[#This Row],[Month]],'DB Money Supply'!$A:$D,3)</f>
        <v>3076</v>
      </c>
      <c r="C526" s="63">
        <f>(Table30[[#This Row],[Real M2 Money Stock]]-B514)/B514</f>
        <v>6.2484888259472939E-2</v>
      </c>
    </row>
    <row r="527" spans="1:3" x14ac:dyDescent="0.35">
      <c r="A527" s="22">
        <v>37408</v>
      </c>
      <c r="B527" s="24">
        <f>VLOOKUP(Table30[[#This Row],[Month]],'DB Money Supply'!$A:$D,3)</f>
        <v>3088.3</v>
      </c>
      <c r="C527" s="63">
        <f>(Table30[[#This Row],[Real M2 Money Stock]]-B515)/B515</f>
        <v>6.0761145840489139E-2</v>
      </c>
    </row>
    <row r="528" spans="1:3" x14ac:dyDescent="0.35">
      <c r="A528" s="22">
        <v>37438</v>
      </c>
      <c r="B528" s="24">
        <f>VLOOKUP(Table30[[#This Row],[Month]],'DB Money Supply'!$A:$D,3)</f>
        <v>3105.1</v>
      </c>
      <c r="C528" s="63">
        <f>(Table30[[#This Row],[Real M2 Money Stock]]-B516)/B516</f>
        <v>5.864102826361188E-2</v>
      </c>
    </row>
    <row r="529" spans="1:3" x14ac:dyDescent="0.35">
      <c r="A529" s="22">
        <v>37469</v>
      </c>
      <c r="B529" s="24">
        <f>VLOOKUP(Table30[[#This Row],[Month]],'DB Money Supply'!$A:$D,3)</f>
        <v>3120</v>
      </c>
      <c r="C529" s="63">
        <f>(Table30[[#This Row],[Real M2 Money Stock]]-B517)/B517</f>
        <v>5.6838967549624073E-2</v>
      </c>
    </row>
    <row r="530" spans="1:3" x14ac:dyDescent="0.35">
      <c r="A530" s="22">
        <v>37500</v>
      </c>
      <c r="B530" s="24">
        <f>VLOOKUP(Table30[[#This Row],[Month]],'DB Money Supply'!$A:$D,3)</f>
        <v>3128.3</v>
      </c>
      <c r="C530" s="63">
        <f>(Table30[[#This Row],[Real M2 Money Stock]]-B518)/B518</f>
        <v>4.1724941724941789E-2</v>
      </c>
    </row>
    <row r="531" spans="1:3" x14ac:dyDescent="0.35">
      <c r="A531" s="22">
        <v>37530</v>
      </c>
      <c r="B531" s="24">
        <f>VLOOKUP(Table30[[#This Row],[Month]],'DB Money Supply'!$A:$D,3)</f>
        <v>3145.9</v>
      </c>
      <c r="C531" s="63">
        <f>(Table30[[#This Row],[Real M2 Money Stock]]-B519)/B519</f>
        <v>4.6853682073807919E-2</v>
      </c>
    </row>
    <row r="532" spans="1:3" x14ac:dyDescent="0.35">
      <c r="A532" s="22">
        <v>37561</v>
      </c>
      <c r="B532" s="24">
        <f>VLOOKUP(Table30[[#This Row],[Month]],'DB Money Supply'!$A:$D,3)</f>
        <v>3168.4</v>
      </c>
      <c r="C532" s="63">
        <f>(Table30[[#This Row],[Real M2 Money Stock]]-B520)/B520</f>
        <v>4.5193639902355344E-2</v>
      </c>
    </row>
    <row r="533" spans="1:3" x14ac:dyDescent="0.35">
      <c r="A533" s="22">
        <v>37591</v>
      </c>
      <c r="B533" s="24">
        <f>VLOOKUP(Table30[[#This Row],[Month]],'DB Money Supply'!$A:$D,3)</f>
        <v>3174.9</v>
      </c>
      <c r="C533" s="63">
        <f>(Table30[[#This Row],[Real M2 Money Stock]]-B521)/B521</f>
        <v>3.653281096963764E-2</v>
      </c>
    </row>
    <row r="534" spans="1:3" x14ac:dyDescent="0.35">
      <c r="A534" s="22">
        <v>37622</v>
      </c>
      <c r="B534" s="24">
        <f>VLOOKUP(Table30[[#This Row],[Month]],'DB Money Supply'!$A:$D,3)</f>
        <v>3178.9</v>
      </c>
      <c r="C534" s="63">
        <f>(Table30[[#This Row],[Real M2 Money Stock]]-B522)/B522</f>
        <v>3.5708467728798064E-2</v>
      </c>
    </row>
    <row r="535" spans="1:3" x14ac:dyDescent="0.35">
      <c r="A535" s="22">
        <v>37653</v>
      </c>
      <c r="B535" s="24">
        <f>VLOOKUP(Table30[[#This Row],[Month]],'DB Money Supply'!$A:$D,3)</f>
        <v>3181.2</v>
      </c>
      <c r="C535" s="63">
        <f>(Table30[[#This Row],[Real M2 Money Stock]]-B523)/B523</f>
        <v>3.2655976108550255E-2</v>
      </c>
    </row>
    <row r="536" spans="1:3" x14ac:dyDescent="0.35">
      <c r="A536" s="22">
        <v>37681</v>
      </c>
      <c r="B536" s="24">
        <f>VLOOKUP(Table30[[#This Row],[Month]],'DB Money Supply'!$A:$D,3)</f>
        <v>3187.3</v>
      </c>
      <c r="C536" s="63">
        <f>(Table30[[#This Row],[Real M2 Money Stock]]-B524)/B524</f>
        <v>3.5341887282767638E-2</v>
      </c>
    </row>
    <row r="537" spans="1:3" x14ac:dyDescent="0.35">
      <c r="A537" s="22">
        <v>37712</v>
      </c>
      <c r="B537" s="24">
        <f>VLOOKUP(Table30[[#This Row],[Month]],'DB Money Supply'!$A:$D,3)</f>
        <v>3219.9</v>
      </c>
      <c r="C537" s="63">
        <f>(Table30[[#This Row],[Real M2 Money Stock]]-B525)/B525</f>
        <v>5.0572612483278406E-2</v>
      </c>
    </row>
    <row r="538" spans="1:3" x14ac:dyDescent="0.35">
      <c r="A538" s="22">
        <v>37742</v>
      </c>
      <c r="B538" s="24">
        <f>VLOOKUP(Table30[[#This Row],[Month]],'DB Money Supply'!$A:$D,3)</f>
        <v>3258.2</v>
      </c>
      <c r="C538" s="63">
        <f>(Table30[[#This Row],[Real M2 Money Stock]]-B526)/B526</f>
        <v>5.9232769830949224E-2</v>
      </c>
    </row>
    <row r="539" spans="1:3" x14ac:dyDescent="0.35">
      <c r="A539" s="22">
        <v>37773</v>
      </c>
      <c r="B539" s="24">
        <f>VLOOKUP(Table30[[#This Row],[Month]],'DB Money Supply'!$A:$D,3)</f>
        <v>3274.7</v>
      </c>
      <c r="C539" s="63">
        <f>(Table30[[#This Row],[Real M2 Money Stock]]-B527)/B527</f>
        <v>6.0356830618786911E-2</v>
      </c>
    </row>
    <row r="540" spans="1:3" x14ac:dyDescent="0.35">
      <c r="A540" s="22">
        <v>37803</v>
      </c>
      <c r="B540" s="24">
        <f>VLOOKUP(Table30[[#This Row],[Month]],'DB Money Supply'!$A:$D,3)</f>
        <v>3289.4</v>
      </c>
      <c r="C540" s="63">
        <f>(Table30[[#This Row],[Real M2 Money Stock]]-B528)/B528</f>
        <v>5.9353966055843671E-2</v>
      </c>
    </row>
    <row r="541" spans="1:3" x14ac:dyDescent="0.35">
      <c r="A541" s="22">
        <v>37834</v>
      </c>
      <c r="B541" s="24">
        <f>VLOOKUP(Table30[[#This Row],[Month]],'DB Money Supply'!$A:$D,3)</f>
        <v>3306.7</v>
      </c>
      <c r="C541" s="63">
        <f>(Table30[[#This Row],[Real M2 Money Stock]]-B529)/B529</f>
        <v>5.9839743589743533E-2</v>
      </c>
    </row>
    <row r="542" spans="1:3" x14ac:dyDescent="0.35">
      <c r="A542" s="22">
        <v>37865</v>
      </c>
      <c r="B542" s="24">
        <f>VLOOKUP(Table30[[#This Row],[Month]],'DB Money Supply'!$A:$D,3)</f>
        <v>3280.8</v>
      </c>
      <c r="C542" s="63">
        <f>(Table30[[#This Row],[Real M2 Money Stock]]-B530)/B530</f>
        <v>4.8748521561231335E-2</v>
      </c>
    </row>
    <row r="543" spans="1:3" x14ac:dyDescent="0.35">
      <c r="A543" s="22">
        <v>37895</v>
      </c>
      <c r="B543" s="24">
        <f>VLOOKUP(Table30[[#This Row],[Month]],'DB Money Supply'!$A:$D,3)</f>
        <v>3279.4</v>
      </c>
      <c r="C543" s="63">
        <f>(Table30[[#This Row],[Real M2 Money Stock]]-B531)/B531</f>
        <v>4.2436186782796655E-2</v>
      </c>
    </row>
    <row r="544" spans="1:3" x14ac:dyDescent="0.35">
      <c r="A544" s="22">
        <v>37926</v>
      </c>
      <c r="B544" s="24">
        <f>VLOOKUP(Table30[[#This Row],[Month]],'DB Money Supply'!$A:$D,3)</f>
        <v>3280.6</v>
      </c>
      <c r="C544" s="63">
        <f>(Table30[[#This Row],[Real M2 Money Stock]]-B532)/B532</f>
        <v>3.5412195429869904E-2</v>
      </c>
    </row>
    <row r="545" spans="1:3" x14ac:dyDescent="0.35">
      <c r="A545" s="22">
        <v>37956</v>
      </c>
      <c r="B545" s="24">
        <f>VLOOKUP(Table30[[#This Row],[Month]],'DB Money Supply'!$A:$D,3)</f>
        <v>3270.8</v>
      </c>
      <c r="C545" s="63">
        <f>(Table30[[#This Row],[Real M2 Money Stock]]-B533)/B533</f>
        <v>3.0205675769315595E-2</v>
      </c>
    </row>
    <row r="546" spans="1:3" x14ac:dyDescent="0.35">
      <c r="A546" s="22">
        <v>37987</v>
      </c>
      <c r="B546" s="24">
        <f>VLOOKUP(Table30[[#This Row],[Month]],'DB Money Supply'!$A:$D,3)</f>
        <v>3261.1</v>
      </c>
      <c r="C546" s="63">
        <f>(Table30[[#This Row],[Real M2 Money Stock]]-B534)/B534</f>
        <v>2.5858001195381994E-2</v>
      </c>
    </row>
    <row r="547" spans="1:3" x14ac:dyDescent="0.35">
      <c r="A547" s="22">
        <v>38018</v>
      </c>
      <c r="B547" s="24">
        <f>VLOOKUP(Table30[[#This Row],[Month]],'DB Money Supply'!$A:$D,3)</f>
        <v>3274.9</v>
      </c>
      <c r="C547" s="63">
        <f>(Table30[[#This Row],[Real M2 Money Stock]]-B535)/B535</f>
        <v>2.9454293977115641E-2</v>
      </c>
    </row>
    <row r="548" spans="1:3" x14ac:dyDescent="0.35">
      <c r="A548" s="22">
        <v>38047</v>
      </c>
      <c r="B548" s="24">
        <f>VLOOKUP(Table30[[#This Row],[Month]],'DB Money Supply'!$A:$D,3)</f>
        <v>3287.1</v>
      </c>
      <c r="C548" s="63">
        <f>(Table30[[#This Row],[Real M2 Money Stock]]-B536)/B536</f>
        <v>3.1311768581557972E-2</v>
      </c>
    </row>
    <row r="549" spans="1:3" x14ac:dyDescent="0.35">
      <c r="A549" s="22">
        <v>38078</v>
      </c>
      <c r="B549" s="24">
        <f>VLOOKUP(Table30[[#This Row],[Month]],'DB Money Supply'!$A:$D,3)</f>
        <v>3303.7</v>
      </c>
      <c r="C549" s="63">
        <f>(Table30[[#This Row],[Real M2 Money Stock]]-B537)/B537</f>
        <v>2.6025652970589064E-2</v>
      </c>
    </row>
    <row r="550" spans="1:3" x14ac:dyDescent="0.35">
      <c r="A550" s="22">
        <v>38108</v>
      </c>
      <c r="B550" s="24">
        <f>VLOOKUP(Table30[[#This Row],[Month]],'DB Money Supply'!$A:$D,3)</f>
        <v>3330.6</v>
      </c>
      <c r="C550" s="63">
        <f>(Table30[[#This Row],[Real M2 Money Stock]]-B538)/B538</f>
        <v>2.2220858142532714E-2</v>
      </c>
    </row>
    <row r="551" spans="1:3" x14ac:dyDescent="0.35">
      <c r="A551" s="22">
        <v>38139</v>
      </c>
      <c r="B551" s="24">
        <f>VLOOKUP(Table30[[#This Row],[Month]],'DB Money Supply'!$A:$D,3)</f>
        <v>3319.5</v>
      </c>
      <c r="C551" s="63">
        <f>(Table30[[#This Row],[Real M2 Money Stock]]-B539)/B539</f>
        <v>1.3680642501603257E-2</v>
      </c>
    </row>
    <row r="552" spans="1:3" x14ac:dyDescent="0.35">
      <c r="A552" s="22">
        <v>38169</v>
      </c>
      <c r="B552" s="24">
        <f>VLOOKUP(Table30[[#This Row],[Month]],'DB Money Supply'!$A:$D,3)</f>
        <v>3323.3</v>
      </c>
      <c r="C552" s="63">
        <f>(Table30[[#This Row],[Real M2 Money Stock]]-B540)/B540</f>
        <v>1.0305830850611082E-2</v>
      </c>
    </row>
    <row r="553" spans="1:3" x14ac:dyDescent="0.35">
      <c r="A553" s="22">
        <v>38200</v>
      </c>
      <c r="B553" s="24">
        <f>VLOOKUP(Table30[[#This Row],[Month]],'DB Money Supply'!$A:$D,3)</f>
        <v>3335.4</v>
      </c>
      <c r="C553" s="63">
        <f>(Table30[[#This Row],[Real M2 Money Stock]]-B541)/B541</f>
        <v>8.6793479904437275E-3</v>
      </c>
    </row>
    <row r="554" spans="1:3" x14ac:dyDescent="0.35">
      <c r="A554" s="22">
        <v>38231</v>
      </c>
      <c r="B554" s="24">
        <f>VLOOKUP(Table30[[#This Row],[Month]],'DB Money Supply'!$A:$D,3)</f>
        <v>3343.2</v>
      </c>
      <c r="C554" s="63">
        <f>(Table30[[#This Row],[Real M2 Money Stock]]-B542)/B542</f>
        <v>1.9019751280175454E-2</v>
      </c>
    </row>
    <row r="555" spans="1:3" x14ac:dyDescent="0.35">
      <c r="A555" s="22">
        <v>38261</v>
      </c>
      <c r="B555" s="24">
        <f>VLOOKUP(Table30[[#This Row],[Month]],'DB Money Supply'!$A:$D,3)</f>
        <v>3340.3</v>
      </c>
      <c r="C555" s="63">
        <f>(Table30[[#This Row],[Real M2 Money Stock]]-B543)/B543</f>
        <v>1.8570470207964897E-2</v>
      </c>
    </row>
    <row r="556" spans="1:3" x14ac:dyDescent="0.35">
      <c r="A556" s="22">
        <v>38292</v>
      </c>
      <c r="B556" s="24">
        <f>VLOOKUP(Table30[[#This Row],[Month]],'DB Money Supply'!$A:$D,3)</f>
        <v>3338.4</v>
      </c>
      <c r="C556" s="63">
        <f>(Table30[[#This Row],[Real M2 Money Stock]]-B544)/B544</f>
        <v>1.7618728281411991E-2</v>
      </c>
    </row>
    <row r="557" spans="1:3" x14ac:dyDescent="0.35">
      <c r="A557" s="22">
        <v>38322</v>
      </c>
      <c r="B557" s="24">
        <f>VLOOKUP(Table30[[#This Row],[Month]],'DB Money Supply'!$A:$D,3)</f>
        <v>3348.1</v>
      </c>
      <c r="C557" s="63">
        <f>(Table30[[#This Row],[Real M2 Money Stock]]-B545)/B545</f>
        <v>2.3633361868655903E-2</v>
      </c>
    </row>
    <row r="558" spans="1:3" x14ac:dyDescent="0.35">
      <c r="A558" s="22">
        <v>38353</v>
      </c>
      <c r="B558" s="24">
        <f>VLOOKUP(Table30[[#This Row],[Month]],'DB Money Supply'!$A:$D,3)</f>
        <v>3353.1</v>
      </c>
      <c r="C558" s="63">
        <f>(Table30[[#This Row],[Real M2 Money Stock]]-B546)/B546</f>
        <v>2.8211339731992274E-2</v>
      </c>
    </row>
    <row r="559" spans="1:3" x14ac:dyDescent="0.35">
      <c r="A559" s="22">
        <v>38384</v>
      </c>
      <c r="B559" s="24">
        <f>VLOOKUP(Table30[[#This Row],[Month]],'DB Money Supply'!$A:$D,3)</f>
        <v>3343.5</v>
      </c>
      <c r="C559" s="63">
        <f>(Table30[[#This Row],[Real M2 Money Stock]]-B547)/B547</f>
        <v>2.0947204494793707E-2</v>
      </c>
    </row>
    <row r="560" spans="1:3" x14ac:dyDescent="0.35">
      <c r="A560" s="22">
        <v>38412</v>
      </c>
      <c r="B560" s="24">
        <f>VLOOKUP(Table30[[#This Row],[Month]],'DB Money Supply'!$A:$D,3)</f>
        <v>3336</v>
      </c>
      <c r="C560" s="63">
        <f>(Table30[[#This Row],[Real M2 Money Stock]]-B548)/B548</f>
        <v>1.4876334763165128E-2</v>
      </c>
    </row>
    <row r="561" spans="1:3" x14ac:dyDescent="0.35">
      <c r="A561" s="22">
        <v>38443</v>
      </c>
      <c r="B561" s="24">
        <f>VLOOKUP(Table30[[#This Row],[Month]],'DB Money Supply'!$A:$D,3)</f>
        <v>3332.9</v>
      </c>
      <c r="C561" s="63">
        <f>(Table30[[#This Row],[Real M2 Money Stock]]-B549)/B549</f>
        <v>8.8385749311378978E-3</v>
      </c>
    </row>
    <row r="562" spans="1:3" x14ac:dyDescent="0.35">
      <c r="A562" s="22">
        <v>38473</v>
      </c>
      <c r="B562" s="24">
        <f>VLOOKUP(Table30[[#This Row],[Month]],'DB Money Supply'!$A:$D,3)</f>
        <v>3343.6</v>
      </c>
      <c r="C562" s="63">
        <f>(Table30[[#This Row],[Real M2 Money Stock]]-B550)/B550</f>
        <v>3.9032006245120999E-3</v>
      </c>
    </row>
    <row r="563" spans="1:3" x14ac:dyDescent="0.35">
      <c r="A563" s="22">
        <v>38504</v>
      </c>
      <c r="B563" s="24">
        <f>VLOOKUP(Table30[[#This Row],[Month]],'DB Money Supply'!$A:$D,3)</f>
        <v>3358.7</v>
      </c>
      <c r="C563" s="63">
        <f>(Table30[[#This Row],[Real M2 Money Stock]]-B551)/B551</f>
        <v>1.1809007380629559E-2</v>
      </c>
    </row>
    <row r="564" spans="1:3" x14ac:dyDescent="0.35">
      <c r="A564" s="22">
        <v>38534</v>
      </c>
      <c r="B564" s="24">
        <f>VLOOKUP(Table30[[#This Row],[Month]],'DB Money Supply'!$A:$D,3)</f>
        <v>3354.2</v>
      </c>
      <c r="C564" s="63">
        <f>(Table30[[#This Row],[Real M2 Money Stock]]-B552)/B552</f>
        <v>9.2979869406913714E-3</v>
      </c>
    </row>
    <row r="565" spans="1:3" x14ac:dyDescent="0.35">
      <c r="A565" s="22">
        <v>38565</v>
      </c>
      <c r="B565" s="24">
        <f>VLOOKUP(Table30[[#This Row],[Month]],'DB Money Supply'!$A:$D,3)</f>
        <v>3350.4</v>
      </c>
      <c r="C565" s="63">
        <f>(Table30[[#This Row],[Real M2 Money Stock]]-B553)/B553</f>
        <v>4.4972117287281881E-3</v>
      </c>
    </row>
    <row r="566" spans="1:3" x14ac:dyDescent="0.35">
      <c r="A566" s="22">
        <v>38596</v>
      </c>
      <c r="B566" s="24">
        <f>VLOOKUP(Table30[[#This Row],[Month]],'DB Money Supply'!$A:$D,3)</f>
        <v>3322.1</v>
      </c>
      <c r="C566" s="63">
        <f>(Table30[[#This Row],[Real M2 Money Stock]]-B554)/B554</f>
        <v>-6.3113184972481183E-3</v>
      </c>
    </row>
    <row r="567" spans="1:3" x14ac:dyDescent="0.35">
      <c r="A567" s="22">
        <v>38626</v>
      </c>
      <c r="B567" s="24">
        <f>VLOOKUP(Table30[[#This Row],[Month]],'DB Money Supply'!$A:$D,3)</f>
        <v>3334.3</v>
      </c>
      <c r="C567" s="63">
        <f>(Table30[[#This Row],[Real M2 Money Stock]]-B555)/B555</f>
        <v>-1.7962458461814807E-3</v>
      </c>
    </row>
    <row r="568" spans="1:3" x14ac:dyDescent="0.35">
      <c r="A568" s="22">
        <v>38657</v>
      </c>
      <c r="B568" s="24">
        <f>VLOOKUP(Table30[[#This Row],[Month]],'DB Money Supply'!$A:$D,3)</f>
        <v>3359.4</v>
      </c>
      <c r="C568" s="63">
        <f>(Table30[[#This Row],[Real M2 Money Stock]]-B556)/B556</f>
        <v>6.2904385334291877E-3</v>
      </c>
    </row>
    <row r="569" spans="1:3" x14ac:dyDescent="0.35">
      <c r="A569" s="22">
        <v>38687</v>
      </c>
      <c r="B569" s="24">
        <f>VLOOKUP(Table30[[#This Row],[Month]],'DB Money Supply'!$A:$D,3)</f>
        <v>3373</v>
      </c>
      <c r="C569" s="63">
        <f>(Table30[[#This Row],[Real M2 Money Stock]]-B557)/B557</f>
        <v>7.4370538514381569E-3</v>
      </c>
    </row>
    <row r="570" spans="1:3" x14ac:dyDescent="0.35">
      <c r="A570" s="22">
        <v>38718</v>
      </c>
      <c r="B570" s="24">
        <f>VLOOKUP(Table30[[#This Row],[Month]],'DB Money Supply'!$A:$D,3)</f>
        <v>3374</v>
      </c>
      <c r="C570" s="63">
        <f>(Table30[[#This Row],[Real M2 Money Stock]]-B558)/B558</f>
        <v>6.2330380841609532E-3</v>
      </c>
    </row>
    <row r="571" spans="1:3" x14ac:dyDescent="0.35">
      <c r="A571" s="22">
        <v>38749</v>
      </c>
      <c r="B571" s="24">
        <f>VLOOKUP(Table30[[#This Row],[Month]],'DB Money Supply'!$A:$D,3)</f>
        <v>3384.5</v>
      </c>
      <c r="C571" s="63">
        <f>(Table30[[#This Row],[Real M2 Money Stock]]-B559)/B559</f>
        <v>1.2262599072827875E-2</v>
      </c>
    </row>
    <row r="572" spans="1:3" x14ac:dyDescent="0.35">
      <c r="A572" s="22">
        <v>38777</v>
      </c>
      <c r="B572" s="24">
        <f>VLOOKUP(Table30[[#This Row],[Month]],'DB Money Supply'!$A:$D,3)</f>
        <v>3386.5</v>
      </c>
      <c r="C572" s="63">
        <f>(Table30[[#This Row],[Real M2 Money Stock]]-B560)/B560</f>
        <v>1.51378896882494E-2</v>
      </c>
    </row>
    <row r="573" spans="1:3" x14ac:dyDescent="0.35">
      <c r="A573" s="22">
        <v>38808</v>
      </c>
      <c r="B573" s="24">
        <f>VLOOKUP(Table30[[#This Row],[Month]],'DB Money Supply'!$A:$D,3)</f>
        <v>3388.2</v>
      </c>
      <c r="C573" s="63">
        <f>(Table30[[#This Row],[Real M2 Money Stock]]-B561)/B561</f>
        <v>1.659215698040737E-2</v>
      </c>
    </row>
    <row r="574" spans="1:3" x14ac:dyDescent="0.35">
      <c r="A574" s="22">
        <v>38838</v>
      </c>
      <c r="B574" s="24">
        <f>VLOOKUP(Table30[[#This Row],[Month]],'DB Money Supply'!$A:$D,3)</f>
        <v>3381.5</v>
      </c>
      <c r="C574" s="63">
        <f>(Table30[[#This Row],[Real M2 Money Stock]]-B562)/B562</f>
        <v>1.1335087929178159E-2</v>
      </c>
    </row>
    <row r="575" spans="1:3" x14ac:dyDescent="0.35">
      <c r="A575" s="22">
        <v>38869</v>
      </c>
      <c r="B575" s="24">
        <f>VLOOKUP(Table30[[#This Row],[Month]],'DB Money Supply'!$A:$D,3)</f>
        <v>3391.9</v>
      </c>
      <c r="C575" s="63">
        <f>(Table30[[#This Row],[Real M2 Money Stock]]-B563)/B563</f>
        <v>9.8847768481853913E-3</v>
      </c>
    </row>
    <row r="576" spans="1:3" x14ac:dyDescent="0.35">
      <c r="A576" s="22">
        <v>38899</v>
      </c>
      <c r="B576" s="24">
        <f>VLOOKUP(Table30[[#This Row],[Month]],'DB Money Supply'!$A:$D,3)</f>
        <v>3393.9</v>
      </c>
      <c r="C576" s="63">
        <f>(Table30[[#This Row],[Real M2 Money Stock]]-B564)/B564</f>
        <v>1.1835907220797888E-2</v>
      </c>
    </row>
    <row r="577" spans="1:3" x14ac:dyDescent="0.35">
      <c r="A577" s="22">
        <v>38930</v>
      </c>
      <c r="B577" s="24">
        <f>VLOOKUP(Table30[[#This Row],[Month]],'DB Money Supply'!$A:$D,3)</f>
        <v>3394.1</v>
      </c>
      <c r="C577" s="63">
        <f>(Table30[[#This Row],[Real M2 Money Stock]]-B565)/B565</f>
        <v>1.3043218720152763E-2</v>
      </c>
    </row>
    <row r="578" spans="1:3" x14ac:dyDescent="0.35">
      <c r="A578" s="22">
        <v>38961</v>
      </c>
      <c r="B578" s="24">
        <f>VLOOKUP(Table30[[#This Row],[Month]],'DB Money Supply'!$A:$D,3)</f>
        <v>3424.2</v>
      </c>
      <c r="C578" s="63">
        <f>(Table30[[#This Row],[Real M2 Money Stock]]-B566)/B566</f>
        <v>3.0733572138105389E-2</v>
      </c>
    </row>
    <row r="579" spans="1:3" x14ac:dyDescent="0.35">
      <c r="A579" s="22">
        <v>38991</v>
      </c>
      <c r="B579" s="24">
        <f>VLOOKUP(Table30[[#This Row],[Month]],'DB Money Supply'!$A:$D,3)</f>
        <v>3463.7</v>
      </c>
      <c r="C579" s="63">
        <f>(Table30[[#This Row],[Real M2 Money Stock]]-B567)/B567</f>
        <v>3.8808745463815381E-2</v>
      </c>
    </row>
    <row r="580" spans="1:3" x14ac:dyDescent="0.35">
      <c r="A580" s="22">
        <v>39022</v>
      </c>
      <c r="B580" s="24">
        <f>VLOOKUP(Table30[[#This Row],[Month]],'DB Money Supply'!$A:$D,3)</f>
        <v>3479.4</v>
      </c>
      <c r="C580" s="63">
        <f>(Table30[[#This Row],[Real M2 Money Stock]]-B568)/B568</f>
        <v>3.5720664404357921E-2</v>
      </c>
    </row>
    <row r="581" spans="1:3" x14ac:dyDescent="0.35">
      <c r="A581" s="22">
        <v>39052</v>
      </c>
      <c r="B581" s="24">
        <f>VLOOKUP(Table30[[#This Row],[Month]],'DB Money Supply'!$A:$D,3)</f>
        <v>3481.8</v>
      </c>
      <c r="C581" s="63">
        <f>(Table30[[#This Row],[Real M2 Money Stock]]-B569)/B569</f>
        <v>3.2256151793655555E-2</v>
      </c>
    </row>
    <row r="582" spans="1:3" x14ac:dyDescent="0.35">
      <c r="A582" s="22">
        <v>39083</v>
      </c>
      <c r="B582" s="24">
        <f>VLOOKUP(Table30[[#This Row],[Month]],'DB Money Supply'!$A:$D,3)</f>
        <v>3494.7</v>
      </c>
      <c r="C582" s="63">
        <f>(Table30[[#This Row],[Real M2 Money Stock]]-B570)/B570</f>
        <v>3.5773562537047963E-2</v>
      </c>
    </row>
    <row r="583" spans="1:3" x14ac:dyDescent="0.35">
      <c r="A583" s="22">
        <v>39114</v>
      </c>
      <c r="B583" s="24">
        <f>VLOOKUP(Table30[[#This Row],[Month]],'DB Money Supply'!$A:$D,3)</f>
        <v>3488.9</v>
      </c>
      <c r="C583" s="63">
        <f>(Table30[[#This Row],[Real M2 Money Stock]]-B571)/B571</f>
        <v>3.0846506130890853E-2</v>
      </c>
    </row>
    <row r="584" spans="1:3" x14ac:dyDescent="0.35">
      <c r="A584" s="22">
        <v>39142</v>
      </c>
      <c r="B584" s="24">
        <f>VLOOKUP(Table30[[#This Row],[Month]],'DB Money Supply'!$A:$D,3)</f>
        <v>3487.3</v>
      </c>
      <c r="C584" s="63">
        <f>(Table30[[#This Row],[Real M2 Money Stock]]-B572)/B572</f>
        <v>2.9765244352576461E-2</v>
      </c>
    </row>
    <row r="585" spans="1:3" x14ac:dyDescent="0.35">
      <c r="A585" s="22">
        <v>39173</v>
      </c>
      <c r="B585" s="24">
        <f>VLOOKUP(Table30[[#This Row],[Month]],'DB Money Supply'!$A:$D,3)</f>
        <v>3512</v>
      </c>
      <c r="C585" s="63">
        <f>(Table30[[#This Row],[Real M2 Money Stock]]-B573)/B573</f>
        <v>3.653857505460132E-2</v>
      </c>
    </row>
    <row r="586" spans="1:3" x14ac:dyDescent="0.35">
      <c r="A586" s="22">
        <v>39203</v>
      </c>
      <c r="B586" s="24">
        <f>VLOOKUP(Table30[[#This Row],[Month]],'DB Money Supply'!$A:$D,3)</f>
        <v>3504.3</v>
      </c>
      <c r="C586" s="63">
        <f>(Table30[[#This Row],[Real M2 Money Stock]]-B574)/B574</f>
        <v>3.6315244713884427E-2</v>
      </c>
    </row>
    <row r="587" spans="1:3" x14ac:dyDescent="0.35">
      <c r="A587" s="22">
        <v>39234</v>
      </c>
      <c r="B587" s="24">
        <f>VLOOKUP(Table30[[#This Row],[Month]],'DB Money Supply'!$A:$D,3)</f>
        <v>3512.3</v>
      </c>
      <c r="C587" s="63">
        <f>(Table30[[#This Row],[Real M2 Money Stock]]-B575)/B575</f>
        <v>3.5496329490845864E-2</v>
      </c>
    </row>
    <row r="588" spans="1:3" x14ac:dyDescent="0.35">
      <c r="A588" s="22">
        <v>39264</v>
      </c>
      <c r="B588" s="24">
        <f>VLOOKUP(Table30[[#This Row],[Month]],'DB Money Supply'!$A:$D,3)</f>
        <v>3520.7</v>
      </c>
      <c r="C588" s="63">
        <f>(Table30[[#This Row],[Real M2 Money Stock]]-B576)/B576</f>
        <v>3.736114794189567E-2</v>
      </c>
    </row>
    <row r="589" spans="1:3" x14ac:dyDescent="0.35">
      <c r="A589" s="22">
        <v>39295</v>
      </c>
      <c r="B589" s="24">
        <f>VLOOKUP(Table30[[#This Row],[Month]],'DB Money Supply'!$A:$D,3)</f>
        <v>3556.2</v>
      </c>
      <c r="C589" s="63">
        <f>(Table30[[#This Row],[Real M2 Money Stock]]-B577)/B577</f>
        <v>4.7759347102324594E-2</v>
      </c>
    </row>
    <row r="590" spans="1:3" x14ac:dyDescent="0.35">
      <c r="A590" s="22">
        <v>39326</v>
      </c>
      <c r="B590" s="24">
        <f>VLOOKUP(Table30[[#This Row],[Month]],'DB Money Supply'!$A:$D,3)</f>
        <v>3549.9</v>
      </c>
      <c r="C590" s="63">
        <f>(Table30[[#This Row],[Real M2 Money Stock]]-B578)/B578</f>
        <v>3.6709304363062988E-2</v>
      </c>
    </row>
    <row r="591" spans="1:3" x14ac:dyDescent="0.35">
      <c r="A591" s="22">
        <v>39356</v>
      </c>
      <c r="B591" s="24">
        <f>VLOOKUP(Table30[[#This Row],[Month]],'DB Money Supply'!$A:$D,3)</f>
        <v>3545.7</v>
      </c>
      <c r="C591" s="63">
        <f>(Table30[[#This Row],[Real M2 Money Stock]]-B579)/B579</f>
        <v>2.3674105725091665E-2</v>
      </c>
    </row>
    <row r="592" spans="1:3" x14ac:dyDescent="0.35">
      <c r="A592" s="22">
        <v>39387</v>
      </c>
      <c r="B592" s="24">
        <f>VLOOKUP(Table30[[#This Row],[Month]],'DB Money Supply'!$A:$D,3)</f>
        <v>3529.7</v>
      </c>
      <c r="C592" s="63">
        <f>(Table30[[#This Row],[Real M2 Money Stock]]-B580)/B580</f>
        <v>1.4456515491176561E-2</v>
      </c>
    </row>
    <row r="593" spans="1:3" x14ac:dyDescent="0.35">
      <c r="A593" s="22">
        <v>39417</v>
      </c>
      <c r="B593" s="24">
        <f>VLOOKUP(Table30[[#This Row],[Month]],'DB Money Supply'!$A:$D,3)</f>
        <v>3533.6</v>
      </c>
      <c r="C593" s="63">
        <f>(Table30[[#This Row],[Real M2 Money Stock]]-B581)/B581</f>
        <v>1.4877362283876077E-2</v>
      </c>
    </row>
    <row r="594" spans="1:3" x14ac:dyDescent="0.35">
      <c r="A594" s="22">
        <v>39448</v>
      </c>
      <c r="B594" s="24">
        <f>VLOOKUP(Table30[[#This Row],[Month]],'DB Money Supply'!$A:$D,3)</f>
        <v>3537.4</v>
      </c>
      <c r="C594" s="63">
        <f>(Table30[[#This Row],[Real M2 Money Stock]]-B582)/B582</f>
        <v>1.2218502303488218E-2</v>
      </c>
    </row>
    <row r="595" spans="1:3" x14ac:dyDescent="0.35">
      <c r="A595" s="22">
        <v>39479</v>
      </c>
      <c r="B595" s="24">
        <f>VLOOKUP(Table30[[#This Row],[Month]],'DB Money Supply'!$A:$D,3)</f>
        <v>3568.9</v>
      </c>
      <c r="C595" s="63">
        <f>(Table30[[#This Row],[Real M2 Money Stock]]-B583)/B583</f>
        <v>2.2929863280690188E-2</v>
      </c>
    </row>
    <row r="596" spans="1:3" x14ac:dyDescent="0.35">
      <c r="A596" s="22">
        <v>39508</v>
      </c>
      <c r="B596" s="24">
        <f>VLOOKUP(Table30[[#This Row],[Month]],'DB Money Supply'!$A:$D,3)</f>
        <v>3586.9</v>
      </c>
      <c r="C596" s="63">
        <f>(Table30[[#This Row],[Real M2 Money Stock]]-B584)/B584</f>
        <v>2.8560777679006655E-2</v>
      </c>
    </row>
    <row r="597" spans="1:3" x14ac:dyDescent="0.35">
      <c r="A597" s="22">
        <v>39539</v>
      </c>
      <c r="B597" s="24">
        <f>VLOOKUP(Table30[[#This Row],[Month]],'DB Money Supply'!$A:$D,3)</f>
        <v>3598.7</v>
      </c>
      <c r="C597" s="63">
        <f>(Table30[[#This Row],[Real M2 Money Stock]]-B585)/B585</f>
        <v>2.4686788154897443E-2</v>
      </c>
    </row>
    <row r="598" spans="1:3" x14ac:dyDescent="0.35">
      <c r="A598" s="22">
        <v>39569</v>
      </c>
      <c r="B598" s="24">
        <f>VLOOKUP(Table30[[#This Row],[Month]],'DB Money Supply'!$A:$D,3)</f>
        <v>3583.1</v>
      </c>
      <c r="C598" s="63">
        <f>(Table30[[#This Row],[Real M2 Money Stock]]-B586)/B586</f>
        <v>2.2486659247210491E-2</v>
      </c>
    </row>
    <row r="599" spans="1:3" x14ac:dyDescent="0.35">
      <c r="A599" s="22">
        <v>39600</v>
      </c>
      <c r="B599" s="24">
        <f>VLOOKUP(Table30[[#This Row],[Month]],'DB Money Supply'!$A:$D,3)</f>
        <v>3554.1</v>
      </c>
      <c r="C599" s="63">
        <f>(Table30[[#This Row],[Real M2 Money Stock]]-B587)/B587</f>
        <v>1.1901033510804807E-2</v>
      </c>
    </row>
    <row r="600" spans="1:3" x14ac:dyDescent="0.35">
      <c r="A600" s="22">
        <v>39630</v>
      </c>
      <c r="B600" s="24">
        <f>VLOOKUP(Table30[[#This Row],[Month]],'DB Money Supply'!$A:$D,3)</f>
        <v>3550.2</v>
      </c>
      <c r="C600" s="63">
        <f>(Table30[[#This Row],[Real M2 Money Stock]]-B588)/B588</f>
        <v>8.379015536683047E-3</v>
      </c>
    </row>
    <row r="601" spans="1:3" x14ac:dyDescent="0.35">
      <c r="A601" s="22">
        <v>39661</v>
      </c>
      <c r="B601" s="24">
        <f>VLOOKUP(Table30[[#This Row],[Month]],'DB Money Supply'!$A:$D,3)</f>
        <v>3562.2</v>
      </c>
      <c r="C601" s="63">
        <f>(Table30[[#This Row],[Real M2 Money Stock]]-B589)/B589</f>
        <v>1.6871941960519656E-3</v>
      </c>
    </row>
    <row r="602" spans="1:3" x14ac:dyDescent="0.35">
      <c r="A602" s="22">
        <v>39692</v>
      </c>
      <c r="B602" s="24">
        <f>VLOOKUP(Table30[[#This Row],[Month]],'DB Money Supply'!$A:$D,3)</f>
        <v>3590.8</v>
      </c>
      <c r="C602" s="63">
        <f>(Table30[[#This Row],[Real M2 Money Stock]]-B590)/B590</f>
        <v>1.1521451308487588E-2</v>
      </c>
    </row>
    <row r="603" spans="1:3" x14ac:dyDescent="0.35">
      <c r="A603" s="22">
        <v>39722</v>
      </c>
      <c r="B603" s="24">
        <f>VLOOKUP(Table30[[#This Row],[Month]],'DB Money Supply'!$A:$D,3)</f>
        <v>3670.7</v>
      </c>
      <c r="C603" s="63">
        <f>(Table30[[#This Row],[Real M2 Money Stock]]-B591)/B591</f>
        <v>3.5253969596976624E-2</v>
      </c>
    </row>
    <row r="604" spans="1:3" x14ac:dyDescent="0.35">
      <c r="A604" s="22">
        <v>39753</v>
      </c>
      <c r="B604" s="24">
        <f>VLOOKUP(Table30[[#This Row],[Month]],'DB Money Supply'!$A:$D,3)</f>
        <v>3760.6</v>
      </c>
      <c r="C604" s="63">
        <f>(Table30[[#This Row],[Real M2 Money Stock]]-B592)/B592</f>
        <v>6.5416324333512799E-2</v>
      </c>
    </row>
    <row r="605" spans="1:3" x14ac:dyDescent="0.35">
      <c r="A605" s="22">
        <v>39783</v>
      </c>
      <c r="B605" s="24">
        <f>VLOOKUP(Table30[[#This Row],[Month]],'DB Money Supply'!$A:$D,3)</f>
        <v>3875.2</v>
      </c>
      <c r="C605" s="63">
        <f>(Table30[[#This Row],[Real M2 Money Stock]]-B593)/B593</f>
        <v>9.6671949286846248E-2</v>
      </c>
    </row>
    <row r="606" spans="1:3" x14ac:dyDescent="0.35">
      <c r="A606" s="22">
        <v>39814</v>
      </c>
      <c r="B606" s="24">
        <f>VLOOKUP(Table30[[#This Row],[Month]],'DB Money Supply'!$A:$D,3)</f>
        <v>3903.9</v>
      </c>
      <c r="C606" s="63">
        <f>(Table30[[#This Row],[Real M2 Money Stock]]-B594)/B594</f>
        <v>0.10360716910725391</v>
      </c>
    </row>
    <row r="607" spans="1:3" x14ac:dyDescent="0.35">
      <c r="A607" s="22">
        <v>39845</v>
      </c>
      <c r="B607" s="24">
        <f>VLOOKUP(Table30[[#This Row],[Month]],'DB Money Supply'!$A:$D,3)</f>
        <v>3903.6</v>
      </c>
      <c r="C607" s="63">
        <f>(Table30[[#This Row],[Real M2 Money Stock]]-B595)/B595</f>
        <v>9.3782397937739861E-2</v>
      </c>
    </row>
    <row r="608" spans="1:3" x14ac:dyDescent="0.35">
      <c r="A608" s="22">
        <v>39873</v>
      </c>
      <c r="B608" s="24">
        <f>VLOOKUP(Table30[[#This Row],[Month]],'DB Money Supply'!$A:$D,3)</f>
        <v>3938.6</v>
      </c>
      <c r="C608" s="63">
        <f>(Table30[[#This Row],[Real M2 Money Stock]]-B596)/B596</f>
        <v>9.8051242019571161E-2</v>
      </c>
    </row>
    <row r="609" spans="1:3" x14ac:dyDescent="0.35">
      <c r="A609" s="22">
        <v>39904</v>
      </c>
      <c r="B609" s="24">
        <f>VLOOKUP(Table30[[#This Row],[Month]],'DB Money Supply'!$A:$D,3)</f>
        <v>3936.3</v>
      </c>
      <c r="C609" s="63">
        <f>(Table30[[#This Row],[Real M2 Money Stock]]-B597)/B597</f>
        <v>9.3811654208464268E-2</v>
      </c>
    </row>
    <row r="610" spans="1:3" x14ac:dyDescent="0.35">
      <c r="A610" s="22">
        <v>39934</v>
      </c>
      <c r="B610" s="24">
        <f>VLOOKUP(Table30[[#This Row],[Month]],'DB Money Supply'!$A:$D,3)</f>
        <v>3957.7</v>
      </c>
      <c r="C610" s="63">
        <f>(Table30[[#This Row],[Real M2 Money Stock]]-B598)/B598</f>
        <v>0.10454634255253828</v>
      </c>
    </row>
    <row r="611" spans="1:3" x14ac:dyDescent="0.35">
      <c r="A611" s="22">
        <v>39965</v>
      </c>
      <c r="B611" s="24">
        <f>VLOOKUP(Table30[[#This Row],[Month]],'DB Money Supply'!$A:$D,3)</f>
        <v>3929.7</v>
      </c>
      <c r="C611" s="63">
        <f>(Table30[[#This Row],[Real M2 Money Stock]]-B599)/B599</f>
        <v>0.10568076306237864</v>
      </c>
    </row>
    <row r="612" spans="1:3" x14ac:dyDescent="0.35">
      <c r="A612" s="22">
        <v>39995</v>
      </c>
      <c r="B612" s="24">
        <f>VLOOKUP(Table30[[#This Row],[Month]],'DB Money Supply'!$A:$D,3)</f>
        <v>3933</v>
      </c>
      <c r="C612" s="63">
        <f>(Table30[[#This Row],[Real M2 Money Stock]]-B600)/B600</f>
        <v>0.10782491127260442</v>
      </c>
    </row>
    <row r="613" spans="1:3" x14ac:dyDescent="0.35">
      <c r="A613" s="22">
        <v>40026</v>
      </c>
      <c r="B613" s="24">
        <f>VLOOKUP(Table30[[#This Row],[Month]],'DB Money Supply'!$A:$D,3)</f>
        <v>3919.8</v>
      </c>
      <c r="C613" s="63">
        <f>(Table30[[#This Row],[Real M2 Money Stock]]-B601)/B601</f>
        <v>0.10038740104429858</v>
      </c>
    </row>
    <row r="614" spans="1:3" x14ac:dyDescent="0.35">
      <c r="A614" s="22">
        <v>40057</v>
      </c>
      <c r="B614" s="24">
        <f>VLOOKUP(Table30[[#This Row],[Month]],'DB Money Supply'!$A:$D,3)</f>
        <v>3911.9</v>
      </c>
      <c r="C614" s="63">
        <f>(Table30[[#This Row],[Real M2 Money Stock]]-B602)/B602</f>
        <v>8.9422969811741082E-2</v>
      </c>
    </row>
    <row r="615" spans="1:3" x14ac:dyDescent="0.35">
      <c r="A615" s="22">
        <v>40087</v>
      </c>
      <c r="B615" s="24">
        <f>VLOOKUP(Table30[[#This Row],[Month]],'DB Money Supply'!$A:$D,3)</f>
        <v>3912.6</v>
      </c>
      <c r="C615" s="63">
        <f>(Table30[[#This Row],[Real M2 Money Stock]]-B603)/B603</f>
        <v>6.5900237012014085E-2</v>
      </c>
    </row>
    <row r="616" spans="1:3" x14ac:dyDescent="0.35">
      <c r="A616" s="22">
        <v>40118</v>
      </c>
      <c r="B616" s="24">
        <f>VLOOKUP(Table30[[#This Row],[Month]],'DB Money Supply'!$A:$D,3)</f>
        <v>3913.2</v>
      </c>
      <c r="C616" s="63">
        <f>(Table30[[#This Row],[Real M2 Money Stock]]-B604)/B604</f>
        <v>4.0578631069510158E-2</v>
      </c>
    </row>
    <row r="617" spans="1:3" x14ac:dyDescent="0.35">
      <c r="A617" s="22">
        <v>40148</v>
      </c>
      <c r="B617" s="24">
        <f>VLOOKUP(Table30[[#This Row],[Month]],'DB Money Supply'!$A:$D,3)</f>
        <v>3909</v>
      </c>
      <c r="C617" s="63">
        <f>(Table30[[#This Row],[Real M2 Money Stock]]-B605)/B605</f>
        <v>8.7221304706854314E-3</v>
      </c>
    </row>
    <row r="618" spans="1:3" x14ac:dyDescent="0.35">
      <c r="A618" s="22">
        <v>40179</v>
      </c>
      <c r="B618" s="24">
        <f>VLOOKUP(Table30[[#This Row],[Month]],'DB Money Supply'!$A:$D,3)</f>
        <v>3889</v>
      </c>
      <c r="C618" s="63">
        <f>(Table30[[#This Row],[Real M2 Money Stock]]-B606)/B606</f>
        <v>-3.8166961243884553E-3</v>
      </c>
    </row>
    <row r="619" spans="1:3" x14ac:dyDescent="0.35">
      <c r="A619" s="22">
        <v>40210</v>
      </c>
      <c r="B619" s="24">
        <f>VLOOKUP(Table30[[#This Row],[Month]],'DB Money Supply'!$A:$D,3)</f>
        <v>3915.4</v>
      </c>
      <c r="C619" s="63">
        <f>(Table30[[#This Row],[Real M2 Money Stock]]-B607)/B607</f>
        <v>3.0228507019162266E-3</v>
      </c>
    </row>
    <row r="620" spans="1:3" x14ac:dyDescent="0.35">
      <c r="A620" s="22">
        <v>40238</v>
      </c>
      <c r="B620" s="24">
        <f>VLOOKUP(Table30[[#This Row],[Month]],'DB Money Supply'!$A:$D,3)</f>
        <v>3912.8</v>
      </c>
      <c r="C620" s="63">
        <f>(Table30[[#This Row],[Real M2 Money Stock]]-B608)/B608</f>
        <v>-6.550550957192842E-3</v>
      </c>
    </row>
    <row r="621" spans="1:3" x14ac:dyDescent="0.35">
      <c r="A621" s="22">
        <v>40269</v>
      </c>
      <c r="B621" s="24">
        <f>VLOOKUP(Table30[[#This Row],[Month]],'DB Money Supply'!$A:$D,3)</f>
        <v>3926</v>
      </c>
      <c r="C621" s="63">
        <f>(Table30[[#This Row],[Real M2 Money Stock]]-B609)/B609</f>
        <v>-2.6166704773518739E-3</v>
      </c>
    </row>
    <row r="622" spans="1:3" x14ac:dyDescent="0.35">
      <c r="A622" s="22">
        <v>40299</v>
      </c>
      <c r="B622" s="24">
        <f>VLOOKUP(Table30[[#This Row],[Month]],'DB Money Supply'!$A:$D,3)</f>
        <v>3953.2</v>
      </c>
      <c r="C622" s="63">
        <f>(Table30[[#This Row],[Real M2 Money Stock]]-B610)/B610</f>
        <v>-1.1370240291078153E-3</v>
      </c>
    </row>
    <row r="623" spans="1:3" x14ac:dyDescent="0.35">
      <c r="A623" s="22">
        <v>40330</v>
      </c>
      <c r="B623" s="24">
        <f>VLOOKUP(Table30[[#This Row],[Month]],'DB Money Supply'!$A:$D,3)</f>
        <v>3963.6</v>
      </c>
      <c r="C623" s="63">
        <f>(Table30[[#This Row],[Real M2 Money Stock]]-B611)/B611</f>
        <v>8.6266127185281559E-3</v>
      </c>
    </row>
    <row r="624" spans="1:3" x14ac:dyDescent="0.35">
      <c r="A624" s="22">
        <v>40360</v>
      </c>
      <c r="B624" s="24">
        <f>VLOOKUP(Table30[[#This Row],[Month]],'DB Money Supply'!$A:$D,3)</f>
        <v>3960.8</v>
      </c>
      <c r="C624" s="63">
        <f>(Table30[[#This Row],[Real M2 Money Stock]]-B612)/B612</f>
        <v>7.0683956267480761E-3</v>
      </c>
    </row>
    <row r="625" spans="1:3" x14ac:dyDescent="0.35">
      <c r="A625" s="22">
        <v>40391</v>
      </c>
      <c r="B625" s="24">
        <f>VLOOKUP(Table30[[#This Row],[Month]],'DB Money Supply'!$A:$D,3)</f>
        <v>3978.1</v>
      </c>
      <c r="C625" s="63">
        <f>(Table30[[#This Row],[Real M2 Money Stock]]-B613)/B613</f>
        <v>1.4873207816725274E-2</v>
      </c>
    </row>
    <row r="626" spans="1:3" x14ac:dyDescent="0.35">
      <c r="A626" s="22">
        <v>40422</v>
      </c>
      <c r="B626" s="24">
        <f>VLOOKUP(Table30[[#This Row],[Month]],'DB Money Supply'!$A:$D,3)</f>
        <v>3985.8</v>
      </c>
      <c r="C626" s="63">
        <f>(Table30[[#This Row],[Real M2 Money Stock]]-B614)/B614</f>
        <v>1.8891075947749199E-2</v>
      </c>
    </row>
    <row r="627" spans="1:3" x14ac:dyDescent="0.35">
      <c r="A627" s="22">
        <v>40452</v>
      </c>
      <c r="B627" s="24">
        <f>VLOOKUP(Table30[[#This Row],[Month]],'DB Money Supply'!$A:$D,3)</f>
        <v>3994.5</v>
      </c>
      <c r="C627" s="63">
        <f>(Table30[[#This Row],[Real M2 Money Stock]]-B615)/B615</f>
        <v>2.0932372335531385E-2</v>
      </c>
    </row>
    <row r="628" spans="1:3" x14ac:dyDescent="0.35">
      <c r="A628" s="22">
        <v>40483</v>
      </c>
      <c r="B628" s="24">
        <f>VLOOKUP(Table30[[#This Row],[Month]],'DB Money Supply'!$A:$D,3)</f>
        <v>3993.8</v>
      </c>
      <c r="C628" s="63">
        <f>(Table30[[#This Row],[Real M2 Money Stock]]-B616)/B616</f>
        <v>2.0596953899621885E-2</v>
      </c>
    </row>
    <row r="629" spans="1:3" x14ac:dyDescent="0.35">
      <c r="A629" s="22">
        <v>40513</v>
      </c>
      <c r="B629" s="24">
        <f>VLOOKUP(Table30[[#This Row],[Month]],'DB Money Supply'!$A:$D,3)</f>
        <v>3992.3</v>
      </c>
      <c r="C629" s="63">
        <f>(Table30[[#This Row],[Real M2 Money Stock]]-B617)/B617</f>
        <v>2.1309797902276845E-2</v>
      </c>
    </row>
    <row r="630" spans="1:3" x14ac:dyDescent="0.35">
      <c r="A630" s="22">
        <v>40544</v>
      </c>
      <c r="B630" s="24">
        <f>VLOOKUP(Table30[[#This Row],[Month]],'DB Money Supply'!$A:$D,3)</f>
        <v>3989</v>
      </c>
      <c r="C630" s="63">
        <f>(Table30[[#This Row],[Real M2 Money Stock]]-B618)/B618</f>
        <v>2.5713551041398816E-2</v>
      </c>
    </row>
    <row r="631" spans="1:3" x14ac:dyDescent="0.35">
      <c r="A631" s="22">
        <v>40575</v>
      </c>
      <c r="B631" s="24">
        <f>VLOOKUP(Table30[[#This Row],[Month]],'DB Money Supply'!$A:$D,3)</f>
        <v>4004.9</v>
      </c>
      <c r="C631" s="63">
        <f>(Table30[[#This Row],[Real M2 Money Stock]]-B619)/B619</f>
        <v>2.2858456351841448E-2</v>
      </c>
    </row>
    <row r="632" spans="1:3" x14ac:dyDescent="0.35">
      <c r="A632" s="22">
        <v>40603</v>
      </c>
      <c r="B632" s="24">
        <f>VLOOKUP(Table30[[#This Row],[Month]],'DB Money Supply'!$A:$D,3)</f>
        <v>4009.7</v>
      </c>
      <c r="C632" s="63">
        <f>(Table30[[#This Row],[Real M2 Money Stock]]-B620)/B620</f>
        <v>2.4764874258842679E-2</v>
      </c>
    </row>
    <row r="633" spans="1:3" x14ac:dyDescent="0.35">
      <c r="A633" s="22">
        <v>40634</v>
      </c>
      <c r="B633" s="24">
        <f>VLOOKUP(Table30[[#This Row],[Month]],'DB Money Supply'!$A:$D,3)</f>
        <v>4018.4</v>
      </c>
      <c r="C633" s="63">
        <f>(Table30[[#This Row],[Real M2 Money Stock]]-B621)/B621</f>
        <v>2.3535404992358656E-2</v>
      </c>
    </row>
    <row r="634" spans="1:3" x14ac:dyDescent="0.35">
      <c r="A634" s="22">
        <v>40664</v>
      </c>
      <c r="B634" s="24">
        <f>VLOOKUP(Table30[[#This Row],[Month]],'DB Money Supply'!$A:$D,3)</f>
        <v>4037</v>
      </c>
      <c r="C634" s="63">
        <f>(Table30[[#This Row],[Real M2 Money Stock]]-B622)/B622</f>
        <v>2.1198016796519323E-2</v>
      </c>
    </row>
    <row r="635" spans="1:3" x14ac:dyDescent="0.35">
      <c r="A635" s="22">
        <v>40695</v>
      </c>
      <c r="B635" s="24">
        <f>VLOOKUP(Table30[[#This Row],[Month]],'DB Money Supply'!$A:$D,3)</f>
        <v>4070.6</v>
      </c>
      <c r="C635" s="63">
        <f>(Table30[[#This Row],[Real M2 Money Stock]]-B623)/B623</f>
        <v>2.6995660510646887E-2</v>
      </c>
    </row>
    <row r="636" spans="1:3" x14ac:dyDescent="0.35">
      <c r="A636" s="22">
        <v>40725</v>
      </c>
      <c r="B636" s="24">
        <f>VLOOKUP(Table30[[#This Row],[Month]],'DB Money Supply'!$A:$D,3)</f>
        <v>4133.5</v>
      </c>
      <c r="C636" s="63">
        <f>(Table30[[#This Row],[Real M2 Money Stock]]-B624)/B624</f>
        <v>4.3602302565138307E-2</v>
      </c>
    </row>
    <row r="637" spans="1:3" x14ac:dyDescent="0.35">
      <c r="A637" s="22">
        <v>40756</v>
      </c>
      <c r="B637" s="24">
        <f>VLOOKUP(Table30[[#This Row],[Month]],'DB Money Supply'!$A:$D,3)</f>
        <v>4204.8999999999996</v>
      </c>
      <c r="C637" s="63">
        <f>(Table30[[#This Row],[Real M2 Money Stock]]-B625)/B625</f>
        <v>5.7012141474573223E-2</v>
      </c>
    </row>
    <row r="638" spans="1:3" x14ac:dyDescent="0.35">
      <c r="A638" s="22">
        <v>40787</v>
      </c>
      <c r="B638" s="24">
        <f>VLOOKUP(Table30[[#This Row],[Month]],'DB Money Supply'!$A:$D,3)</f>
        <v>4205</v>
      </c>
      <c r="C638" s="63">
        <f>(Table30[[#This Row],[Real M2 Money Stock]]-B626)/B626</f>
        <v>5.4995233077424807E-2</v>
      </c>
    </row>
    <row r="639" spans="1:3" x14ac:dyDescent="0.35">
      <c r="A639" s="22">
        <v>40817</v>
      </c>
      <c r="B639" s="24">
        <f>VLOOKUP(Table30[[#This Row],[Month]],'DB Money Supply'!$A:$D,3)</f>
        <v>4217</v>
      </c>
      <c r="C639" s="63">
        <f>(Table30[[#This Row],[Real M2 Money Stock]]-B627)/B627</f>
        <v>5.5701589685818002E-2</v>
      </c>
    </row>
    <row r="640" spans="1:3" x14ac:dyDescent="0.35">
      <c r="A640" s="22">
        <v>40848</v>
      </c>
      <c r="B640" s="24">
        <f>VLOOKUP(Table30[[#This Row],[Month]],'DB Money Supply'!$A:$D,3)</f>
        <v>4231.5</v>
      </c>
      <c r="C640" s="63">
        <f>(Table30[[#This Row],[Real M2 Money Stock]]-B628)/B628</f>
        <v>5.9517251740197258E-2</v>
      </c>
    </row>
    <row r="641" spans="1:3" x14ac:dyDescent="0.35">
      <c r="A641" s="22">
        <v>40878</v>
      </c>
      <c r="B641" s="24">
        <f>VLOOKUP(Table30[[#This Row],[Month]],'DB Money Supply'!$A:$D,3)</f>
        <v>4251.3999999999996</v>
      </c>
      <c r="C641" s="63">
        <f>(Table30[[#This Row],[Real M2 Money Stock]]-B629)/B629</f>
        <v>6.4899932369811744E-2</v>
      </c>
    </row>
    <row r="642" spans="1:3" x14ac:dyDescent="0.35">
      <c r="A642" s="22">
        <v>40909</v>
      </c>
      <c r="B642" s="24">
        <f>VLOOKUP(Table30[[#This Row],[Month]],'DB Money Supply'!$A:$D,3)</f>
        <v>4272</v>
      </c>
      <c r="C642" s="63">
        <f>(Table30[[#This Row],[Real M2 Money Stock]]-B630)/B630</f>
        <v>7.0945099022311359E-2</v>
      </c>
    </row>
    <row r="643" spans="1:3" x14ac:dyDescent="0.35">
      <c r="A643" s="22">
        <v>40940</v>
      </c>
      <c r="B643" s="24">
        <f>VLOOKUP(Table30[[#This Row],[Month]],'DB Money Supply'!$A:$D,3)</f>
        <v>4285.8</v>
      </c>
      <c r="C643" s="63">
        <f>(Table30[[#This Row],[Real M2 Money Stock]]-B631)/B631</f>
        <v>7.0139079627456385E-2</v>
      </c>
    </row>
    <row r="644" spans="1:3" x14ac:dyDescent="0.35">
      <c r="A644" s="22">
        <v>40969</v>
      </c>
      <c r="B644" s="24">
        <f>VLOOKUP(Table30[[#This Row],[Month]],'DB Money Supply'!$A:$D,3)</f>
        <v>4296.5</v>
      </c>
      <c r="C644" s="63">
        <f>(Table30[[#This Row],[Real M2 Money Stock]]-B632)/B632</f>
        <v>7.1526548120807096E-2</v>
      </c>
    </row>
    <row r="645" spans="1:3" x14ac:dyDescent="0.35">
      <c r="A645" s="22">
        <v>41000</v>
      </c>
      <c r="B645" s="24">
        <f>VLOOKUP(Table30[[#This Row],[Month]],'DB Money Supply'!$A:$D,3)</f>
        <v>4312.8999999999996</v>
      </c>
      <c r="C645" s="63">
        <f>(Table30[[#This Row],[Real M2 Money Stock]]-B633)/B633</f>
        <v>7.3287875771451211E-2</v>
      </c>
    </row>
    <row r="646" spans="1:3" x14ac:dyDescent="0.35">
      <c r="A646" s="22">
        <v>41030</v>
      </c>
      <c r="B646" s="24">
        <f>VLOOKUP(Table30[[#This Row],[Month]],'DB Money Supply'!$A:$D,3)</f>
        <v>4341</v>
      </c>
      <c r="C646" s="63">
        <f>(Table30[[#This Row],[Real M2 Money Stock]]-B634)/B634</f>
        <v>7.530344315085459E-2</v>
      </c>
    </row>
    <row r="647" spans="1:3" x14ac:dyDescent="0.35">
      <c r="A647" s="22">
        <v>41061</v>
      </c>
      <c r="B647" s="24">
        <f>VLOOKUP(Table30[[#This Row],[Month]],'DB Money Supply'!$A:$D,3)</f>
        <v>4375.6000000000004</v>
      </c>
      <c r="C647" s="63">
        <f>(Table30[[#This Row],[Real M2 Money Stock]]-B635)/B635</f>
        <v>7.4927529111187649E-2</v>
      </c>
    </row>
    <row r="648" spans="1:3" x14ac:dyDescent="0.35">
      <c r="A648" s="22">
        <v>41091</v>
      </c>
      <c r="B648" s="24">
        <f>VLOOKUP(Table30[[#This Row],[Month]],'DB Money Supply'!$A:$D,3)</f>
        <v>4397.3</v>
      </c>
      <c r="C648" s="63">
        <f>(Table30[[#This Row],[Real M2 Money Stock]]-B636)/B636</f>
        <v>6.3820007257771913E-2</v>
      </c>
    </row>
    <row r="649" spans="1:3" x14ac:dyDescent="0.35">
      <c r="A649" s="22">
        <v>41122</v>
      </c>
      <c r="B649" s="24">
        <f>VLOOKUP(Table30[[#This Row],[Month]],'DB Money Supply'!$A:$D,3)</f>
        <v>4402.1000000000004</v>
      </c>
      <c r="C649" s="63">
        <f>(Table30[[#This Row],[Real M2 Money Stock]]-B637)/B637</f>
        <v>4.6897667007539001E-2</v>
      </c>
    </row>
    <row r="650" spans="1:3" x14ac:dyDescent="0.35">
      <c r="A650" s="22">
        <v>41153</v>
      </c>
      <c r="B650" s="24">
        <f>VLOOKUP(Table30[[#This Row],[Month]],'DB Money Supply'!$A:$D,3)</f>
        <v>4415.6000000000004</v>
      </c>
      <c r="C650" s="63">
        <f>(Table30[[#This Row],[Real M2 Money Stock]]-B638)/B638</f>
        <v>5.0083234244946581E-2</v>
      </c>
    </row>
    <row r="651" spans="1:3" x14ac:dyDescent="0.35">
      <c r="A651" s="22">
        <v>41183</v>
      </c>
      <c r="B651" s="24">
        <f>VLOOKUP(Table30[[#This Row],[Month]],'DB Money Supply'!$A:$D,3)</f>
        <v>4432.5</v>
      </c>
      <c r="C651" s="63">
        <f>(Table30[[#This Row],[Real M2 Money Stock]]-B639)/B639</f>
        <v>5.1102679630068766E-2</v>
      </c>
    </row>
    <row r="652" spans="1:3" x14ac:dyDescent="0.35">
      <c r="A652" s="22">
        <v>41214</v>
      </c>
      <c r="B652" s="24">
        <f>VLOOKUP(Table30[[#This Row],[Month]],'DB Money Supply'!$A:$D,3)</f>
        <v>4470.3</v>
      </c>
      <c r="C652" s="63">
        <f>(Table30[[#This Row],[Real M2 Money Stock]]-B640)/B640</f>
        <v>5.6433888691953253E-2</v>
      </c>
    </row>
    <row r="653" spans="1:3" x14ac:dyDescent="0.35">
      <c r="A653" s="22">
        <v>41244</v>
      </c>
      <c r="B653" s="24">
        <f>VLOOKUP(Table30[[#This Row],[Month]],'DB Money Supply'!$A:$D,3)</f>
        <v>4523.7</v>
      </c>
      <c r="C653" s="63">
        <f>(Table30[[#This Row],[Real M2 Money Stock]]-B641)/B641</f>
        <v>6.4049489579903141E-2</v>
      </c>
    </row>
    <row r="654" spans="1:3" x14ac:dyDescent="0.35">
      <c r="A654" s="22">
        <v>41275</v>
      </c>
      <c r="B654" s="24">
        <f>VLOOKUP(Table30[[#This Row],[Month]],'DB Money Supply'!$A:$D,3)</f>
        <v>4523.3</v>
      </c>
      <c r="C654" s="63">
        <f>(Table30[[#This Row],[Real M2 Money Stock]]-B642)/B642</f>
        <v>5.8824906367041241E-2</v>
      </c>
    </row>
    <row r="655" spans="1:3" x14ac:dyDescent="0.35">
      <c r="A655" s="22">
        <v>41306</v>
      </c>
      <c r="B655" s="24">
        <f>VLOOKUP(Table30[[#This Row],[Month]],'DB Money Supply'!$A:$D,3)</f>
        <v>4499.8999999999996</v>
      </c>
      <c r="C655" s="63">
        <f>(Table30[[#This Row],[Real M2 Money Stock]]-B643)/B643</f>
        <v>4.9955667553315472E-2</v>
      </c>
    </row>
    <row r="656" spans="1:3" x14ac:dyDescent="0.35">
      <c r="A656" s="22">
        <v>41334</v>
      </c>
      <c r="B656" s="24">
        <f>VLOOKUP(Table30[[#This Row],[Month]],'DB Money Supply'!$A:$D,3)</f>
        <v>4541.8999999999996</v>
      </c>
      <c r="C656" s="63">
        <f>(Table30[[#This Row],[Real M2 Money Stock]]-B644)/B644</f>
        <v>5.7116257418829197E-2</v>
      </c>
    </row>
    <row r="657" spans="1:3" x14ac:dyDescent="0.35">
      <c r="A657" s="22">
        <v>41365</v>
      </c>
      <c r="B657" s="24">
        <f>VLOOKUP(Table30[[#This Row],[Month]],'DB Money Supply'!$A:$D,3)</f>
        <v>4566.8999999999996</v>
      </c>
      <c r="C657" s="63">
        <f>(Table30[[#This Row],[Real M2 Money Stock]]-B645)/B645</f>
        <v>5.8893088177328481E-2</v>
      </c>
    </row>
    <row r="658" spans="1:3" x14ac:dyDescent="0.35">
      <c r="A658" s="22">
        <v>41395</v>
      </c>
      <c r="B658" s="24">
        <f>VLOOKUP(Table30[[#This Row],[Month]],'DB Money Supply'!$A:$D,3)</f>
        <v>4583.2</v>
      </c>
      <c r="C658" s="63">
        <f>(Table30[[#This Row],[Real M2 Money Stock]]-B646)/B646</f>
        <v>5.5793595945634607E-2</v>
      </c>
    </row>
    <row r="659" spans="1:3" x14ac:dyDescent="0.35">
      <c r="A659" s="22">
        <v>41426</v>
      </c>
      <c r="B659" s="24">
        <f>VLOOKUP(Table30[[#This Row],[Month]],'DB Money Supply'!$A:$D,3)</f>
        <v>4596.7</v>
      </c>
      <c r="C659" s="63">
        <f>(Table30[[#This Row],[Real M2 Money Stock]]-B647)/B647</f>
        <v>5.0530212999359961E-2</v>
      </c>
    </row>
    <row r="660" spans="1:3" x14ac:dyDescent="0.35">
      <c r="A660" s="22">
        <v>41456</v>
      </c>
      <c r="B660" s="24">
        <f>VLOOKUP(Table30[[#This Row],[Month]],'DB Money Supply'!$A:$D,3)</f>
        <v>4607.5</v>
      </c>
      <c r="C660" s="63">
        <f>(Table30[[#This Row],[Real M2 Money Stock]]-B648)/B648</f>
        <v>4.7802060355217932E-2</v>
      </c>
    </row>
    <row r="661" spans="1:3" x14ac:dyDescent="0.35">
      <c r="A661" s="22">
        <v>41487</v>
      </c>
      <c r="B661" s="24">
        <f>VLOOKUP(Table30[[#This Row],[Month]],'DB Money Supply'!$A:$D,3)</f>
        <v>4621.8999999999996</v>
      </c>
      <c r="C661" s="63">
        <f>(Table30[[#This Row],[Real M2 Money Stock]]-B649)/B649</f>
        <v>4.9930714886076928E-2</v>
      </c>
    </row>
    <row r="662" spans="1:3" x14ac:dyDescent="0.35">
      <c r="A662" s="22">
        <v>41518</v>
      </c>
      <c r="B662" s="24">
        <f>VLOOKUP(Table30[[#This Row],[Month]],'DB Money Supply'!$A:$D,3)</f>
        <v>4642.1000000000004</v>
      </c>
      <c r="C662" s="63">
        <f>(Table30[[#This Row],[Real M2 Money Stock]]-B650)/B650</f>
        <v>5.1295407192680491E-2</v>
      </c>
    </row>
    <row r="663" spans="1:3" x14ac:dyDescent="0.35">
      <c r="A663" s="22">
        <v>41548</v>
      </c>
      <c r="B663" s="24">
        <f>VLOOKUP(Table30[[#This Row],[Month]],'DB Money Supply'!$A:$D,3)</f>
        <v>4689</v>
      </c>
      <c r="C663" s="63">
        <f>(Table30[[#This Row],[Real M2 Money Stock]]-B651)/B651</f>
        <v>5.7868020304568529E-2</v>
      </c>
    </row>
    <row r="664" spans="1:3" x14ac:dyDescent="0.35">
      <c r="A664" s="22">
        <v>41579</v>
      </c>
      <c r="B664" s="24">
        <f>VLOOKUP(Table30[[#This Row],[Month]],'DB Money Supply'!$A:$D,3)</f>
        <v>4685.6000000000004</v>
      </c>
      <c r="C664" s="63">
        <f>(Table30[[#This Row],[Real M2 Money Stock]]-B652)/B652</f>
        <v>4.8162315728250936E-2</v>
      </c>
    </row>
    <row r="665" spans="1:3" x14ac:dyDescent="0.35">
      <c r="A665" s="22">
        <v>41609</v>
      </c>
      <c r="B665" s="24">
        <f>VLOOKUP(Table30[[#This Row],[Month]],'DB Money Supply'!$A:$D,3)</f>
        <v>4698.7</v>
      </c>
      <c r="C665" s="63">
        <f>(Table30[[#This Row],[Real M2 Money Stock]]-B653)/B653</f>
        <v>3.8685147114088027E-2</v>
      </c>
    </row>
    <row r="666" spans="1:3" x14ac:dyDescent="0.35">
      <c r="A666" s="22">
        <v>41640</v>
      </c>
      <c r="B666" s="24">
        <f>VLOOKUP(Table30[[#This Row],[Month]],'DB Money Supply'!$A:$D,3)</f>
        <v>4708.7</v>
      </c>
      <c r="C666" s="63">
        <f>(Table30[[#This Row],[Real M2 Money Stock]]-B654)/B654</f>
        <v>4.0987774412486376E-2</v>
      </c>
    </row>
    <row r="667" spans="1:3" x14ac:dyDescent="0.35">
      <c r="A667" s="22">
        <v>41671</v>
      </c>
      <c r="B667" s="24">
        <f>VLOOKUP(Table30[[#This Row],[Month]],'DB Money Supply'!$A:$D,3)</f>
        <v>4738.3</v>
      </c>
      <c r="C667" s="63">
        <f>(Table30[[#This Row],[Real M2 Money Stock]]-B655)/B655</f>
        <v>5.2978955087890967E-2</v>
      </c>
    </row>
    <row r="668" spans="1:3" x14ac:dyDescent="0.35">
      <c r="A668" s="22">
        <v>41699</v>
      </c>
      <c r="B668" s="24">
        <f>VLOOKUP(Table30[[#This Row],[Month]],'DB Money Supply'!$A:$D,3)</f>
        <v>4745.3</v>
      </c>
      <c r="C668" s="63">
        <f>(Table30[[#This Row],[Real M2 Money Stock]]-B656)/B656</f>
        <v>4.4783020321891846E-2</v>
      </c>
    </row>
    <row r="669" spans="1:3" x14ac:dyDescent="0.35">
      <c r="A669" s="22">
        <v>41730</v>
      </c>
      <c r="B669" s="24">
        <f>VLOOKUP(Table30[[#This Row],[Month]],'DB Money Supply'!$A:$D,3)</f>
        <v>4760.3999999999996</v>
      </c>
      <c r="C669" s="63">
        <f>(Table30[[#This Row],[Real M2 Money Stock]]-B657)/B657</f>
        <v>4.2370097878210604E-2</v>
      </c>
    </row>
    <row r="670" spans="1:3" x14ac:dyDescent="0.35">
      <c r="A670" s="22">
        <v>41760</v>
      </c>
      <c r="B670" s="24">
        <f>VLOOKUP(Table30[[#This Row],[Month]],'DB Money Supply'!$A:$D,3)</f>
        <v>4780.7</v>
      </c>
      <c r="C670" s="63">
        <f>(Table30[[#This Row],[Real M2 Money Stock]]-B658)/B658</f>
        <v>4.3092162681096176E-2</v>
      </c>
    </row>
    <row r="671" spans="1:3" x14ac:dyDescent="0.35">
      <c r="A671" s="22">
        <v>41791</v>
      </c>
      <c r="B671" s="24">
        <f>VLOOKUP(Table30[[#This Row],[Month]],'DB Money Supply'!$A:$D,3)</f>
        <v>4797.3</v>
      </c>
      <c r="C671" s="63">
        <f>(Table30[[#This Row],[Real M2 Money Stock]]-B659)/B659</f>
        <v>4.364000261056853E-2</v>
      </c>
    </row>
    <row r="672" spans="1:3" x14ac:dyDescent="0.35">
      <c r="A672" s="22">
        <v>41821</v>
      </c>
      <c r="B672" s="24">
        <f>VLOOKUP(Table30[[#This Row],[Month]],'DB Money Supply'!$A:$D,3)</f>
        <v>4816.8</v>
      </c>
      <c r="C672" s="63">
        <f>(Table30[[#This Row],[Real M2 Money Stock]]-B660)/B660</f>
        <v>4.5425935973955549E-2</v>
      </c>
    </row>
    <row r="673" spans="1:3" x14ac:dyDescent="0.35">
      <c r="A673" s="22">
        <v>41852</v>
      </c>
      <c r="B673" s="24">
        <f>VLOOKUP(Table30[[#This Row],[Month]],'DB Money Supply'!$A:$D,3)</f>
        <v>4830</v>
      </c>
      <c r="C673" s="63">
        <f>(Table30[[#This Row],[Real M2 Money Stock]]-B661)/B661</f>
        <v>4.5024773361604618E-2</v>
      </c>
    </row>
    <row r="674" spans="1:3" x14ac:dyDescent="0.35">
      <c r="A674" s="22">
        <v>41883</v>
      </c>
      <c r="B674" s="24">
        <f>VLOOKUP(Table30[[#This Row],[Month]],'DB Money Supply'!$A:$D,3)</f>
        <v>4843.8</v>
      </c>
      <c r="C674" s="63">
        <f>(Table30[[#This Row],[Real M2 Money Stock]]-B662)/B662</f>
        <v>4.3450162641907715E-2</v>
      </c>
    </row>
    <row r="675" spans="1:3" x14ac:dyDescent="0.35">
      <c r="A675" s="22">
        <v>41913</v>
      </c>
      <c r="B675" s="24">
        <f>VLOOKUP(Table30[[#This Row],[Month]],'DB Money Supply'!$A:$D,3)</f>
        <v>4870.2</v>
      </c>
      <c r="C675" s="63">
        <f>(Table30[[#This Row],[Real M2 Money Stock]]-B663)/B663</f>
        <v>3.8643634037108084E-2</v>
      </c>
    </row>
    <row r="676" spans="1:3" x14ac:dyDescent="0.35">
      <c r="A676" s="22">
        <v>41944</v>
      </c>
      <c r="B676" s="24">
        <f>VLOOKUP(Table30[[#This Row],[Month]],'DB Money Supply'!$A:$D,3)</f>
        <v>4896.8</v>
      </c>
      <c r="C676" s="63">
        <f>(Table30[[#This Row],[Real M2 Money Stock]]-B664)/B664</f>
        <v>4.5074270104148842E-2</v>
      </c>
    </row>
    <row r="677" spans="1:3" x14ac:dyDescent="0.35">
      <c r="A677" s="22">
        <v>41974</v>
      </c>
      <c r="B677" s="24">
        <f>VLOOKUP(Table30[[#This Row],[Month]],'DB Money Supply'!$A:$D,3)</f>
        <v>4944.5</v>
      </c>
      <c r="C677" s="63">
        <f>(Table30[[#This Row],[Real M2 Money Stock]]-B665)/B665</f>
        <v>5.2312341711537272E-2</v>
      </c>
    </row>
    <row r="678" spans="1:3" x14ac:dyDescent="0.35">
      <c r="A678" s="22">
        <v>42005</v>
      </c>
      <c r="B678" s="24">
        <f>VLOOKUP(Table30[[#This Row],[Month]],'DB Money Supply'!$A:$D,3)</f>
        <v>5003.3</v>
      </c>
      <c r="C678" s="63">
        <f>(Table30[[#This Row],[Real M2 Money Stock]]-B666)/B666</f>
        <v>6.2565039182789384E-2</v>
      </c>
    </row>
    <row r="679" spans="1:3" x14ac:dyDescent="0.35">
      <c r="A679" s="22">
        <v>42036</v>
      </c>
      <c r="B679" s="24">
        <f>VLOOKUP(Table30[[#This Row],[Month]],'DB Money Supply'!$A:$D,3)</f>
        <v>5041.1000000000004</v>
      </c>
      <c r="C679" s="63">
        <f>(Table30[[#This Row],[Real M2 Money Stock]]-B667)/B667</f>
        <v>6.3904775974505654E-2</v>
      </c>
    </row>
    <row r="680" spans="1:3" x14ac:dyDescent="0.35">
      <c r="A680" s="22">
        <v>42064</v>
      </c>
      <c r="B680" s="24">
        <f>VLOOKUP(Table30[[#This Row],[Month]],'DB Money Supply'!$A:$D,3)</f>
        <v>5034.2</v>
      </c>
      <c r="C680" s="63">
        <f>(Table30[[#This Row],[Real M2 Money Stock]]-B668)/B668</f>
        <v>6.0881293068931287E-2</v>
      </c>
    </row>
    <row r="681" spans="1:3" x14ac:dyDescent="0.35">
      <c r="A681" s="22">
        <v>42095</v>
      </c>
      <c r="B681" s="24">
        <f>VLOOKUP(Table30[[#This Row],[Month]],'DB Money Supply'!$A:$D,3)</f>
        <v>5049.2</v>
      </c>
      <c r="C681" s="63">
        <f>(Table30[[#This Row],[Real M2 Money Stock]]-B669)/B669</f>
        <v>6.0667170825981054E-2</v>
      </c>
    </row>
    <row r="682" spans="1:3" x14ac:dyDescent="0.35">
      <c r="A682" s="22">
        <v>42125</v>
      </c>
      <c r="B682" s="24">
        <f>VLOOKUP(Table30[[#This Row],[Month]],'DB Money Supply'!$A:$D,3)</f>
        <v>5046.5</v>
      </c>
      <c r="C682" s="63">
        <f>(Table30[[#This Row],[Real M2 Money Stock]]-B670)/B670</f>
        <v>5.5598552513230322E-2</v>
      </c>
    </row>
    <row r="683" spans="1:3" x14ac:dyDescent="0.35">
      <c r="A683" s="22">
        <v>42156</v>
      </c>
      <c r="B683" s="24">
        <f>VLOOKUP(Table30[[#This Row],[Month]],'DB Money Supply'!$A:$D,3)</f>
        <v>5051.7</v>
      </c>
      <c r="C683" s="63">
        <f>(Table30[[#This Row],[Real M2 Money Stock]]-B671)/B671</f>
        <v>5.3029829278969341E-2</v>
      </c>
    </row>
    <row r="684" spans="1:3" x14ac:dyDescent="0.35">
      <c r="A684" s="22">
        <v>42186</v>
      </c>
      <c r="B684" s="24">
        <f>VLOOKUP(Table30[[#This Row],[Month]],'DB Money Supply'!$A:$D,3)</f>
        <v>5065.8</v>
      </c>
      <c r="C684" s="63">
        <f>(Table30[[#This Row],[Real M2 Money Stock]]-B672)/B672</f>
        <v>5.1694070752366712E-2</v>
      </c>
    </row>
    <row r="685" spans="1:3" x14ac:dyDescent="0.35">
      <c r="A685" s="22">
        <v>42217</v>
      </c>
      <c r="B685" s="24">
        <f>VLOOKUP(Table30[[#This Row],[Month]],'DB Money Supply'!$A:$D,3)</f>
        <v>5087.3</v>
      </c>
      <c r="C685" s="63">
        <f>(Table30[[#This Row],[Real M2 Money Stock]]-B673)/B673</f>
        <v>5.3271221532091136E-2</v>
      </c>
    </row>
    <row r="686" spans="1:3" x14ac:dyDescent="0.35">
      <c r="A686" s="22">
        <v>42248</v>
      </c>
      <c r="B686" s="24">
        <f>VLOOKUP(Table30[[#This Row],[Month]],'DB Money Supply'!$A:$D,3)</f>
        <v>5121.8999999999996</v>
      </c>
      <c r="C686" s="63">
        <f>(Table30[[#This Row],[Real M2 Money Stock]]-B674)/B674</f>
        <v>5.7413600891861649E-2</v>
      </c>
    </row>
    <row r="687" spans="1:3" x14ac:dyDescent="0.35">
      <c r="A687" s="22">
        <v>42278</v>
      </c>
      <c r="B687" s="24">
        <f>VLOOKUP(Table30[[#This Row],[Month]],'DB Money Supply'!$A:$D,3)</f>
        <v>5130.5</v>
      </c>
      <c r="C687" s="63">
        <f>(Table30[[#This Row],[Real M2 Money Stock]]-B675)/B675</f>
        <v>5.3447497022709581E-2</v>
      </c>
    </row>
    <row r="688" spans="1:3" x14ac:dyDescent="0.35">
      <c r="A688" s="22">
        <v>42309</v>
      </c>
      <c r="B688" s="24">
        <f>VLOOKUP(Table30[[#This Row],[Month]],'DB Money Supply'!$A:$D,3)</f>
        <v>5161.8</v>
      </c>
      <c r="C688" s="63">
        <f>(Table30[[#This Row],[Real M2 Money Stock]]-B676)/B676</f>
        <v>5.4116974350596307E-2</v>
      </c>
    </row>
    <row r="689" spans="1:3" x14ac:dyDescent="0.35">
      <c r="A689" s="22">
        <v>42339</v>
      </c>
      <c r="B689" s="24">
        <f>VLOOKUP(Table30[[#This Row],[Month]],'DB Money Supply'!$A:$D,3)</f>
        <v>5191.8</v>
      </c>
      <c r="C689" s="63">
        <f>(Table30[[#This Row],[Real M2 Money Stock]]-B677)/B677</f>
        <v>5.0015168368894768E-2</v>
      </c>
    </row>
    <row r="690" spans="1:3" x14ac:dyDescent="0.35">
      <c r="A690" s="22">
        <v>42370</v>
      </c>
      <c r="B690" s="24">
        <f>VLOOKUP(Table30[[#This Row],[Month]],'DB Money Supply'!$A:$D,3)</f>
        <v>5247.2</v>
      </c>
      <c r="C690" s="63">
        <f>(Table30[[#This Row],[Real M2 Money Stock]]-B678)/B678</f>
        <v>4.8747826434553124E-2</v>
      </c>
    </row>
    <row r="691" spans="1:3" x14ac:dyDescent="0.35">
      <c r="A691" s="22">
        <v>42401</v>
      </c>
      <c r="B691" s="24">
        <f>VLOOKUP(Table30[[#This Row],[Month]],'DB Money Supply'!$A:$D,3)</f>
        <v>5286</v>
      </c>
      <c r="C691" s="63">
        <f>(Table30[[#This Row],[Real M2 Money Stock]]-B679)/B679</f>
        <v>4.8580666917934501E-2</v>
      </c>
    </row>
    <row r="692" spans="1:3" x14ac:dyDescent="0.35">
      <c r="A692" s="22">
        <v>42430</v>
      </c>
      <c r="B692" s="24">
        <f>VLOOKUP(Table30[[#This Row],[Month]],'DB Money Supply'!$A:$D,3)</f>
        <v>5296.4</v>
      </c>
      <c r="C692" s="63">
        <f>(Table30[[#This Row],[Real M2 Money Stock]]-B680)/B680</f>
        <v>5.2083747169361531E-2</v>
      </c>
    </row>
    <row r="693" spans="1:3" x14ac:dyDescent="0.35">
      <c r="A693" s="22">
        <v>42461</v>
      </c>
      <c r="B693" s="24">
        <f>VLOOKUP(Table30[[#This Row],[Month]],'DB Money Supply'!$A:$D,3)</f>
        <v>5313.3</v>
      </c>
      <c r="C693" s="63">
        <f>(Table30[[#This Row],[Real M2 Money Stock]]-B681)/B681</f>
        <v>5.2305315693575292E-2</v>
      </c>
    </row>
    <row r="694" spans="1:3" x14ac:dyDescent="0.35">
      <c r="A694" s="22">
        <v>42491</v>
      </c>
      <c r="B694" s="24">
        <f>VLOOKUP(Table30[[#This Row],[Month]],'DB Money Supply'!$A:$D,3)</f>
        <v>5328.8</v>
      </c>
      <c r="C694" s="63">
        <f>(Table30[[#This Row],[Real M2 Money Stock]]-B682)/B682</f>
        <v>5.5939760229862315E-2</v>
      </c>
    </row>
    <row r="695" spans="1:3" x14ac:dyDescent="0.35">
      <c r="A695" s="22">
        <v>42522</v>
      </c>
      <c r="B695" s="24">
        <f>VLOOKUP(Table30[[#This Row],[Month]],'DB Money Supply'!$A:$D,3)</f>
        <v>5341.7</v>
      </c>
      <c r="C695" s="63">
        <f>(Table30[[#This Row],[Real M2 Money Stock]]-B683)/B683</f>
        <v>5.7406417641586001E-2</v>
      </c>
    </row>
    <row r="696" spans="1:3" x14ac:dyDescent="0.35">
      <c r="A696" s="22">
        <v>42552</v>
      </c>
      <c r="B696" s="24">
        <f>VLOOKUP(Table30[[#This Row],[Month]],'DB Money Supply'!$A:$D,3)</f>
        <v>5369.4</v>
      </c>
      <c r="C696" s="63">
        <f>(Table30[[#This Row],[Real M2 Money Stock]]-B684)/B684</f>
        <v>5.9931304038848637E-2</v>
      </c>
    </row>
    <row r="697" spans="1:3" x14ac:dyDescent="0.35">
      <c r="A697" s="22">
        <v>42583</v>
      </c>
      <c r="B697" s="24">
        <f>VLOOKUP(Table30[[#This Row],[Month]],'DB Money Supply'!$A:$D,3)</f>
        <v>5395.3</v>
      </c>
      <c r="C697" s="63">
        <f>(Table30[[#This Row],[Real M2 Money Stock]]-B685)/B685</f>
        <v>6.0542920606215474E-2</v>
      </c>
    </row>
    <row r="698" spans="1:3" x14ac:dyDescent="0.35">
      <c r="A698" s="22">
        <v>42614</v>
      </c>
      <c r="B698" s="24">
        <f>VLOOKUP(Table30[[#This Row],[Month]],'DB Money Supply'!$A:$D,3)</f>
        <v>5406</v>
      </c>
      <c r="C698" s="63">
        <f>(Table30[[#This Row],[Real M2 Money Stock]]-B686)/B686</f>
        <v>5.5467697534118274E-2</v>
      </c>
    </row>
    <row r="699" spans="1:3" x14ac:dyDescent="0.35">
      <c r="A699" s="22">
        <v>42644</v>
      </c>
      <c r="B699" s="24">
        <f>VLOOKUP(Table30[[#This Row],[Month]],'DB Money Supply'!$A:$D,3)</f>
        <v>5421.3</v>
      </c>
      <c r="C699" s="63">
        <f>(Table30[[#This Row],[Real M2 Money Stock]]-B687)/B687</f>
        <v>5.6680635415651534E-2</v>
      </c>
    </row>
    <row r="700" spans="1:3" x14ac:dyDescent="0.35">
      <c r="A700" s="22">
        <v>42675</v>
      </c>
      <c r="B700" s="24">
        <f>VLOOKUP(Table30[[#This Row],[Month]],'DB Money Supply'!$A:$D,3)</f>
        <v>5444.2</v>
      </c>
      <c r="C700" s="63">
        <f>(Table30[[#This Row],[Real M2 Money Stock]]-B688)/B688</f>
        <v>5.4709597427253988E-2</v>
      </c>
    </row>
    <row r="701" spans="1:3" x14ac:dyDescent="0.35">
      <c r="A701" s="22">
        <v>42705</v>
      </c>
      <c r="B701" s="24">
        <f>VLOOKUP(Table30[[#This Row],[Month]],'DB Money Supply'!$A:$D,3)</f>
        <v>5444.2</v>
      </c>
      <c r="C701" s="63">
        <f>(Table30[[#This Row],[Real M2 Money Stock]]-B689)/B689</f>
        <v>4.8615123849146659E-2</v>
      </c>
    </row>
    <row r="702" spans="1:3" x14ac:dyDescent="0.35">
      <c r="A702" s="22">
        <v>42736</v>
      </c>
      <c r="B702" s="24">
        <f>VLOOKUP(Table30[[#This Row],[Month]],'DB Money Supply'!$A:$D,3)</f>
        <v>5452.3</v>
      </c>
      <c r="C702" s="63">
        <f>(Table30[[#This Row],[Real M2 Money Stock]]-B690)/B690</f>
        <v>3.9087513340448313E-2</v>
      </c>
    </row>
    <row r="703" spans="1:3" x14ac:dyDescent="0.35">
      <c r="A703" s="22">
        <v>42767</v>
      </c>
      <c r="B703" s="24">
        <f>VLOOKUP(Table30[[#This Row],[Month]],'DB Money Supply'!$A:$D,3)</f>
        <v>5471.8</v>
      </c>
      <c r="C703" s="63">
        <f>(Table30[[#This Row],[Real M2 Money Stock]]-B691)/B691</f>
        <v>3.5149451381006468E-2</v>
      </c>
    </row>
    <row r="704" spans="1:3" x14ac:dyDescent="0.35">
      <c r="A704" s="22">
        <v>42795</v>
      </c>
      <c r="B704" s="24">
        <f>VLOOKUP(Table30[[#This Row],[Month]],'DB Money Supply'!$A:$D,3)</f>
        <v>5502.7</v>
      </c>
      <c r="C704" s="63">
        <f>(Table30[[#This Row],[Real M2 Money Stock]]-B692)/B692</f>
        <v>3.8950985575107656E-2</v>
      </c>
    </row>
    <row r="705" spans="1:3" x14ac:dyDescent="0.35">
      <c r="A705" s="22">
        <v>42826</v>
      </c>
      <c r="B705" s="24">
        <f>VLOOKUP(Table30[[#This Row],[Month]],'DB Money Supply'!$A:$D,3)</f>
        <v>5521.4</v>
      </c>
      <c r="C705" s="63">
        <f>(Table30[[#This Row],[Real M2 Money Stock]]-B693)/B693</f>
        <v>3.9165866787119009E-2</v>
      </c>
    </row>
    <row r="706" spans="1:3" x14ac:dyDescent="0.35">
      <c r="A706" s="22">
        <v>42856</v>
      </c>
      <c r="B706" s="24">
        <f>VLOOKUP(Table30[[#This Row],[Month]],'DB Money Supply'!$A:$D,3)</f>
        <v>5547</v>
      </c>
      <c r="C706" s="63">
        <f>(Table30[[#This Row],[Real M2 Money Stock]]-B694)/B694</f>
        <v>4.0947305209427978E-2</v>
      </c>
    </row>
    <row r="707" spans="1:3" x14ac:dyDescent="0.35">
      <c r="A707" s="22">
        <v>42887</v>
      </c>
      <c r="B707" s="24">
        <f>VLOOKUP(Table30[[#This Row],[Month]],'DB Money Supply'!$A:$D,3)</f>
        <v>5553.2</v>
      </c>
      <c r="C707" s="63">
        <f>(Table30[[#This Row],[Real M2 Money Stock]]-B695)/B695</f>
        <v>3.9594136698054928E-2</v>
      </c>
    </row>
    <row r="708" spans="1:3" x14ac:dyDescent="0.35">
      <c r="A708" s="22">
        <v>42917</v>
      </c>
      <c r="B708" s="24">
        <f>VLOOKUP(Table30[[#This Row],[Month]],'DB Money Supply'!$A:$D,3)</f>
        <v>5576.8</v>
      </c>
      <c r="C708" s="63">
        <f>(Table30[[#This Row],[Real M2 Money Stock]]-B696)/B696</f>
        <v>3.8626289715797027E-2</v>
      </c>
    </row>
    <row r="709" spans="1:3" x14ac:dyDescent="0.35">
      <c r="A709" s="22">
        <v>42948</v>
      </c>
      <c r="B709" s="24">
        <f>VLOOKUP(Table30[[#This Row],[Month]],'DB Money Supply'!$A:$D,3)</f>
        <v>5579.3</v>
      </c>
      <c r="C709" s="63">
        <f>(Table30[[#This Row],[Real M2 Money Stock]]-B697)/B697</f>
        <v>3.4103756973662261E-2</v>
      </c>
    </row>
    <row r="710" spans="1:3" x14ac:dyDescent="0.35">
      <c r="A710" s="22">
        <v>42979</v>
      </c>
      <c r="B710" s="24">
        <f>VLOOKUP(Table30[[#This Row],[Month]],'DB Money Supply'!$A:$D,3)</f>
        <v>5568.2</v>
      </c>
      <c r="C710" s="63">
        <f>(Table30[[#This Row],[Real M2 Money Stock]]-B698)/B698</f>
        <v>3.0003699593044733E-2</v>
      </c>
    </row>
    <row r="711" spans="1:3" x14ac:dyDescent="0.35">
      <c r="A711" s="22">
        <v>43009</v>
      </c>
      <c r="B711" s="24">
        <f>VLOOKUP(Table30[[#This Row],[Month]],'DB Money Supply'!$A:$D,3)</f>
        <v>5586.4</v>
      </c>
      <c r="C711" s="63">
        <f>(Table30[[#This Row],[Real M2 Money Stock]]-B699)/B699</f>
        <v>3.0453950159555723E-2</v>
      </c>
    </row>
    <row r="712" spans="1:3" x14ac:dyDescent="0.35">
      <c r="A712" s="22">
        <v>43040</v>
      </c>
      <c r="B712" s="24">
        <f>VLOOKUP(Table30[[#This Row],[Month]],'DB Money Supply'!$A:$D,3)</f>
        <v>5582.3</v>
      </c>
      <c r="C712" s="63">
        <f>(Table30[[#This Row],[Real M2 Money Stock]]-B700)/B700</f>
        <v>2.5366445024062372E-2</v>
      </c>
    </row>
    <row r="713" spans="1:3" x14ac:dyDescent="0.35">
      <c r="A713" s="22">
        <v>43070</v>
      </c>
      <c r="B713" s="24">
        <f>VLOOKUP(Table30[[#This Row],[Month]],'DB Money Supply'!$A:$D,3)</f>
        <v>5590</v>
      </c>
      <c r="C713" s="63">
        <f>(Table30[[#This Row],[Real M2 Money Stock]]-B701)/B701</f>
        <v>2.6780794239741411E-2</v>
      </c>
    </row>
    <row r="714" spans="1:3" x14ac:dyDescent="0.35">
      <c r="A714" s="22">
        <v>43101</v>
      </c>
      <c r="B714" s="24">
        <f>VLOOKUP(Table30[[#This Row],[Month]],'DB Money Supply'!$A:$D,3)</f>
        <v>5575.3</v>
      </c>
      <c r="C714" s="63">
        <f>(Table30[[#This Row],[Real M2 Money Stock]]-B702)/B702</f>
        <v>2.2559286906443151E-2</v>
      </c>
    </row>
    <row r="715" spans="1:3" x14ac:dyDescent="0.35">
      <c r="A715" s="22">
        <v>43132</v>
      </c>
      <c r="B715" s="24">
        <f>VLOOKUP(Table30[[#This Row],[Month]],'DB Money Supply'!$A:$D,3)</f>
        <v>5576.6</v>
      </c>
      <c r="C715" s="63">
        <f>(Table30[[#This Row],[Real M2 Money Stock]]-B703)/B703</f>
        <v>1.9152746810921484E-2</v>
      </c>
    </row>
    <row r="716" spans="1:3" x14ac:dyDescent="0.35">
      <c r="A716" s="22">
        <v>43160</v>
      </c>
      <c r="B716" s="24">
        <f>VLOOKUP(Table30[[#This Row],[Month]],'DB Money Supply'!$A:$D,3)</f>
        <v>5595.6</v>
      </c>
      <c r="C716" s="63">
        <f>(Table30[[#This Row],[Real M2 Money Stock]]-B704)/B704</f>
        <v>1.6882621258654942E-2</v>
      </c>
    </row>
    <row r="717" spans="1:3" x14ac:dyDescent="0.35">
      <c r="A717" s="22">
        <v>43191</v>
      </c>
      <c r="B717" s="24">
        <f>VLOOKUP(Table30[[#This Row],[Month]],'DB Money Supply'!$A:$D,3)</f>
        <v>5591.8</v>
      </c>
      <c r="C717" s="63">
        <f>(Table30[[#This Row],[Real M2 Money Stock]]-B705)/B705</f>
        <v>1.2750389393994376E-2</v>
      </c>
    </row>
    <row r="718" spans="1:3" x14ac:dyDescent="0.35">
      <c r="A718" s="22">
        <v>43221</v>
      </c>
      <c r="B718" s="24">
        <f>VLOOKUP(Table30[[#This Row],[Month]],'DB Money Supply'!$A:$D,3)</f>
        <v>5599</v>
      </c>
      <c r="C718" s="63">
        <f>(Table30[[#This Row],[Real M2 Money Stock]]-B706)/B706</f>
        <v>9.374436632413918E-3</v>
      </c>
    </row>
    <row r="719" spans="1:3" x14ac:dyDescent="0.35">
      <c r="A719" s="22">
        <v>43252</v>
      </c>
      <c r="B719" s="24">
        <f>VLOOKUP(Table30[[#This Row],[Month]],'DB Money Supply'!$A:$D,3)</f>
        <v>5615.9</v>
      </c>
      <c r="C719" s="63">
        <f>(Table30[[#This Row],[Real M2 Money Stock]]-B707)/B707</f>
        <v>1.1290787293812544E-2</v>
      </c>
    </row>
    <row r="720" spans="1:3" x14ac:dyDescent="0.35">
      <c r="A720" s="22">
        <v>43282</v>
      </c>
      <c r="B720" s="24">
        <f>VLOOKUP(Table30[[#This Row],[Month]],'DB Money Supply'!$A:$D,3)</f>
        <v>5625</v>
      </c>
      <c r="C720" s="63">
        <f>(Table30[[#This Row],[Real M2 Money Stock]]-B708)/B708</f>
        <v>8.6429493616410509E-3</v>
      </c>
    </row>
    <row r="721" spans="1:3" x14ac:dyDescent="0.35">
      <c r="A721" s="22">
        <v>43313</v>
      </c>
      <c r="B721" s="24">
        <f>VLOOKUP(Table30[[#This Row],[Month]],'DB Money Supply'!$A:$D,3)</f>
        <v>5635.5</v>
      </c>
      <c r="C721" s="63">
        <f>(Table30[[#This Row],[Real M2 Money Stock]]-B709)/B709</f>
        <v>1.0072948219310634E-2</v>
      </c>
    </row>
    <row r="722" spans="1:3" x14ac:dyDescent="0.35">
      <c r="A722" s="22">
        <v>43344</v>
      </c>
      <c r="B722" s="24">
        <f>VLOOKUP(Table30[[#This Row],[Month]],'DB Money Supply'!$A:$D,3)</f>
        <v>5635.4</v>
      </c>
      <c r="C722" s="63">
        <f>(Table30[[#This Row],[Real M2 Money Stock]]-B710)/B710</f>
        <v>1.2068532021119899E-2</v>
      </c>
    </row>
    <row r="723" spans="1:3" x14ac:dyDescent="0.35">
      <c r="A723" s="22">
        <v>43374</v>
      </c>
      <c r="B723" s="24">
        <f>VLOOKUP(Table30[[#This Row],[Month]],'DB Money Supply'!$A:$D,3)</f>
        <v>5627</v>
      </c>
      <c r="C723" s="63">
        <f>(Table30[[#This Row],[Real M2 Money Stock]]-B711)/B711</f>
        <v>7.2676500071603119E-3</v>
      </c>
    </row>
    <row r="724" spans="1:3" x14ac:dyDescent="0.35">
      <c r="A724" s="22">
        <v>43405</v>
      </c>
      <c r="B724" s="24">
        <f>VLOOKUP(Table30[[#This Row],[Month]],'DB Money Supply'!$A:$D,3)</f>
        <v>5636.7</v>
      </c>
      <c r="C724" s="63">
        <f>(Table30[[#This Row],[Real M2 Money Stock]]-B712)/B712</f>
        <v>9.745087150457632E-3</v>
      </c>
    </row>
    <row r="725" spans="1:3" x14ac:dyDescent="0.35">
      <c r="A725" s="22">
        <v>43435</v>
      </c>
      <c r="B725" s="24">
        <f>VLOOKUP(Table30[[#This Row],[Month]],'DB Money Supply'!$A:$D,3)</f>
        <v>5685.5</v>
      </c>
      <c r="C725" s="63">
        <f>(Table30[[#This Row],[Real M2 Money Stock]]-B713)/B713</f>
        <v>1.7084078711985688E-2</v>
      </c>
    </row>
    <row r="726" spans="1:3" x14ac:dyDescent="0.35">
      <c r="A726" s="22">
        <v>43466</v>
      </c>
      <c r="B726" s="24">
        <f>VLOOKUP(Table30[[#This Row],[Month]],'DB Money Supply'!$A:$D,3)</f>
        <v>5715.8</v>
      </c>
      <c r="C726" s="63">
        <f>(Table30[[#This Row],[Real M2 Money Stock]]-B714)/B714</f>
        <v>2.5200437644611051E-2</v>
      </c>
    </row>
    <row r="727" spans="1:3" x14ac:dyDescent="0.35">
      <c r="A727" s="22">
        <v>43497</v>
      </c>
      <c r="B727" s="24">
        <f>VLOOKUP(Table30[[#This Row],[Month]],'DB Money Supply'!$A:$D,3)</f>
        <v>5717.2</v>
      </c>
      <c r="C727" s="63">
        <f>(Table30[[#This Row],[Real M2 Money Stock]]-B715)/B715</f>
        <v>2.521249506867974E-2</v>
      </c>
    </row>
    <row r="728" spans="1:3" x14ac:dyDescent="0.35">
      <c r="A728" s="22">
        <v>43525</v>
      </c>
      <c r="B728" s="24">
        <f>VLOOKUP(Table30[[#This Row],[Month]],'DB Money Supply'!$A:$D,3)</f>
        <v>5706.7</v>
      </c>
      <c r="C728" s="63">
        <f>(Table30[[#This Row],[Real M2 Money Stock]]-B716)/B716</f>
        <v>1.9854885981842776E-2</v>
      </c>
    </row>
    <row r="729" spans="1:3" x14ac:dyDescent="0.35">
      <c r="A729" s="22">
        <v>43556</v>
      </c>
      <c r="B729" s="24">
        <f>VLOOKUP(Table30[[#This Row],[Month]],'DB Money Supply'!$A:$D,3)</f>
        <v>5698.7</v>
      </c>
      <c r="C729" s="63">
        <f>(Table30[[#This Row],[Real M2 Money Stock]]-B717)/B717</f>
        <v>1.9117278872634865E-2</v>
      </c>
    </row>
    <row r="730" spans="1:3" x14ac:dyDescent="0.35">
      <c r="A730" s="28">
        <v>43586</v>
      </c>
      <c r="B730" s="24">
        <f>VLOOKUP(Table30[[#This Row],[Month]],'DB Money Supply'!$A:$D,3)</f>
        <v>5730.9</v>
      </c>
      <c r="C730" s="27">
        <f>(Table30[[#This Row],[Real M2 Money Stock]]-B718)/B718</f>
        <v>2.3557778174673985E-2</v>
      </c>
    </row>
    <row r="731" spans="1:3" x14ac:dyDescent="0.35">
      <c r="A731" s="22">
        <v>43617</v>
      </c>
      <c r="B731" s="24">
        <f>VLOOKUP(Table30[[#This Row],[Month]],'DB Money Supply'!$A:$D,3)</f>
        <v>5778</v>
      </c>
      <c r="C731" s="63">
        <f>(Table30[[#This Row],[Real M2 Money Stock]]-B719)/B719</f>
        <v>2.886447408251578E-2</v>
      </c>
    </row>
    <row r="732" spans="1:3" x14ac:dyDescent="0.35">
      <c r="A732" s="22">
        <v>43647</v>
      </c>
      <c r="B732" s="24">
        <f>VLOOKUP(Table30[[#This Row],[Month]],'DB Money Supply'!$A:$D,3)</f>
        <v>5796.7</v>
      </c>
      <c r="C732" s="27">
        <f>(Table30[[#This Row],[Real M2 Money Stock]]-B720)/B720</f>
        <v>3.0524444444444413E-2</v>
      </c>
    </row>
    <row r="733" spans="1:3" x14ac:dyDescent="0.35">
      <c r="A733" s="22">
        <v>43678</v>
      </c>
      <c r="B733" s="24">
        <f>VLOOKUP(Table30[[#This Row],[Month]],'DB Money Supply'!$A:$D,3)</f>
        <v>5824</v>
      </c>
      <c r="C733" s="63">
        <f>(Table30[[#This Row],[Real M2 Money Stock]]-B721)/B721</f>
        <v>3.3448673587081888E-2</v>
      </c>
    </row>
    <row r="734" spans="1:3" x14ac:dyDescent="0.35">
      <c r="A734" s="22">
        <v>43709</v>
      </c>
      <c r="B734" s="24">
        <f>VLOOKUP(Table30[[#This Row],[Month]],'DB Money Supply'!$A:$D,3)</f>
        <v>5847.6</v>
      </c>
      <c r="C734" s="63">
        <f>(Table30[[#This Row],[Real M2 Money Stock]]-B722)/B722</f>
        <v>3.765482485715313E-2</v>
      </c>
    </row>
    <row r="735" spans="1:3" x14ac:dyDescent="0.35">
      <c r="A735" s="22">
        <v>43739</v>
      </c>
      <c r="B735" s="24">
        <f>VLOOKUP(Table30[[#This Row],[Month]],'DB Money Supply'!$A:$D,3)</f>
        <v>5885.7</v>
      </c>
      <c r="C735" s="63">
        <f>(Table30[[#This Row],[Real M2 Money Stock]]-B723)/B723</f>
        <v>4.5974764528167733E-2</v>
      </c>
    </row>
    <row r="736" spans="1:3" x14ac:dyDescent="0.35">
      <c r="A736" s="22">
        <v>43770</v>
      </c>
      <c r="B736" s="24">
        <f>VLOOKUP(Table30[[#This Row],[Month]],'DB Money Supply'!$A:$D,3)</f>
        <v>5915.7</v>
      </c>
      <c r="C736" s="63">
        <f>(Table30[[#This Row],[Real M2 Money Stock]]-B724)/B724</f>
        <v>4.9497046144020437E-2</v>
      </c>
    </row>
    <row r="737" spans="1:3" x14ac:dyDescent="0.35">
      <c r="A737" s="22">
        <v>43800</v>
      </c>
      <c r="B737" s="24">
        <f>VLOOKUP(Table30[[#This Row],[Month]],'DB Money Supply'!$A:$D,3)</f>
        <v>5931.6</v>
      </c>
      <c r="C737" s="63">
        <f>(Table30[[#This Row],[Real M2 Money Stock]]-B725)/B725</f>
        <v>4.3285550962976052E-2</v>
      </c>
    </row>
    <row r="738" spans="1:3" x14ac:dyDescent="0.35">
      <c r="A738" s="22">
        <v>43831</v>
      </c>
      <c r="B738" s="24">
        <f>VLOOKUP(Table30[[#This Row],[Month]],'DB Money Supply'!$A:$D,3)</f>
        <v>5954</v>
      </c>
      <c r="C738" s="63">
        <f>(Table30[[#This Row],[Real M2 Money Stock]]-B726)/B726</f>
        <v>4.1673956401553552E-2</v>
      </c>
    </row>
    <row r="739" spans="1:3" x14ac:dyDescent="0.35">
      <c r="A739" s="22">
        <v>43862</v>
      </c>
      <c r="B739" s="24">
        <f>VLOOKUP(Table30[[#This Row],[Month]],'DB Money Supply'!$A:$D,3)</f>
        <v>5968.4</v>
      </c>
      <c r="C739" s="63">
        <f>(Table30[[#This Row],[Real M2 Money Stock]]-B727)/B727</f>
        <v>4.3937591828167602E-2</v>
      </c>
    </row>
    <row r="740" spans="1:3" x14ac:dyDescent="0.35">
      <c r="A740" s="22">
        <v>43891</v>
      </c>
      <c r="B740" s="24">
        <f>VLOOKUP(Table30[[#This Row],[Month]],'DB Money Supply'!$A:$D,3)</f>
        <v>6193.2</v>
      </c>
      <c r="C740" s="63">
        <f>(Table30[[#This Row],[Real M2 Money Stock]]-B728)/B728</f>
        <v>8.5250670264776493E-2</v>
      </c>
    </row>
    <row r="741" spans="1:3" x14ac:dyDescent="0.35">
      <c r="A741" s="22">
        <v>43922</v>
      </c>
      <c r="B741" s="24">
        <f>VLOOKUP(Table30[[#This Row],[Month]],'DB Money Supply'!$A:$D,3)</f>
        <v>6639.2</v>
      </c>
      <c r="C741" s="63">
        <f>(Table30[[#This Row],[Real M2 Money Stock]]-B729)/B729</f>
        <v>0.16503764016354608</v>
      </c>
    </row>
    <row r="742" spans="1:3" x14ac:dyDescent="0.35">
      <c r="A742" s="22">
        <v>43952</v>
      </c>
      <c r="B742" s="24">
        <f>VLOOKUP(Table30[[#This Row],[Month]],'DB Money Supply'!$A:$D,3)</f>
        <v>6968.4</v>
      </c>
      <c r="C742" s="63">
        <f>(Table30[[#This Row],[Real M2 Money Stock]]-B730)/B730</f>
        <v>0.21593466994712873</v>
      </c>
    </row>
    <row r="743" spans="1:3" x14ac:dyDescent="0.35">
      <c r="A743" s="22">
        <v>43983</v>
      </c>
      <c r="B743" s="24">
        <f>VLOOKUP(Table30[[#This Row],[Month]],'DB Money Supply'!$A:$D,3)</f>
        <v>7048.3</v>
      </c>
      <c r="C743" s="63">
        <f>(Table30[[#This Row],[Real M2 Money Stock]]-B731)/B731</f>
        <v>0.21985115957078577</v>
      </c>
    </row>
    <row r="744" spans="1:3" x14ac:dyDescent="0.35">
      <c r="A744" s="22">
        <v>44013</v>
      </c>
      <c r="B744" s="24">
        <f>VLOOKUP(Table30[[#This Row],[Month]],'DB Money Supply'!$A:$D,3)</f>
        <v>7069.5</v>
      </c>
      <c r="C744" s="63">
        <f>(Table30[[#This Row],[Real M2 Money Stock]]-B732)/B732</f>
        <v>0.21957320544447706</v>
      </c>
    </row>
    <row r="745" spans="1:3" x14ac:dyDescent="0.35">
      <c r="A745" s="28">
        <v>44044</v>
      </c>
      <c r="B745" s="24">
        <f>VLOOKUP(Table30[[#This Row],[Month]],'DB Money Supply'!$A:$D,3)</f>
        <v>7072</v>
      </c>
      <c r="C745" s="27">
        <f>(Table30[[#This Row],[Real M2 Money Stock]]-B733)/B733</f>
        <v>0.21428571428571427</v>
      </c>
    </row>
    <row r="746" spans="1:3" x14ac:dyDescent="0.35">
      <c r="A746" s="22">
        <v>44075</v>
      </c>
      <c r="B746" s="24">
        <f>VLOOKUP(Table30[[#This Row],[Month]],'DB Money Supply'!$A:$D,3)</f>
        <v>7139.1</v>
      </c>
      <c r="C746" s="63">
        <f>(Table30[[#This Row],[Real M2 Money Stock]]-B734)/B734</f>
        <v>0.22085983993433203</v>
      </c>
    </row>
    <row r="747" spans="1:3" x14ac:dyDescent="0.35">
      <c r="A747" s="22">
        <v>44105</v>
      </c>
      <c r="B747" s="24">
        <f>VLOOKUP(Table30[[#This Row],[Month]],'DB Money Supply'!$A:$D,3)</f>
        <v>7196.3</v>
      </c>
      <c r="C747" s="27">
        <f>(Table30[[#This Row],[Real M2 Money Stock]]-B735)/B735</f>
        <v>0.22267529775557715</v>
      </c>
    </row>
    <row r="748" spans="1:3" x14ac:dyDescent="0.35">
      <c r="A748" s="22">
        <v>44136</v>
      </c>
      <c r="B748" s="24">
        <f>VLOOKUP(Table30[[#This Row],[Month]],'DB Money Supply'!$A:$D,3)</f>
        <v>7275.9</v>
      </c>
      <c r="C748" s="63">
        <f>(Table30[[#This Row],[Real M2 Money Stock]]-B736)/B736</f>
        <v>0.2299305238602363</v>
      </c>
    </row>
    <row r="749" spans="1:3" x14ac:dyDescent="0.35">
      <c r="A749" s="22">
        <v>44166</v>
      </c>
      <c r="B749" s="24">
        <f>VLOOKUP(Table30[[#This Row],[Month]],'DB Money Supply'!$A:$D,3)</f>
        <v>7311.7</v>
      </c>
      <c r="C749" s="63">
        <f>(Table30[[#This Row],[Real M2 Money Stock]]-B737)/B737</f>
        <v>0.23266909434216726</v>
      </c>
    </row>
    <row r="750" spans="1:3" x14ac:dyDescent="0.35">
      <c r="A750" s="22">
        <v>44197</v>
      </c>
      <c r="B750" s="24">
        <f>VLOOKUP(Table30[[#This Row],[Month]],'DB Money Supply'!$A:$D,3)</f>
        <v>7388.4</v>
      </c>
      <c r="C750" s="63">
        <f>(Table30[[#This Row],[Real M2 Money Stock]]-B738)/B738</f>
        <v>0.24091367148135701</v>
      </c>
    </row>
    <row r="751" spans="1:3" x14ac:dyDescent="0.35">
      <c r="A751" s="22">
        <v>44228</v>
      </c>
      <c r="B751" s="24">
        <f>VLOOKUP(Table30[[#This Row],[Month]],'DB Money Supply'!$A:$D,3)</f>
        <v>7448.5</v>
      </c>
      <c r="C751" s="63">
        <f>(Table30[[#This Row],[Real M2 Money Stock]]-B739)/B739</f>
        <v>0.24798941089739301</v>
      </c>
    </row>
    <row r="752" spans="1:3" x14ac:dyDescent="0.35">
      <c r="A752" s="22">
        <v>44256</v>
      </c>
      <c r="B752" s="24">
        <f>VLOOKUP(Table30[[#This Row],[Month]],'DB Money Supply'!$A:$D,3)</f>
        <v>7491.2</v>
      </c>
      <c r="C752" s="63">
        <f>(Table30[[#This Row],[Real M2 Money Stock]]-B740)/B740</f>
        <v>0.20958470580636829</v>
      </c>
    </row>
    <row r="753" spans="1:3" x14ac:dyDescent="0.35">
      <c r="A753" s="22">
        <v>44287</v>
      </c>
      <c r="B753" s="24">
        <f>VLOOKUP(Table30[[#This Row],[Month]],'DB Money Supply'!$A:$D,3)</f>
        <v>7539.8</v>
      </c>
      <c r="C753" s="63">
        <f>(Table30[[#This Row],[Real M2 Money Stock]]-B741)/B741</f>
        <v>0.135648873358236</v>
      </c>
    </row>
    <row r="754" spans="1:3" x14ac:dyDescent="0.35">
      <c r="A754" s="22">
        <v>44317</v>
      </c>
      <c r="B754" s="24">
        <f>VLOOKUP(Table30[[#This Row],[Month]],'DB Money Supply'!$A:$D,3)</f>
        <v>7601.9</v>
      </c>
      <c r="C754" s="63">
        <f>(Table30[[#This Row],[Real M2 Money Stock]]-B742)/B742</f>
        <v>9.0910395499684299E-2</v>
      </c>
    </row>
    <row r="755" spans="1:3" x14ac:dyDescent="0.35">
      <c r="A755" s="28">
        <v>44348</v>
      </c>
      <c r="B755" s="24">
        <f>VLOOKUP(Table30[[#This Row],[Month]],'DB Money Supply'!$A:$D,3)</f>
        <v>7551.1</v>
      </c>
      <c r="C755" s="27">
        <f>(Table30[[#This Row],[Real M2 Money Stock]]-B743)/B743</f>
        <v>7.1336350609366828E-2</v>
      </c>
    </row>
    <row r="756" spans="1:3" x14ac:dyDescent="0.35">
      <c r="A756" s="22">
        <v>44378</v>
      </c>
      <c r="B756" s="24">
        <f>VLOOKUP(Table30[[#This Row],[Month]],'DB Money Supply'!$A:$D,3)</f>
        <v>7574</v>
      </c>
      <c r="C756" s="63">
        <f>(Table30[[#This Row],[Real M2 Money Stock]]-B744)/B744</f>
        <v>7.1362896951693899E-2</v>
      </c>
    </row>
    <row r="757" spans="1:3" x14ac:dyDescent="0.35">
      <c r="A757" s="22">
        <v>44409</v>
      </c>
      <c r="B757" s="24">
        <f>VLOOKUP(Table30[[#This Row],[Month]],'DB Money Supply'!$A:$D,3)</f>
        <v>7629.4</v>
      </c>
      <c r="C757" s="27">
        <f>(Table30[[#This Row],[Real M2 Money Stock]]-B745)/B745</f>
        <v>7.8817873303167363E-2</v>
      </c>
    </row>
    <row r="758" spans="1:3" x14ac:dyDescent="0.35">
      <c r="A758" s="22">
        <v>44440</v>
      </c>
      <c r="B758" s="24">
        <f>VLOOKUP(Table30[[#This Row],[Month]],'DB Money Supply'!$A:$D,3)</f>
        <v>7645.7</v>
      </c>
      <c r="C758" s="63">
        <f>(Table30[[#This Row],[Real M2 Money Stock]]-B746)/B746</f>
        <v>7.0961325657295654E-2</v>
      </c>
    </row>
    <row r="759" spans="1:3" x14ac:dyDescent="0.35">
      <c r="A759" s="22">
        <v>44470</v>
      </c>
      <c r="B759" s="24">
        <f>VLOOKUP(Table30[[#This Row],[Month]],'DB Money Supply'!$A:$D,3)</f>
        <v>7644.5</v>
      </c>
      <c r="C759" s="63">
        <f>(Table30[[#This Row],[Real M2 Money Stock]]-B747)/B747</f>
        <v>6.2282006030876955E-2</v>
      </c>
    </row>
    <row r="760" spans="1:3" x14ac:dyDescent="0.35">
      <c r="A760" s="22">
        <v>44501</v>
      </c>
      <c r="B760" s="24">
        <f>VLOOKUP(Table30[[#This Row],[Month]],'DB Money Supply'!$A:$D,3)</f>
        <v>7665.1</v>
      </c>
      <c r="C760" s="63">
        <f>(Table30[[#This Row],[Real M2 Money Stock]]-B748)/B748</f>
        <v>5.3491664261466038E-2</v>
      </c>
    </row>
    <row r="761" spans="1:3" x14ac:dyDescent="0.35">
      <c r="A761" s="28">
        <v>44531</v>
      </c>
      <c r="B761" s="24">
        <f>VLOOKUP(Table30[[#This Row],[Month]],'DB Money Supply'!$A:$D,3)</f>
        <v>7671.5</v>
      </c>
      <c r="C761" s="27">
        <f>(Table30[[#This Row],[Real M2 Money Stock]]-B749)/B749</f>
        <v>4.9208802330511399E-2</v>
      </c>
    </row>
    <row r="762" spans="1:3" x14ac:dyDescent="0.35">
      <c r="A762" s="22">
        <v>44562</v>
      </c>
      <c r="B762" s="24">
        <f>VLOOKUP(Table30[[#This Row],[Month]],'DB Money Supply'!$A:$D,3)</f>
        <v>7679</v>
      </c>
      <c r="C762" s="27">
        <f>(Table30[[#This Row],[Real M2 Money Stock]]-B750)/B750</f>
        <v>3.9331925721401165E-2</v>
      </c>
    </row>
    <row r="763" spans="1:3" x14ac:dyDescent="0.35">
      <c r="A763" s="22">
        <v>44593</v>
      </c>
      <c r="B763" s="24">
        <f>VLOOKUP(Table30[[#This Row],[Month]],'DB Money Supply'!$A:$D,3)</f>
        <v>7638.9</v>
      </c>
      <c r="C763" s="63">
        <f>(Table30[[#This Row],[Real M2 Money Stock]]-B751)/B751</f>
        <v>2.5562193730281214E-2</v>
      </c>
    </row>
    <row r="764" spans="1:3" x14ac:dyDescent="0.35">
      <c r="A764" s="22">
        <v>44621</v>
      </c>
      <c r="B764" s="24">
        <f>VLOOKUP(Table30[[#This Row],[Month]],'DB Money Supply'!$A:$D,3)</f>
        <v>7556.2</v>
      </c>
      <c r="C764" s="27">
        <f>(Table30[[#This Row],[Real M2 Money Stock]]-B752)/B752</f>
        <v>8.6768475010679195E-3</v>
      </c>
    </row>
    <row r="765" spans="1:3" x14ac:dyDescent="0.35">
      <c r="A765" s="22">
        <v>44652</v>
      </c>
      <c r="B765" s="24">
        <f>VLOOKUP(Table30[[#This Row],[Month]],'DB Money Supply'!$A:$D,3)</f>
        <v>7498.1</v>
      </c>
      <c r="C765" s="63">
        <f>(Table30[[#This Row],[Real M2 Money Stock]]-B753)/B753</f>
        <v>-5.5306506803893757E-3</v>
      </c>
    </row>
    <row r="766" spans="1:3" x14ac:dyDescent="0.35">
      <c r="A766" s="22">
        <v>44682</v>
      </c>
      <c r="B766" s="24">
        <f>VLOOKUP(Table30[[#This Row],[Month]],'DB Money Supply'!$A:$D,3)</f>
        <v>7427.5</v>
      </c>
      <c r="C766" s="63">
        <f>(Table30[[#This Row],[Real M2 Money Stock]]-B754)/B754</f>
        <v>-2.2941633012799386E-2</v>
      </c>
    </row>
    <row r="767" spans="1:3" x14ac:dyDescent="0.35">
      <c r="A767" s="22">
        <v>44713</v>
      </c>
      <c r="B767" s="24">
        <f>VLOOKUP(Table30[[#This Row],[Month]],'DB Money Supply'!$A:$D,3)</f>
        <v>7316.4</v>
      </c>
      <c r="C767" s="63">
        <f>(Table30[[#This Row],[Real M2 Money Stock]]-B755)/B755</f>
        <v>-3.1081564275403678E-2</v>
      </c>
    </row>
    <row r="768" spans="1:3" x14ac:dyDescent="0.35">
      <c r="A768" s="22">
        <v>44743</v>
      </c>
      <c r="B768" s="24">
        <f>VLOOKUP(Table30[[#This Row],[Month]],'DB Money Supply'!$A:$D,3)</f>
        <v>7327.5</v>
      </c>
      <c r="C768" s="27">
        <f>(Table30[[#This Row],[Real M2 Money Stock]]-B756)/B756</f>
        <v>-3.2545550567731715E-2</v>
      </c>
    </row>
    <row r="769" spans="1:3" x14ac:dyDescent="0.35">
      <c r="A769" s="22">
        <v>44774</v>
      </c>
      <c r="B769" s="24">
        <f>VLOOKUP(Table30[[#This Row],[Month]],'DB Money Supply'!$A:$D,3)</f>
        <v>7317.4</v>
      </c>
      <c r="C769" s="63">
        <f>(Table30[[#This Row],[Real M2 Money Stock]]-B757)/B757</f>
        <v>-4.0894434686869222E-2</v>
      </c>
    </row>
    <row r="770" spans="1:3" x14ac:dyDescent="0.35">
      <c r="A770" s="22">
        <v>44805</v>
      </c>
      <c r="B770" s="24">
        <f>VLOOKUP(Table30[[#This Row],[Month]],'DB Money Supply'!$A:$D,3)</f>
        <v>7245.9</v>
      </c>
      <c r="C770" s="27">
        <f>(Table30[[#This Row],[Real M2 Money Stock]]-B758)/B758</f>
        <v>-5.2290830139817175E-2</v>
      </c>
    </row>
    <row r="771" spans="1:3" x14ac:dyDescent="0.35">
      <c r="A771" s="22">
        <v>44835</v>
      </c>
      <c r="B771" s="24">
        <f>VLOOKUP(Table30[[#This Row],[Month]],'DB Money Supply'!$A:$D,3)</f>
        <v>7184.7</v>
      </c>
      <c r="C771" s="27">
        <f>(Table30[[#This Row],[Real M2 Money Stock]]-B759)/B759</f>
        <v>-6.0147818693178125E-2</v>
      </c>
    </row>
    <row r="772" spans="1:3" x14ac:dyDescent="0.35">
      <c r="A772" s="22">
        <v>44866</v>
      </c>
      <c r="B772" s="24">
        <f>VLOOKUP(Table30[[#This Row],[Month]],'DB Money Supply'!$A:$D,3)</f>
        <v>7156.6</v>
      </c>
      <c r="C772" s="27">
        <f>(Table30[[#This Row],[Real M2 Money Stock]]-B760)/B760</f>
        <v>-6.6339643318417241E-2</v>
      </c>
    </row>
  </sheetData>
  <conditionalFormatting sqref="C18:C772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2">
    <tabColor rgb="FFFFC000"/>
  </sheetPr>
  <dimension ref="A1:H2410"/>
  <sheetViews>
    <sheetView zoomScale="110" zoomScaleNormal="110" workbookViewId="0">
      <pane ySplit="5" topLeftCell="A2383" activePane="bottomLeft" state="frozen"/>
      <selection pane="bottomLeft" activeCell="X2404" sqref="X2404"/>
    </sheetView>
  </sheetViews>
  <sheetFormatPr defaultColWidth="9.1796875" defaultRowHeight="14.5" x14ac:dyDescent="0.35"/>
  <cols>
    <col min="1" max="1" width="16.6328125" style="16" customWidth="1"/>
    <col min="2" max="2" width="19" style="16" customWidth="1"/>
    <col min="3" max="3" width="14.6328125" style="16" customWidth="1"/>
    <col min="4" max="4" width="14.6328125" style="70" customWidth="1"/>
    <col min="5" max="35" width="9.1796875" style="70" customWidth="1"/>
    <col min="36" max="16384" width="9.1796875" style="70"/>
  </cols>
  <sheetData>
    <row r="1" spans="1:8" x14ac:dyDescent="0.35">
      <c r="A1" s="71" t="s">
        <v>9</v>
      </c>
    </row>
    <row r="3" spans="1:8" x14ac:dyDescent="0.35">
      <c r="H3" s="17"/>
    </row>
    <row r="4" spans="1:8" ht="16" customHeight="1" thickBot="1" x14ac:dyDescent="0.4">
      <c r="H4" s="17"/>
    </row>
    <row r="5" spans="1:8" ht="39.75" customHeight="1" x14ac:dyDescent="0.35">
      <c r="A5" s="48" t="s">
        <v>133</v>
      </c>
      <c r="B5" s="54" t="s">
        <v>139</v>
      </c>
      <c r="C5" s="49" t="s">
        <v>140</v>
      </c>
      <c r="D5" s="49" t="s">
        <v>141</v>
      </c>
      <c r="E5" s="49" t="s">
        <v>142</v>
      </c>
      <c r="F5" s="50" t="s">
        <v>143</v>
      </c>
    </row>
    <row r="6" spans="1:8" x14ac:dyDescent="0.35">
      <c r="A6" s="22">
        <v>27400</v>
      </c>
      <c r="B6" s="24">
        <f>VLOOKUP(Table2634[[#This Row],[Date]],'DB Money Supply'!$A:$D,4)</f>
        <v>273.39999999999998</v>
      </c>
      <c r="C6" s="29"/>
      <c r="D6" s="29"/>
      <c r="E6" s="24"/>
      <c r="F6" s="29"/>
    </row>
    <row r="7" spans="1:8" x14ac:dyDescent="0.35">
      <c r="A7" s="22">
        <v>27407</v>
      </c>
      <c r="B7" s="24">
        <f>VLOOKUP(Table2634[[#This Row],[Date]],'DB Money Supply'!$A:$D,4)</f>
        <v>273.7</v>
      </c>
      <c r="C7" s="30">
        <f>(Table2634[[#This Row],[M1 Money Stock, Billions of Dollars, Weekly, Seasonally Adjusted]]-B6)/B6</f>
        <v>1.0972933430870935E-3</v>
      </c>
      <c r="D7" s="34">
        <f>((1+Table2634[[#This Row],[Weekly change]])^52)-1</f>
        <v>5.8685422844793722E-2</v>
      </c>
      <c r="E7" s="24"/>
      <c r="F7" s="29"/>
    </row>
    <row r="8" spans="1:8" x14ac:dyDescent="0.35">
      <c r="A8" s="22">
        <v>27414</v>
      </c>
      <c r="B8" s="24">
        <f>VLOOKUP(Table2634[[#This Row],[Date]],'DB Money Supply'!$A:$D,4)</f>
        <v>273.8</v>
      </c>
      <c r="C8" s="30">
        <f>(Table2634[[#This Row],[M1 Money Stock, Billions of Dollars, Weekly, Seasonally Adjusted]]-B7)/B7</f>
        <v>3.6536353671911854E-4</v>
      </c>
      <c r="D8" s="34">
        <f>((1+Table2634[[#This Row],[Weekly change]])^52)-1</f>
        <v>1.9176995045836698E-2</v>
      </c>
      <c r="E8" s="24"/>
      <c r="F8" s="29"/>
    </row>
    <row r="9" spans="1:8" x14ac:dyDescent="0.35">
      <c r="A9" s="22">
        <v>27421</v>
      </c>
      <c r="B9" s="24">
        <f>VLOOKUP(Table2634[[#This Row],[Date]],'DB Money Supply'!$A:$D,4)</f>
        <v>273.7</v>
      </c>
      <c r="C9" s="30">
        <f>(Table2634[[#This Row],[M1 Money Stock, Billions of Dollars, Weekly, Seasonally Adjusted]]-B8)/B8</f>
        <v>-3.6523009495990769E-4</v>
      </c>
      <c r="D9" s="34">
        <f>((1+Table2634[[#This Row],[Weekly change]])^52)-1</f>
        <v>-1.8816157683166246E-2</v>
      </c>
      <c r="E9" s="24">
        <f t="shared" ref="E9:E72" si="0">AVERAGE(B6:B9)</f>
        <v>273.64999999999998</v>
      </c>
      <c r="F9" s="29"/>
    </row>
    <row r="10" spans="1:8" x14ac:dyDescent="0.35">
      <c r="A10" s="22">
        <v>27428</v>
      </c>
      <c r="B10" s="24">
        <f>VLOOKUP(Table2634[[#This Row],[Date]],'DB Money Supply'!$A:$D,4)</f>
        <v>275.2</v>
      </c>
      <c r="C10" s="30">
        <f>(Table2634[[#This Row],[M1 Money Stock, Billions of Dollars, Weekly, Seasonally Adjusted]]-B9)/B9</f>
        <v>5.4804530507855317E-3</v>
      </c>
      <c r="D10" s="34">
        <f>((1+Table2634[[#This Row],[Weekly change]])^52)-1</f>
        <v>0.32870592606536597</v>
      </c>
      <c r="E10" s="24">
        <f t="shared" si="0"/>
        <v>274.10000000000002</v>
      </c>
      <c r="F10" s="29"/>
    </row>
    <row r="11" spans="1:8" x14ac:dyDescent="0.35">
      <c r="A11" s="22">
        <v>27435</v>
      </c>
      <c r="B11" s="24">
        <f>VLOOKUP(Table2634[[#This Row],[Date]],'DB Money Supply'!$A:$D,4)</f>
        <v>274.5</v>
      </c>
      <c r="C11" s="30">
        <f>(Table2634[[#This Row],[M1 Money Stock, Billions of Dollars, Weekly, Seasonally Adjusted]]-B10)/B10</f>
        <v>-2.5436046511627497E-3</v>
      </c>
      <c r="D11" s="34">
        <f>((1+Table2634[[#This Row],[Weekly change]])^52)-1</f>
        <v>-0.12404095874699994</v>
      </c>
      <c r="E11" s="24">
        <f t="shared" si="0"/>
        <v>274.3</v>
      </c>
      <c r="F11" s="29"/>
    </row>
    <row r="12" spans="1:8" x14ac:dyDescent="0.35">
      <c r="A12" s="22">
        <v>27442</v>
      </c>
      <c r="B12" s="24">
        <f>VLOOKUP(Table2634[[#This Row],[Date]],'DB Money Supply'!$A:$D,4)</f>
        <v>274.60000000000002</v>
      </c>
      <c r="C12" s="30">
        <f>(Table2634[[#This Row],[M1 Money Stock, Billions of Dollars, Weekly, Seasonally Adjusted]]-B11)/B11</f>
        <v>3.6429872495454549E-4</v>
      </c>
      <c r="D12" s="34">
        <f>((1+Table2634[[#This Row],[Weekly change]])^52)-1</f>
        <v>1.9120585141623625E-2</v>
      </c>
      <c r="E12" s="24">
        <f t="shared" si="0"/>
        <v>274.5</v>
      </c>
      <c r="F12" s="29"/>
    </row>
    <row r="13" spans="1:8" x14ac:dyDescent="0.35">
      <c r="A13" s="22">
        <v>27449</v>
      </c>
      <c r="B13" s="24">
        <f>VLOOKUP(Table2634[[#This Row],[Date]],'DB Money Supply'!$A:$D,4)</f>
        <v>274.2</v>
      </c>
      <c r="C13" s="30">
        <f>(Table2634[[#This Row],[M1 Money Stock, Billions of Dollars, Weekly, Seasonally Adjusted]]-B12)/B12</f>
        <v>-1.4566642388930593E-3</v>
      </c>
      <c r="D13" s="34">
        <f>((1+Table2634[[#This Row],[Weekly change]])^52)-1</f>
        <v>-7.3000045680581493E-2</v>
      </c>
      <c r="E13" s="24">
        <f t="shared" si="0"/>
        <v>274.625</v>
      </c>
      <c r="F13" s="29"/>
    </row>
    <row r="14" spans="1:8" x14ac:dyDescent="0.35">
      <c r="A14" s="22">
        <v>27456</v>
      </c>
      <c r="B14" s="24">
        <f>VLOOKUP(Table2634[[#This Row],[Date]],'DB Money Supply'!$A:$D,4)</f>
        <v>275.39999999999998</v>
      </c>
      <c r="C14" s="30">
        <f>(Table2634[[#This Row],[M1 Money Stock, Billions of Dollars, Weekly, Seasonally Adjusted]]-B13)/B13</f>
        <v>4.376367614879609E-3</v>
      </c>
      <c r="D14" s="34">
        <f>((1+Table2634[[#This Row],[Weekly change]])^52)-1</f>
        <v>0.25492347753580957</v>
      </c>
      <c r="E14" s="24">
        <f t="shared" si="0"/>
        <v>274.67499999999995</v>
      </c>
      <c r="F14" s="29"/>
    </row>
    <row r="15" spans="1:8" x14ac:dyDescent="0.35">
      <c r="A15" s="22">
        <v>27463</v>
      </c>
      <c r="B15" s="24">
        <f>VLOOKUP(Table2634[[#This Row],[Date]],'DB Money Supply'!$A:$D,4)</f>
        <v>276.89999999999998</v>
      </c>
      <c r="C15" s="30">
        <f>(Table2634[[#This Row],[M1 Money Stock, Billions of Dollars, Weekly, Seasonally Adjusted]]-B14)/B14</f>
        <v>5.4466230936819175E-3</v>
      </c>
      <c r="D15" s="34">
        <f>((1+Table2634[[#This Row],[Weekly change]])^52)-1</f>
        <v>0.32638325627394305</v>
      </c>
      <c r="E15" s="24">
        <f t="shared" si="0"/>
        <v>275.27499999999998</v>
      </c>
      <c r="F15" s="29"/>
    </row>
    <row r="16" spans="1:8" x14ac:dyDescent="0.35">
      <c r="A16" s="22">
        <v>27470</v>
      </c>
      <c r="B16" s="24">
        <f>VLOOKUP(Table2634[[#This Row],[Date]],'DB Money Supply'!$A:$D,4)</f>
        <v>276.3</v>
      </c>
      <c r="C16" s="30">
        <f>(Table2634[[#This Row],[M1 Money Stock, Billions of Dollars, Weekly, Seasonally Adjusted]]-B15)/B15</f>
        <v>-2.1668472372696496E-3</v>
      </c>
      <c r="D16" s="34">
        <f>((1+Table2634[[#This Row],[Weekly change]])^52)-1</f>
        <v>-0.10666918115258617</v>
      </c>
      <c r="E16" s="24">
        <f t="shared" si="0"/>
        <v>275.7</v>
      </c>
      <c r="F16" s="29"/>
    </row>
    <row r="17" spans="1:6" x14ac:dyDescent="0.35">
      <c r="A17" s="22">
        <v>27477</v>
      </c>
      <c r="B17" s="24">
        <f>VLOOKUP(Table2634[[#This Row],[Date]],'DB Money Supply'!$A:$D,4)</f>
        <v>277.60000000000002</v>
      </c>
      <c r="C17" s="30">
        <f>(Table2634[[#This Row],[M1 Money Stock, Billions of Dollars, Weekly, Seasonally Adjusted]]-B16)/B16</f>
        <v>4.7050307636627266E-3</v>
      </c>
      <c r="D17" s="34">
        <f>((1+Table2634[[#This Row],[Weekly change]])^52)-1</f>
        <v>0.27645643491036509</v>
      </c>
      <c r="E17" s="24">
        <f t="shared" si="0"/>
        <v>276.54999999999995</v>
      </c>
      <c r="F17" s="29"/>
    </row>
    <row r="18" spans="1:6" x14ac:dyDescent="0.35">
      <c r="A18" s="22">
        <v>27484</v>
      </c>
      <c r="B18" s="24">
        <f>VLOOKUP(Table2634[[#This Row],[Date]],'DB Money Supply'!$A:$D,4)</f>
        <v>273.39999999999998</v>
      </c>
      <c r="C18" s="30">
        <f>(Table2634[[#This Row],[M1 Money Stock, Billions of Dollars, Weekly, Seasonally Adjusted]]-B17)/B17</f>
        <v>-1.5129682997118319E-2</v>
      </c>
      <c r="D18" s="34">
        <f>((1+Table2634[[#This Row],[Weekly change]])^52)-1</f>
        <v>-0.54740420012793889</v>
      </c>
      <c r="E18" s="24">
        <f t="shared" si="0"/>
        <v>276.05</v>
      </c>
      <c r="F18" s="29"/>
    </row>
    <row r="19" spans="1:6" x14ac:dyDescent="0.35">
      <c r="A19" s="22">
        <v>27491</v>
      </c>
      <c r="B19" s="24">
        <f>VLOOKUP(Table2634[[#This Row],[Date]],'DB Money Supply'!$A:$D,4)</f>
        <v>275.2</v>
      </c>
      <c r="C19" s="30">
        <f>(Table2634[[#This Row],[M1 Money Stock, Billions of Dollars, Weekly, Seasonally Adjusted]]-B18)/B18</f>
        <v>6.5837600585223538E-3</v>
      </c>
      <c r="D19" s="34">
        <f>((1+Table2634[[#This Row],[Weekly change]])^52)-1</f>
        <v>0.40668159517289326</v>
      </c>
      <c r="E19" s="24">
        <f t="shared" si="0"/>
        <v>275.625</v>
      </c>
      <c r="F19" s="29"/>
    </row>
    <row r="20" spans="1:6" x14ac:dyDescent="0.35">
      <c r="A20" s="22">
        <v>27498</v>
      </c>
      <c r="B20" s="24">
        <f>VLOOKUP(Table2634[[#This Row],[Date]],'DB Money Supply'!$A:$D,4)</f>
        <v>276.10000000000002</v>
      </c>
      <c r="C20" s="30">
        <f>(Table2634[[#This Row],[M1 Money Stock, Billions of Dollars, Weekly, Seasonally Adjusted]]-B19)/B19</f>
        <v>3.2703488372094265E-3</v>
      </c>
      <c r="D20" s="34">
        <f>((1+Table2634[[#This Row],[Weekly change]])^52)-1</f>
        <v>0.18504490644098226</v>
      </c>
      <c r="E20" s="24">
        <f t="shared" si="0"/>
        <v>275.57500000000005</v>
      </c>
      <c r="F20" s="29"/>
    </row>
    <row r="21" spans="1:6" x14ac:dyDescent="0.35">
      <c r="A21" s="22">
        <v>27505</v>
      </c>
      <c r="B21" s="24">
        <f>VLOOKUP(Table2634[[#This Row],[Date]],'DB Money Supply'!$A:$D,4)</f>
        <v>276.7</v>
      </c>
      <c r="C21" s="30">
        <f>(Table2634[[#This Row],[M1 Money Stock, Billions of Dollars, Weekly, Seasonally Adjusted]]-B20)/B20</f>
        <v>2.1731256791016509E-3</v>
      </c>
      <c r="D21" s="34">
        <f>((1+Table2634[[#This Row],[Weekly change]])^52)-1</f>
        <v>0.11949750519191626</v>
      </c>
      <c r="E21" s="24">
        <f t="shared" si="0"/>
        <v>275.34999999999997</v>
      </c>
      <c r="F21" s="29"/>
    </row>
    <row r="22" spans="1:6" x14ac:dyDescent="0.35">
      <c r="A22" s="22">
        <v>27512</v>
      </c>
      <c r="B22" s="24">
        <f>VLOOKUP(Table2634[[#This Row],[Date]],'DB Money Supply'!$A:$D,4)</f>
        <v>276.8</v>
      </c>
      <c r="C22" s="30">
        <f>(Table2634[[#This Row],[M1 Money Stock, Billions of Dollars, Weekly, Seasonally Adjusted]]-B21)/B21</f>
        <v>3.614022406939745E-4</v>
      </c>
      <c r="D22" s="34">
        <f>((1+Table2634[[#This Row],[Weekly change]])^52)-1</f>
        <v>1.896715529839299E-2</v>
      </c>
      <c r="E22" s="24">
        <f t="shared" si="0"/>
        <v>276.2</v>
      </c>
      <c r="F22" s="29"/>
    </row>
    <row r="23" spans="1:6" x14ac:dyDescent="0.35">
      <c r="A23" s="22">
        <v>27519</v>
      </c>
      <c r="B23" s="24">
        <f>VLOOKUP(Table2634[[#This Row],[Date]],'DB Money Supply'!$A:$D,4)</f>
        <v>277.39999999999998</v>
      </c>
      <c r="C23" s="30">
        <f>(Table2634[[#This Row],[M1 Money Stock, Billions of Dollars, Weekly, Seasonally Adjusted]]-B22)/B22</f>
        <v>2.1676300578033448E-3</v>
      </c>
      <c r="D23" s="34">
        <f>((1+Table2634[[#This Row],[Weekly change]])^52)-1</f>
        <v>0.11917832216338953</v>
      </c>
      <c r="E23" s="24">
        <f t="shared" si="0"/>
        <v>276.75</v>
      </c>
      <c r="F23" s="29"/>
    </row>
    <row r="24" spans="1:6" x14ac:dyDescent="0.35">
      <c r="A24" s="22">
        <v>27526</v>
      </c>
      <c r="B24" s="24">
        <f>VLOOKUP(Table2634[[#This Row],[Date]],'DB Money Supply'!$A:$D,4)</f>
        <v>278.10000000000002</v>
      </c>
      <c r="C24" s="30">
        <f>(Table2634[[#This Row],[M1 Money Stock, Billions of Dollars, Weekly, Seasonally Adjusted]]-B23)/B23</f>
        <v>2.5234318673397461E-3</v>
      </c>
      <c r="D24" s="34">
        <f>((1+Table2634[[#This Row],[Weekly change]])^52)-1</f>
        <v>0.14002840034312247</v>
      </c>
      <c r="E24" s="24">
        <f t="shared" si="0"/>
        <v>277.25</v>
      </c>
      <c r="F24" s="29"/>
    </row>
    <row r="25" spans="1:6" x14ac:dyDescent="0.35">
      <c r="A25" s="22">
        <v>27533</v>
      </c>
      <c r="B25" s="24">
        <f>VLOOKUP(Table2634[[#This Row],[Date]],'DB Money Supply'!$A:$D,4)</f>
        <v>279.3</v>
      </c>
      <c r="C25" s="30">
        <f>(Table2634[[#This Row],[M1 Money Stock, Billions of Dollars, Weekly, Seasonally Adjusted]]-B24)/B24</f>
        <v>4.314994606256701E-3</v>
      </c>
      <c r="D25" s="34">
        <f>((1+Table2634[[#This Row],[Weekly change]])^52)-1</f>
        <v>0.25094217698666799</v>
      </c>
      <c r="E25" s="24">
        <f t="shared" si="0"/>
        <v>277.90000000000003</v>
      </c>
      <c r="F25" s="29"/>
    </row>
    <row r="26" spans="1:6" x14ac:dyDescent="0.35">
      <c r="A26" s="22">
        <v>27540</v>
      </c>
      <c r="B26" s="24">
        <f>VLOOKUP(Table2634[[#This Row],[Date]],'DB Money Supply'!$A:$D,4)</f>
        <v>280.39999999999998</v>
      </c>
      <c r="C26" s="30">
        <f>(Table2634[[#This Row],[M1 Money Stock, Billions of Dollars, Weekly, Seasonally Adjusted]]-B25)/B25</f>
        <v>3.9384174722519368E-3</v>
      </c>
      <c r="D26" s="34">
        <f>((1+Table2634[[#This Row],[Weekly change]])^52)-1</f>
        <v>0.22678321948534186</v>
      </c>
      <c r="E26" s="24">
        <f t="shared" si="0"/>
        <v>278.79999999999995</v>
      </c>
      <c r="F26" s="29"/>
    </row>
    <row r="27" spans="1:6" x14ac:dyDescent="0.35">
      <c r="A27" s="22">
        <v>27547</v>
      </c>
      <c r="B27" s="24">
        <f>VLOOKUP(Table2634[[#This Row],[Date]],'DB Money Supply'!$A:$D,4)</f>
        <v>280.7</v>
      </c>
      <c r="C27" s="30">
        <f>(Table2634[[#This Row],[M1 Money Stock, Billions of Dollars, Weekly, Seasonally Adjusted]]-B26)/B26</f>
        <v>1.0699001426533929E-3</v>
      </c>
      <c r="D27" s="34">
        <f>((1+Table2634[[#This Row],[Weekly change]])^52)-1</f>
        <v>5.7180085750166088E-2</v>
      </c>
      <c r="E27" s="24">
        <f t="shared" si="0"/>
        <v>279.625</v>
      </c>
      <c r="F27" s="29"/>
    </row>
    <row r="28" spans="1:6" x14ac:dyDescent="0.35">
      <c r="A28" s="22">
        <v>27554</v>
      </c>
      <c r="B28" s="24">
        <f>VLOOKUP(Table2634[[#This Row],[Date]],'DB Money Supply'!$A:$D,4)</f>
        <v>281.5</v>
      </c>
      <c r="C28" s="30">
        <f>(Table2634[[#This Row],[M1 Money Stock, Billions of Dollars, Weekly, Seasonally Adjusted]]-B27)/B27</f>
        <v>2.8500178126113695E-3</v>
      </c>
      <c r="D28" s="34">
        <f>((1+Table2634[[#This Row],[Weekly change]])^52)-1</f>
        <v>0.15950146248497976</v>
      </c>
      <c r="E28" s="24">
        <f t="shared" si="0"/>
        <v>280.47500000000002</v>
      </c>
      <c r="F28" s="29"/>
    </row>
    <row r="29" spans="1:6" x14ac:dyDescent="0.35">
      <c r="A29" s="22">
        <v>27561</v>
      </c>
      <c r="B29" s="24">
        <f>VLOOKUP(Table2634[[#This Row],[Date]],'DB Money Supply'!$A:$D,4)</f>
        <v>282.2</v>
      </c>
      <c r="C29" s="30">
        <f>(Table2634[[#This Row],[M1 Money Stock, Billions of Dollars, Weekly, Seasonally Adjusted]]-B28)/B28</f>
        <v>2.4866785079928548E-3</v>
      </c>
      <c r="D29" s="34">
        <f>((1+Table2634[[#This Row],[Weekly change]])^52)-1</f>
        <v>0.13785712160158892</v>
      </c>
      <c r="E29" s="24">
        <f t="shared" si="0"/>
        <v>281.2</v>
      </c>
      <c r="F29" s="29"/>
    </row>
    <row r="30" spans="1:6" x14ac:dyDescent="0.35">
      <c r="A30" s="22">
        <v>27568</v>
      </c>
      <c r="B30" s="24">
        <f>VLOOKUP(Table2634[[#This Row],[Date]],'DB Money Supply'!$A:$D,4)</f>
        <v>283.2</v>
      </c>
      <c r="C30" s="30">
        <f>(Table2634[[#This Row],[M1 Money Stock, Billions of Dollars, Weekly, Seasonally Adjusted]]-B29)/B29</f>
        <v>3.5435861091424525E-3</v>
      </c>
      <c r="D30" s="34">
        <f>((1+Table2634[[#This Row],[Weekly change]])^52)-1</f>
        <v>0.20194462361058663</v>
      </c>
      <c r="E30" s="24">
        <f t="shared" si="0"/>
        <v>281.90000000000003</v>
      </c>
      <c r="F30" s="29"/>
    </row>
    <row r="31" spans="1:6" x14ac:dyDescent="0.35">
      <c r="A31" s="22">
        <v>27575</v>
      </c>
      <c r="B31" s="24">
        <f>VLOOKUP(Table2634[[#This Row],[Date]],'DB Money Supply'!$A:$D,4)</f>
        <v>283.3</v>
      </c>
      <c r="C31" s="30">
        <f>(Table2634[[#This Row],[M1 Money Stock, Billions of Dollars, Weekly, Seasonally Adjusted]]-B30)/B30</f>
        <v>3.5310734463284865E-4</v>
      </c>
      <c r="D31" s="34">
        <f>((1+Table2634[[#This Row],[Weekly change]])^52)-1</f>
        <v>1.8527891183883982E-2</v>
      </c>
      <c r="E31" s="24">
        <f t="shared" si="0"/>
        <v>282.55</v>
      </c>
      <c r="F31" s="29"/>
    </row>
    <row r="32" spans="1:6" x14ac:dyDescent="0.35">
      <c r="A32" s="22">
        <v>27582</v>
      </c>
      <c r="B32" s="24">
        <f>VLOOKUP(Table2634[[#This Row],[Date]],'DB Money Supply'!$A:$D,4)</f>
        <v>283.3</v>
      </c>
      <c r="C32" s="30">
        <f>(Table2634[[#This Row],[M1 Money Stock, Billions of Dollars, Weekly, Seasonally Adjusted]]-B31)/B31</f>
        <v>0</v>
      </c>
      <c r="D32" s="34">
        <f>((1+Table2634[[#This Row],[Weekly change]])^52)-1</f>
        <v>0</v>
      </c>
      <c r="E32" s="24">
        <f t="shared" si="0"/>
        <v>283</v>
      </c>
      <c r="F32" s="29"/>
    </row>
    <row r="33" spans="1:6" x14ac:dyDescent="0.35">
      <c r="A33" s="22">
        <v>27589</v>
      </c>
      <c r="B33" s="24">
        <f>VLOOKUP(Table2634[[#This Row],[Date]],'DB Money Supply'!$A:$D,4)</f>
        <v>283.7</v>
      </c>
      <c r="C33" s="30">
        <f>(Table2634[[#This Row],[M1 Money Stock, Billions of Dollars, Weekly, Seasonally Adjusted]]-B32)/B32</f>
        <v>1.4119308153899657E-3</v>
      </c>
      <c r="D33" s="34">
        <f>((1+Table2634[[#This Row],[Weekly change]])^52)-1</f>
        <v>7.6127144587354145E-2</v>
      </c>
      <c r="E33" s="24">
        <f t="shared" si="0"/>
        <v>283.375</v>
      </c>
      <c r="F33" s="29"/>
    </row>
    <row r="34" spans="1:6" x14ac:dyDescent="0.35">
      <c r="A34" s="22">
        <v>27596</v>
      </c>
      <c r="B34" s="24">
        <f>VLOOKUP(Table2634[[#This Row],[Date]],'DB Money Supply'!$A:$D,4)</f>
        <v>283.89999999999998</v>
      </c>
      <c r="C34" s="30">
        <f>(Table2634[[#This Row],[M1 Money Stock, Billions of Dollars, Weekly, Seasonally Adjusted]]-B33)/B33</f>
        <v>7.0497003877331211E-4</v>
      </c>
      <c r="D34" s="34">
        <f>((1+Table2634[[#This Row],[Weekly change]])^52)-1</f>
        <v>3.7325251382764879E-2</v>
      </c>
      <c r="E34" s="24">
        <f t="shared" si="0"/>
        <v>283.54999999999995</v>
      </c>
      <c r="F34" s="29"/>
    </row>
    <row r="35" spans="1:6" x14ac:dyDescent="0.35">
      <c r="A35" s="22">
        <v>27603</v>
      </c>
      <c r="B35" s="24">
        <f>VLOOKUP(Table2634[[#This Row],[Date]],'DB Money Supply'!$A:$D,4)</f>
        <v>283.7</v>
      </c>
      <c r="C35" s="30">
        <f>(Table2634[[#This Row],[M1 Money Stock, Billions of Dollars, Weekly, Seasonally Adjusted]]-B34)/B34</f>
        <v>-7.0447340612887863E-4</v>
      </c>
      <c r="D35" s="34">
        <f>((1+Table2634[[#This Row],[Weekly change]])^52)-1</f>
        <v>-3.5982206480568713E-2</v>
      </c>
      <c r="E35" s="24">
        <f t="shared" si="0"/>
        <v>283.64999999999998</v>
      </c>
      <c r="F35" s="29"/>
    </row>
    <row r="36" spans="1:6" x14ac:dyDescent="0.35">
      <c r="A36" s="22">
        <v>27610</v>
      </c>
      <c r="B36" s="24">
        <f>VLOOKUP(Table2634[[#This Row],[Date]],'DB Money Supply'!$A:$D,4)</f>
        <v>283.7</v>
      </c>
      <c r="C36" s="30">
        <f>(Table2634[[#This Row],[M1 Money Stock, Billions of Dollars, Weekly, Seasonally Adjusted]]-B35)/B35</f>
        <v>0</v>
      </c>
      <c r="D36" s="34">
        <f>((1+Table2634[[#This Row],[Weekly change]])^52)-1</f>
        <v>0</v>
      </c>
      <c r="E36" s="24">
        <f t="shared" si="0"/>
        <v>283.75</v>
      </c>
      <c r="F36" s="29"/>
    </row>
    <row r="37" spans="1:6" x14ac:dyDescent="0.35">
      <c r="A37" s="22">
        <v>27617</v>
      </c>
      <c r="B37" s="24">
        <f>VLOOKUP(Table2634[[#This Row],[Date]],'DB Money Supply'!$A:$D,4)</f>
        <v>283.10000000000002</v>
      </c>
      <c r="C37" s="30">
        <f>(Table2634[[#This Row],[M1 Money Stock, Billions of Dollars, Weekly, Seasonally Adjusted]]-B36)/B36</f>
        <v>-2.1149101163199361E-3</v>
      </c>
      <c r="D37" s="34">
        <f>((1+Table2634[[#This Row],[Weekly change]])^52)-1</f>
        <v>-0.10424808438678212</v>
      </c>
      <c r="E37" s="24">
        <f t="shared" si="0"/>
        <v>283.60000000000002</v>
      </c>
      <c r="F37" s="29"/>
    </row>
    <row r="38" spans="1:6" x14ac:dyDescent="0.35">
      <c r="A38" s="22">
        <v>27624</v>
      </c>
      <c r="B38" s="24">
        <f>VLOOKUP(Table2634[[#This Row],[Date]],'DB Money Supply'!$A:$D,4)</f>
        <v>283.5</v>
      </c>
      <c r="C38" s="30">
        <f>(Table2634[[#This Row],[M1 Money Stock, Billions of Dollars, Weekly, Seasonally Adjusted]]-B37)/B37</f>
        <v>1.4129282938890046E-3</v>
      </c>
      <c r="D38" s="34">
        <f>((1+Table2634[[#This Row],[Weekly change]])^52)-1</f>
        <v>7.6182884815620078E-2</v>
      </c>
      <c r="E38" s="24">
        <f t="shared" si="0"/>
        <v>283.5</v>
      </c>
      <c r="F38" s="29"/>
    </row>
    <row r="39" spans="1:6" x14ac:dyDescent="0.35">
      <c r="A39" s="22">
        <v>27631</v>
      </c>
      <c r="B39" s="24">
        <f>VLOOKUP(Table2634[[#This Row],[Date]],'DB Money Supply'!$A:$D,4)</f>
        <v>284.7</v>
      </c>
      <c r="C39" s="30">
        <f>(Table2634[[#This Row],[M1 Money Stock, Billions of Dollars, Weekly, Seasonally Adjusted]]-B38)/B38</f>
        <v>4.2328042328041923E-3</v>
      </c>
      <c r="D39" s="34">
        <f>((1+Table2634[[#This Row],[Weekly change]])^52)-1</f>
        <v>0.24562984057877957</v>
      </c>
      <c r="E39" s="24">
        <f t="shared" si="0"/>
        <v>283.75</v>
      </c>
      <c r="F39" s="29"/>
    </row>
    <row r="40" spans="1:6" x14ac:dyDescent="0.35">
      <c r="A40" s="22">
        <v>27638</v>
      </c>
      <c r="B40" s="24">
        <f>VLOOKUP(Table2634[[#This Row],[Date]],'DB Money Supply'!$A:$D,4)</f>
        <v>285.2</v>
      </c>
      <c r="C40" s="30">
        <f>(Table2634[[#This Row],[M1 Money Stock, Billions of Dollars, Weekly, Seasonally Adjusted]]-B39)/B39</f>
        <v>1.7562346329469617E-3</v>
      </c>
      <c r="D40" s="34">
        <f>((1+Table2634[[#This Row],[Weekly change]])^52)-1</f>
        <v>9.5536394501833932E-2</v>
      </c>
      <c r="E40" s="24">
        <f t="shared" si="0"/>
        <v>284.125</v>
      </c>
      <c r="F40" s="29"/>
    </row>
    <row r="41" spans="1:6" x14ac:dyDescent="0.35">
      <c r="A41" s="22">
        <v>27645</v>
      </c>
      <c r="B41" s="24">
        <f>VLOOKUP(Table2634[[#This Row],[Date]],'DB Money Supply'!$A:$D,4)</f>
        <v>285.60000000000002</v>
      </c>
      <c r="C41" s="30">
        <f>(Table2634[[#This Row],[M1 Money Stock, Billions of Dollars, Weekly, Seasonally Adjusted]]-B40)/B40</f>
        <v>1.4025245441796428E-3</v>
      </c>
      <c r="D41" s="34">
        <f>((1+Table2634[[#This Row],[Weekly change]])^52)-1</f>
        <v>7.5601650727200154E-2</v>
      </c>
      <c r="E41" s="24">
        <f t="shared" si="0"/>
        <v>284.75</v>
      </c>
      <c r="F41" s="29"/>
    </row>
    <row r="42" spans="1:6" x14ac:dyDescent="0.35">
      <c r="A42" s="22">
        <v>27652</v>
      </c>
      <c r="B42" s="24">
        <f>VLOOKUP(Table2634[[#This Row],[Date]],'DB Money Supply'!$A:$D,4)</f>
        <v>285.3</v>
      </c>
      <c r="C42" s="30">
        <f>(Table2634[[#This Row],[M1 Money Stock, Billions of Dollars, Weekly, Seasonally Adjusted]]-B41)/B41</f>
        <v>-1.0504201680672665E-3</v>
      </c>
      <c r="D42" s="34">
        <f>((1+Table2634[[#This Row],[Weekly change]])^52)-1</f>
        <v>-5.3184051444215896E-2</v>
      </c>
      <c r="E42" s="24">
        <f t="shared" si="0"/>
        <v>285.2</v>
      </c>
      <c r="F42" s="29"/>
    </row>
    <row r="43" spans="1:6" x14ac:dyDescent="0.35">
      <c r="A43" s="22">
        <v>27659</v>
      </c>
      <c r="B43" s="24">
        <f>VLOOKUP(Table2634[[#This Row],[Date]],'DB Money Supply'!$A:$D,4)</f>
        <v>285.8</v>
      </c>
      <c r="C43" s="30">
        <f>(Table2634[[#This Row],[M1 Money Stock, Billions of Dollars, Weekly, Seasonally Adjusted]]-B42)/B42</f>
        <v>1.7525411847178409E-3</v>
      </c>
      <c r="D43" s="34">
        <f>((1+Table2634[[#This Row],[Weekly change]])^52)-1</f>
        <v>9.5326375164226596E-2</v>
      </c>
      <c r="E43" s="24">
        <f t="shared" si="0"/>
        <v>285.47499999999997</v>
      </c>
      <c r="F43" s="29"/>
    </row>
    <row r="44" spans="1:6" x14ac:dyDescent="0.35">
      <c r="A44" s="22">
        <v>27666</v>
      </c>
      <c r="B44" s="24">
        <f>VLOOKUP(Table2634[[#This Row],[Date]],'DB Money Supply'!$A:$D,4)</f>
        <v>286.10000000000002</v>
      </c>
      <c r="C44" s="30">
        <f>(Table2634[[#This Row],[M1 Money Stock, Billions of Dollars, Weekly, Seasonally Adjusted]]-B43)/B43</f>
        <v>1.0496850944716983E-3</v>
      </c>
      <c r="D44" s="34">
        <f>((1+Table2634[[#This Row],[Weekly change]])^52)-1</f>
        <v>5.6070555672033784E-2</v>
      </c>
      <c r="E44" s="24">
        <f t="shared" si="0"/>
        <v>285.70000000000005</v>
      </c>
      <c r="F44" s="29"/>
    </row>
    <row r="45" spans="1:6" x14ac:dyDescent="0.35">
      <c r="A45" s="22">
        <v>27673</v>
      </c>
      <c r="B45" s="24">
        <f>VLOOKUP(Table2634[[#This Row],[Date]],'DB Money Supply'!$A:$D,4)</f>
        <v>284.5</v>
      </c>
      <c r="C45" s="30">
        <f>(Table2634[[#This Row],[M1 Money Stock, Billions of Dollars, Weekly, Seasonally Adjusted]]-B44)/B44</f>
        <v>-5.5924501922405548E-3</v>
      </c>
      <c r="D45" s="34">
        <f>((1+Table2634[[#This Row],[Weekly change]])^52)-1</f>
        <v>-0.2529503404890755</v>
      </c>
      <c r="E45" s="24">
        <f t="shared" si="0"/>
        <v>285.42500000000001</v>
      </c>
      <c r="F45" s="29"/>
    </row>
    <row r="46" spans="1:6" x14ac:dyDescent="0.35">
      <c r="A46" s="22">
        <v>27680</v>
      </c>
      <c r="B46" s="24">
        <f>VLOOKUP(Table2634[[#This Row],[Date]],'DB Money Supply'!$A:$D,4)</f>
        <v>285.5</v>
      </c>
      <c r="C46" s="30">
        <f>(Table2634[[#This Row],[M1 Money Stock, Billions of Dollars, Weekly, Seasonally Adjusted]]-B45)/B45</f>
        <v>3.5149384885764497E-3</v>
      </c>
      <c r="D46" s="34">
        <f>((1+Table2634[[#This Row],[Weekly change]])^52)-1</f>
        <v>0.20016173579762753</v>
      </c>
      <c r="E46" s="24">
        <f t="shared" si="0"/>
        <v>285.47500000000002</v>
      </c>
      <c r="F46" s="29"/>
    </row>
    <row r="47" spans="1:6" x14ac:dyDescent="0.35">
      <c r="A47" s="22">
        <v>27687</v>
      </c>
      <c r="B47" s="24">
        <f>VLOOKUP(Table2634[[#This Row],[Date]],'DB Money Supply'!$A:$D,4)</f>
        <v>286.2</v>
      </c>
      <c r="C47" s="30">
        <f>(Table2634[[#This Row],[M1 Money Stock, Billions of Dollars, Weekly, Seasonally Adjusted]]-B46)/B46</f>
        <v>2.4518388791593296E-3</v>
      </c>
      <c r="D47" s="34">
        <f>((1+Table2634[[#This Row],[Weekly change]])^52)-1</f>
        <v>0.13580264517411877</v>
      </c>
      <c r="E47" s="24">
        <f t="shared" si="0"/>
        <v>285.57499999999999</v>
      </c>
      <c r="F47" s="29"/>
    </row>
    <row r="48" spans="1:6" x14ac:dyDescent="0.35">
      <c r="A48" s="22">
        <v>27694</v>
      </c>
      <c r="B48" s="24">
        <f>VLOOKUP(Table2634[[#This Row],[Date]],'DB Money Supply'!$A:$D,4)</f>
        <v>284.89999999999998</v>
      </c>
      <c r="C48" s="30">
        <f>(Table2634[[#This Row],[M1 Money Stock, Billions of Dollars, Weekly, Seasonally Adjusted]]-B47)/B47</f>
        <v>-4.5422781271838271E-3</v>
      </c>
      <c r="D48" s="34">
        <f>((1+Table2634[[#This Row],[Weekly change]])^52)-1</f>
        <v>-0.21080081076660084</v>
      </c>
      <c r="E48" s="24">
        <f t="shared" si="0"/>
        <v>285.27499999999998</v>
      </c>
      <c r="F48" s="29"/>
    </row>
    <row r="49" spans="1:6" x14ac:dyDescent="0.35">
      <c r="A49" s="22">
        <v>27701</v>
      </c>
      <c r="B49" s="24">
        <f>VLOOKUP(Table2634[[#This Row],[Date]],'DB Money Supply'!$A:$D,4)</f>
        <v>285.89999999999998</v>
      </c>
      <c r="C49" s="30">
        <f>(Table2634[[#This Row],[M1 Money Stock, Billions of Dollars, Weekly, Seasonally Adjusted]]-B48)/B48</f>
        <v>3.5100035100035102E-3</v>
      </c>
      <c r="D49" s="34">
        <f>((1+Table2634[[#This Row],[Weekly change]])^52)-1</f>
        <v>0.19985486886701098</v>
      </c>
      <c r="E49" s="24">
        <f t="shared" si="0"/>
        <v>285.625</v>
      </c>
      <c r="F49" s="29"/>
    </row>
    <row r="50" spans="1:6" x14ac:dyDescent="0.35">
      <c r="A50" s="22">
        <v>27708</v>
      </c>
      <c r="B50" s="24">
        <f>VLOOKUP(Table2634[[#This Row],[Date]],'DB Money Supply'!$A:$D,4)</f>
        <v>286.8</v>
      </c>
      <c r="C50" s="30">
        <f>(Table2634[[#This Row],[M1 Money Stock, Billions of Dollars, Weekly, Seasonally Adjusted]]-B49)/B49</f>
        <v>3.1479538300106125E-3</v>
      </c>
      <c r="D50" s="34">
        <f>((1+Table2634[[#This Row],[Weekly change]])^52)-1</f>
        <v>0.1775505649914948</v>
      </c>
      <c r="E50" s="24">
        <f t="shared" si="0"/>
        <v>285.95</v>
      </c>
      <c r="F50" s="29"/>
    </row>
    <row r="51" spans="1:6" x14ac:dyDescent="0.35">
      <c r="A51" s="22">
        <v>27715</v>
      </c>
      <c r="B51" s="24">
        <f>VLOOKUP(Table2634[[#This Row],[Date]],'DB Money Supply'!$A:$D,4)</f>
        <v>286.3</v>
      </c>
      <c r="C51" s="30">
        <f>(Table2634[[#This Row],[M1 Money Stock, Billions of Dollars, Weekly, Seasonally Adjusted]]-B50)/B50</f>
        <v>-1.7433751743375174E-3</v>
      </c>
      <c r="D51" s="34">
        <f>((1+Table2634[[#This Row],[Weekly change]])^52)-1</f>
        <v>-8.6739964245945655E-2</v>
      </c>
      <c r="E51" s="24">
        <f t="shared" si="0"/>
        <v>285.97499999999997</v>
      </c>
      <c r="F51" s="29"/>
    </row>
    <row r="52" spans="1:6" x14ac:dyDescent="0.35">
      <c r="A52" s="22">
        <v>27722</v>
      </c>
      <c r="B52" s="24">
        <f>VLOOKUP(Table2634[[#This Row],[Date]],'DB Money Supply'!$A:$D,4)</f>
        <v>287.5</v>
      </c>
      <c r="C52" s="30">
        <f>(Table2634[[#This Row],[M1 Money Stock, Billions of Dollars, Weekly, Seasonally Adjusted]]-B51)/B51</f>
        <v>4.1914076143904598E-3</v>
      </c>
      <c r="D52" s="34">
        <f>((1+Table2634[[#This Row],[Weekly change]])^52)-1</f>
        <v>0.24296257433671475</v>
      </c>
      <c r="E52" s="24">
        <f t="shared" si="0"/>
        <v>286.625</v>
      </c>
      <c r="F52" s="29"/>
    </row>
    <row r="53" spans="1:6" x14ac:dyDescent="0.35">
      <c r="A53" s="22">
        <v>27729</v>
      </c>
      <c r="B53" s="24">
        <f>VLOOKUP(Table2634[[#This Row],[Date]],'DB Money Supply'!$A:$D,4)</f>
        <v>286.89999999999998</v>
      </c>
      <c r="C53" s="30">
        <f>(Table2634[[#This Row],[M1 Money Stock, Billions of Dollars, Weekly, Seasonally Adjusted]]-B52)/B52</f>
        <v>-2.0869565217392096E-3</v>
      </c>
      <c r="D53" s="34">
        <f>((1+Table2634[[#This Row],[Weekly change]])^52)-1</f>
        <v>-0.10294233905957761</v>
      </c>
      <c r="E53" s="24">
        <f t="shared" si="0"/>
        <v>286.875</v>
      </c>
      <c r="F53" s="29"/>
    </row>
    <row r="54" spans="1:6" x14ac:dyDescent="0.35">
      <c r="A54" s="22">
        <v>27736</v>
      </c>
      <c r="B54" s="24">
        <f>VLOOKUP(Table2634[[#This Row],[Date]],'DB Money Supply'!$A:$D,4)</f>
        <v>286.8</v>
      </c>
      <c r="C54" s="30">
        <f>(Table2634[[#This Row],[M1 Money Stock, Billions of Dollars, Weekly, Seasonally Adjusted]]-B53)/B53</f>
        <v>-3.4855350296258595E-4</v>
      </c>
      <c r="D54" s="34">
        <f>((1+Table2634[[#This Row],[Weekly change]])^52)-1</f>
        <v>-1.7964618873553939E-2</v>
      </c>
      <c r="E54" s="24">
        <f t="shared" si="0"/>
        <v>286.875</v>
      </c>
      <c r="F54" s="29"/>
    </row>
    <row r="55" spans="1:6" x14ac:dyDescent="0.35">
      <c r="A55" s="22">
        <v>27743</v>
      </c>
      <c r="B55" s="24">
        <f>VLOOKUP(Table2634[[#This Row],[Date]],'DB Money Supply'!$A:$D,4)</f>
        <v>287.10000000000002</v>
      </c>
      <c r="C55" s="30">
        <f>(Table2634[[#This Row],[M1 Money Stock, Billions of Dollars, Weekly, Seasonally Adjusted]]-B54)/B54</f>
        <v>1.0460251046025501E-3</v>
      </c>
      <c r="D55" s="34">
        <f>((1+Table2634[[#This Row],[Weekly change]])^52)-1</f>
        <v>5.5869794353993418E-2</v>
      </c>
      <c r="E55" s="24">
        <f t="shared" si="0"/>
        <v>287.07500000000005</v>
      </c>
      <c r="F55" s="29"/>
    </row>
    <row r="56" spans="1:6" x14ac:dyDescent="0.35">
      <c r="A56" s="22">
        <v>27750</v>
      </c>
      <c r="B56" s="24">
        <f>VLOOKUP(Table2634[[#This Row],[Date]],'DB Money Supply'!$A:$D,4)</f>
        <v>287.39999999999998</v>
      </c>
      <c r="C56" s="30">
        <f>(Table2634[[#This Row],[M1 Money Stock, Billions of Dollars, Weekly, Seasonally Adjusted]]-B55)/B55</f>
        <v>1.0449320794146796E-3</v>
      </c>
      <c r="D56" s="34">
        <f>((1+Table2634[[#This Row],[Weekly change]])^52)-1</f>
        <v>5.5809845933867619E-2</v>
      </c>
      <c r="E56" s="24">
        <f t="shared" si="0"/>
        <v>287.05</v>
      </c>
      <c r="F56" s="29"/>
    </row>
    <row r="57" spans="1:6" x14ac:dyDescent="0.35">
      <c r="A57" s="22">
        <v>27757</v>
      </c>
      <c r="B57" s="24">
        <f>VLOOKUP(Table2634[[#This Row],[Date]],'DB Money Supply'!$A:$D,4)</f>
        <v>287.2</v>
      </c>
      <c r="C57" s="30">
        <f>(Table2634[[#This Row],[M1 Money Stock, Billions of Dollars, Weekly, Seasonally Adjusted]]-B56)/B56</f>
        <v>-6.9589422407790062E-4</v>
      </c>
      <c r="D57" s="34">
        <f>((1+Table2634[[#This Row],[Weekly change]])^52)-1</f>
        <v>-3.5551743890481324E-2</v>
      </c>
      <c r="E57" s="24">
        <f t="shared" si="0"/>
        <v>287.125</v>
      </c>
      <c r="F57" s="29"/>
    </row>
    <row r="58" spans="1:6" x14ac:dyDescent="0.35">
      <c r="A58" s="22">
        <v>27764</v>
      </c>
      <c r="B58" s="24">
        <f>VLOOKUP(Table2634[[#This Row],[Date]],'DB Money Supply'!$A:$D,4)</f>
        <v>287.3</v>
      </c>
      <c r="C58" s="30">
        <f>(Table2634[[#This Row],[M1 Money Stock, Billions of Dollars, Weekly, Seasonally Adjusted]]-B57)/B57</f>
        <v>3.4818941504186193E-4</v>
      </c>
      <c r="D58" s="34">
        <f>((1+Table2634[[#This Row],[Weekly change]])^52)-1</f>
        <v>1.8267545244945893E-2</v>
      </c>
      <c r="E58" s="24">
        <f t="shared" si="0"/>
        <v>287.25</v>
      </c>
      <c r="F58" s="32">
        <f>(Table2634[[#This Row],[4 weeks average]]-B6)/B6</f>
        <v>5.0658376005852317E-2</v>
      </c>
    </row>
    <row r="59" spans="1:6" x14ac:dyDescent="0.35">
      <c r="A59" s="22">
        <v>27771</v>
      </c>
      <c r="B59" s="24">
        <f>VLOOKUP(Table2634[[#This Row],[Date]],'DB Money Supply'!$A:$D,4)</f>
        <v>287.89999999999998</v>
      </c>
      <c r="C59" s="30">
        <f>(Table2634[[#This Row],[M1 Money Stock, Billions of Dollars, Weekly, Seasonally Adjusted]]-B58)/B58</f>
        <v>2.088409328228214E-3</v>
      </c>
      <c r="D59" s="34">
        <f>((1+Table2634[[#This Row],[Weekly change]])^52)-1</f>
        <v>0.11458712505868007</v>
      </c>
      <c r="E59" s="24">
        <f t="shared" si="0"/>
        <v>287.44999999999993</v>
      </c>
      <c r="F59" s="32">
        <f>(Table2634[[#This Row],[4 weeks average]]-B7)/B7</f>
        <v>5.0237486298867165E-2</v>
      </c>
    </row>
    <row r="60" spans="1:6" x14ac:dyDescent="0.35">
      <c r="A60" s="22">
        <v>27778</v>
      </c>
      <c r="B60" s="24">
        <f>VLOOKUP(Table2634[[#This Row],[Date]],'DB Money Supply'!$A:$D,4)</f>
        <v>288.39999999999998</v>
      </c>
      <c r="C60" s="30">
        <f>(Table2634[[#This Row],[M1 Money Stock, Billions of Dollars, Weekly, Seasonally Adjusted]]-B59)/B59</f>
        <v>1.7367141368530741E-3</v>
      </c>
      <c r="D60" s="34">
        <f>((1+Table2634[[#This Row],[Weekly change]])^52)-1</f>
        <v>9.4426853986012249E-2</v>
      </c>
      <c r="E60" s="24">
        <f t="shared" si="0"/>
        <v>287.7</v>
      </c>
      <c r="F60" s="32">
        <f>(Table2634[[#This Row],[4 weeks average]]-B8)/B8</f>
        <v>5.0766983199415548E-2</v>
      </c>
    </row>
    <row r="61" spans="1:6" x14ac:dyDescent="0.35">
      <c r="A61" s="22">
        <v>27785</v>
      </c>
      <c r="B61" s="24">
        <f>VLOOKUP(Table2634[[#This Row],[Date]],'DB Money Supply'!$A:$D,4)</f>
        <v>289.10000000000002</v>
      </c>
      <c r="C61" s="30">
        <f>(Table2634[[#This Row],[M1 Money Stock, Billions of Dollars, Weekly, Seasonally Adjusted]]-B60)/B60</f>
        <v>2.4271844660195756E-3</v>
      </c>
      <c r="D61" s="34">
        <f>((1+Table2634[[#This Row],[Weekly change]])^52)-1</f>
        <v>0.13435098477231855</v>
      </c>
      <c r="E61" s="24">
        <f t="shared" si="0"/>
        <v>288.17500000000001</v>
      </c>
      <c r="F61" s="32">
        <f>(Table2634[[#This Row],[4 weeks average]]-B9)/B9</f>
        <v>5.2886371940080466E-2</v>
      </c>
    </row>
    <row r="62" spans="1:6" x14ac:dyDescent="0.35">
      <c r="A62" s="22">
        <v>27792</v>
      </c>
      <c r="B62" s="24">
        <f>VLOOKUP(Table2634[[#This Row],[Date]],'DB Money Supply'!$A:$D,4)</f>
        <v>290.2</v>
      </c>
      <c r="C62" s="30">
        <f>(Table2634[[#This Row],[M1 Money Stock, Billions of Dollars, Weekly, Seasonally Adjusted]]-B61)/B61</f>
        <v>3.804911795226447E-3</v>
      </c>
      <c r="D62" s="34">
        <f>((1+Table2634[[#This Row],[Weekly change]])^52)-1</f>
        <v>0.21832864240727856</v>
      </c>
      <c r="E62" s="24">
        <f t="shared" si="0"/>
        <v>288.89999999999998</v>
      </c>
      <c r="F62" s="32">
        <f>(Table2634[[#This Row],[4 weeks average]]-B10)/B10</f>
        <v>4.978197674418601E-2</v>
      </c>
    </row>
    <row r="63" spans="1:6" x14ac:dyDescent="0.35">
      <c r="A63" s="22">
        <v>27799</v>
      </c>
      <c r="B63" s="24">
        <f>VLOOKUP(Table2634[[#This Row],[Date]],'DB Money Supply'!$A:$D,4)</f>
        <v>290.3</v>
      </c>
      <c r="C63" s="30">
        <f>(Table2634[[#This Row],[M1 Money Stock, Billions of Dollars, Weekly, Seasonally Adjusted]]-B62)/B62</f>
        <v>3.4458993797388955E-4</v>
      </c>
      <c r="D63" s="34">
        <f>((1+Table2634[[#This Row],[Weekly change]])^52)-1</f>
        <v>1.8077037069282209E-2</v>
      </c>
      <c r="E63" s="24">
        <f t="shared" si="0"/>
        <v>289.5</v>
      </c>
      <c r="F63" s="32">
        <f>(Table2634[[#This Row],[4 weeks average]]-B11)/B11</f>
        <v>5.4644808743169397E-2</v>
      </c>
    </row>
    <row r="64" spans="1:6" x14ac:dyDescent="0.35">
      <c r="A64" s="22">
        <v>27806</v>
      </c>
      <c r="B64" s="24">
        <f>VLOOKUP(Table2634[[#This Row],[Date]],'DB Money Supply'!$A:$D,4)</f>
        <v>291.2</v>
      </c>
      <c r="C64" s="30">
        <f>(Table2634[[#This Row],[M1 Money Stock, Billions of Dollars, Weekly, Seasonally Adjusted]]-B63)/B63</f>
        <v>3.1002411298655776E-3</v>
      </c>
      <c r="D64" s="34">
        <f>((1+Table2634[[#This Row],[Weekly change]])^52)-1</f>
        <v>0.17464168855640594</v>
      </c>
      <c r="E64" s="24">
        <f t="shared" si="0"/>
        <v>290.2</v>
      </c>
      <c r="F64" s="32">
        <f>(Table2634[[#This Row],[4 weeks average]]-B12)/B12</f>
        <v>5.6809905316824345E-2</v>
      </c>
    </row>
    <row r="65" spans="1:6" x14ac:dyDescent="0.35">
      <c r="A65" s="22">
        <v>27813</v>
      </c>
      <c r="B65" s="24">
        <f>VLOOKUP(Table2634[[#This Row],[Date]],'DB Money Supply'!$A:$D,4)</f>
        <v>290.7</v>
      </c>
      <c r="C65" s="30">
        <f>(Table2634[[#This Row],[M1 Money Stock, Billions of Dollars, Weekly, Seasonally Adjusted]]-B64)/B64</f>
        <v>-1.717032967032967E-3</v>
      </c>
      <c r="D65" s="34">
        <f>((1+Table2634[[#This Row],[Weekly change]])^52)-1</f>
        <v>-8.5485957058089257E-2</v>
      </c>
      <c r="E65" s="24">
        <f t="shared" si="0"/>
        <v>290.60000000000002</v>
      </c>
      <c r="F65" s="32">
        <f>(Table2634[[#This Row],[4 weeks average]]-B13)/B13</f>
        <v>5.9810357403355344E-2</v>
      </c>
    </row>
    <row r="66" spans="1:6" x14ac:dyDescent="0.35">
      <c r="A66" s="22">
        <v>27820</v>
      </c>
      <c r="B66" s="24">
        <f>VLOOKUP(Table2634[[#This Row],[Date]],'DB Money Supply'!$A:$D,4)</f>
        <v>291.2</v>
      </c>
      <c r="C66" s="30">
        <f>(Table2634[[#This Row],[M1 Money Stock, Billions of Dollars, Weekly, Seasonally Adjusted]]-B65)/B65</f>
        <v>1.7199862401100791E-3</v>
      </c>
      <c r="D66" s="34">
        <f>((1+Table2634[[#This Row],[Weekly change]])^52)-1</f>
        <v>9.3476921123145429E-2</v>
      </c>
      <c r="E66" s="24">
        <f t="shared" si="0"/>
        <v>290.85000000000002</v>
      </c>
      <c r="F66" s="32">
        <f>(Table2634[[#This Row],[4 weeks average]]-B14)/B14</f>
        <v>5.6100217864923918E-2</v>
      </c>
    </row>
    <row r="67" spans="1:6" x14ac:dyDescent="0.35">
      <c r="A67" s="22">
        <v>27827</v>
      </c>
      <c r="B67" s="24">
        <f>VLOOKUP(Table2634[[#This Row],[Date]],'DB Money Supply'!$A:$D,4)</f>
        <v>291.10000000000002</v>
      </c>
      <c r="C67" s="30">
        <f>(Table2634[[#This Row],[M1 Money Stock, Billions of Dollars, Weekly, Seasonally Adjusted]]-B66)/B66</f>
        <v>-3.4340659340647629E-4</v>
      </c>
      <c r="D67" s="34">
        <f>((1+Table2634[[#This Row],[Weekly change]])^52)-1</f>
        <v>-1.7701661449279205E-2</v>
      </c>
      <c r="E67" s="24">
        <f t="shared" si="0"/>
        <v>291.04999999999995</v>
      </c>
      <c r="F67" s="32">
        <f>(Table2634[[#This Row],[4 weeks average]]-B15)/B15</f>
        <v>5.1101480678945391E-2</v>
      </c>
    </row>
    <row r="68" spans="1:6" x14ac:dyDescent="0.35">
      <c r="A68" s="22">
        <v>27834</v>
      </c>
      <c r="B68" s="24">
        <f>VLOOKUP(Table2634[[#This Row],[Date]],'DB Money Supply'!$A:$D,4)</f>
        <v>292.8</v>
      </c>
      <c r="C68" s="30">
        <f>(Table2634[[#This Row],[M1 Money Stock, Billions of Dollars, Weekly, Seasonally Adjusted]]-B67)/B67</f>
        <v>5.8399175541050787E-3</v>
      </c>
      <c r="D68" s="34">
        <f>((1+Table2634[[#This Row],[Weekly change]])^52)-1</f>
        <v>0.3536334608374343</v>
      </c>
      <c r="E68" s="24">
        <f t="shared" si="0"/>
        <v>291.45</v>
      </c>
      <c r="F68" s="32">
        <f>(Table2634[[#This Row],[4 weeks average]]-B16)/B16</f>
        <v>5.4831704668838133E-2</v>
      </c>
    </row>
    <row r="69" spans="1:6" x14ac:dyDescent="0.35">
      <c r="A69" s="22">
        <v>27841</v>
      </c>
      <c r="B69" s="24">
        <f>VLOOKUP(Table2634[[#This Row],[Date]],'DB Money Supply'!$A:$D,4)</f>
        <v>292.8</v>
      </c>
      <c r="C69" s="30">
        <f>(Table2634[[#This Row],[M1 Money Stock, Billions of Dollars, Weekly, Seasonally Adjusted]]-B68)/B68</f>
        <v>0</v>
      </c>
      <c r="D69" s="34">
        <f>((1+Table2634[[#This Row],[Weekly change]])^52)-1</f>
        <v>0</v>
      </c>
      <c r="E69" s="24">
        <f t="shared" si="0"/>
        <v>291.97499999999997</v>
      </c>
      <c r="F69" s="32">
        <f>(Table2634[[#This Row],[4 weeks average]]-B17)/B17</f>
        <v>5.1783141210374431E-2</v>
      </c>
    </row>
    <row r="70" spans="1:6" x14ac:dyDescent="0.35">
      <c r="A70" s="22">
        <v>27848</v>
      </c>
      <c r="B70" s="24">
        <f>VLOOKUP(Table2634[[#This Row],[Date]],'DB Money Supply'!$A:$D,4)</f>
        <v>294.2</v>
      </c>
      <c r="C70" s="30">
        <f>(Table2634[[#This Row],[M1 Money Stock, Billions of Dollars, Weekly, Seasonally Adjusted]]-B69)/B69</f>
        <v>4.7814207650272444E-3</v>
      </c>
      <c r="D70" s="34">
        <f>((1+Table2634[[#This Row],[Weekly change]])^52)-1</f>
        <v>0.28151292956391316</v>
      </c>
      <c r="E70" s="24">
        <f t="shared" si="0"/>
        <v>292.72500000000002</v>
      </c>
      <c r="F70" s="32">
        <f>(Table2634[[#This Row],[4 weeks average]]-B18)/B18</f>
        <v>7.0683979517191103E-2</v>
      </c>
    </row>
    <row r="71" spans="1:6" x14ac:dyDescent="0.35">
      <c r="A71" s="22">
        <v>27855</v>
      </c>
      <c r="B71" s="24">
        <f>VLOOKUP(Table2634[[#This Row],[Date]],'DB Money Supply'!$A:$D,4)</f>
        <v>293</v>
      </c>
      <c r="C71" s="30">
        <f>(Table2634[[#This Row],[M1 Money Stock, Billions of Dollars, Weekly, Seasonally Adjusted]]-B70)/B70</f>
        <v>-4.0788579197824221E-3</v>
      </c>
      <c r="D71" s="34">
        <f>((1+Table2634[[#This Row],[Weekly change]])^52)-1</f>
        <v>-0.1914674619492327</v>
      </c>
      <c r="E71" s="24">
        <f t="shared" si="0"/>
        <v>293.2</v>
      </c>
      <c r="F71" s="32">
        <f>(Table2634[[#This Row],[4 weeks average]]-B19)/B19</f>
        <v>6.5406976744186052E-2</v>
      </c>
    </row>
    <row r="72" spans="1:6" x14ac:dyDescent="0.35">
      <c r="A72" s="22">
        <v>27862</v>
      </c>
      <c r="B72" s="24">
        <f>VLOOKUP(Table2634[[#This Row],[Date]],'DB Money Supply'!$A:$D,4)</f>
        <v>294.5</v>
      </c>
      <c r="C72" s="30">
        <f>(Table2634[[#This Row],[M1 Money Stock, Billions of Dollars, Weekly, Seasonally Adjusted]]-B71)/B71</f>
        <v>5.1194539249146756E-3</v>
      </c>
      <c r="D72" s="34">
        <f>((1+Table2634[[#This Row],[Weekly change]])^52)-1</f>
        <v>0.30412522701147426</v>
      </c>
      <c r="E72" s="24">
        <f t="shared" si="0"/>
        <v>293.625</v>
      </c>
      <c r="F72" s="32">
        <f>(Table2634[[#This Row],[4 weeks average]]-B20)/B20</f>
        <v>6.3473379210430919E-2</v>
      </c>
    </row>
    <row r="73" spans="1:6" x14ac:dyDescent="0.35">
      <c r="A73" s="22">
        <v>27869</v>
      </c>
      <c r="B73" s="24">
        <f>VLOOKUP(Table2634[[#This Row],[Date]],'DB Money Supply'!$A:$D,4)</f>
        <v>294.89999999999998</v>
      </c>
      <c r="C73" s="30">
        <f>(Table2634[[#This Row],[M1 Money Stock, Billions of Dollars, Weekly, Seasonally Adjusted]]-B72)/B72</f>
        <v>1.3582342954158821E-3</v>
      </c>
      <c r="D73" s="34">
        <f>((1+Table2634[[#This Row],[Weekly change]])^52)-1</f>
        <v>7.3130697524457666E-2</v>
      </c>
      <c r="E73" s="24">
        <f t="shared" ref="E73:E136" si="1">AVERAGE(B70:B73)</f>
        <v>294.14999999999998</v>
      </c>
      <c r="F73" s="32">
        <f>(Table2634[[#This Row],[4 weeks average]]-B21)/B21</f>
        <v>6.3064691001084167E-2</v>
      </c>
    </row>
    <row r="74" spans="1:6" x14ac:dyDescent="0.35">
      <c r="A74" s="22">
        <v>27876</v>
      </c>
      <c r="B74" s="24">
        <f>VLOOKUP(Table2634[[#This Row],[Date]],'DB Money Supply'!$A:$D,4)</f>
        <v>295.39999999999998</v>
      </c>
      <c r="C74" s="30">
        <f>(Table2634[[#This Row],[M1 Money Stock, Billions of Dollars, Weekly, Seasonally Adjusted]]-B73)/B73</f>
        <v>1.69548999660902E-3</v>
      </c>
      <c r="D74" s="34">
        <f>((1+Table2634[[#This Row],[Weekly change]])^52)-1</f>
        <v>9.2087303464449599E-2</v>
      </c>
      <c r="E74" s="24">
        <f t="shared" si="1"/>
        <v>294.45</v>
      </c>
      <c r="F74" s="32">
        <f>(Table2634[[#This Row],[4 weeks average]]-B22)/B22</f>
        <v>6.3764450867051944E-2</v>
      </c>
    </row>
    <row r="75" spans="1:6" x14ac:dyDescent="0.35">
      <c r="A75" s="22">
        <v>27883</v>
      </c>
      <c r="B75" s="24">
        <f>VLOOKUP(Table2634[[#This Row],[Date]],'DB Money Supply'!$A:$D,4)</f>
        <v>294.89999999999998</v>
      </c>
      <c r="C75" s="30">
        <f>(Table2634[[#This Row],[M1 Money Stock, Billions of Dollars, Weekly, Seasonally Adjusted]]-B74)/B74</f>
        <v>-1.6926201760324984E-3</v>
      </c>
      <c r="D75" s="34">
        <f>((1+Table2634[[#This Row],[Weekly change]])^52)-1</f>
        <v>-8.4322291058887E-2</v>
      </c>
      <c r="E75" s="24">
        <f t="shared" si="1"/>
        <v>294.92499999999995</v>
      </c>
      <c r="F75" s="32">
        <f>(Table2634[[#This Row],[4 weeks average]]-B23)/B23</f>
        <v>6.3175919250180165E-2</v>
      </c>
    </row>
    <row r="76" spans="1:6" x14ac:dyDescent="0.35">
      <c r="A76" s="22">
        <v>27890</v>
      </c>
      <c r="B76" s="24">
        <f>VLOOKUP(Table2634[[#This Row],[Date]],'DB Money Supply'!$A:$D,4)</f>
        <v>296.3</v>
      </c>
      <c r="C76" s="30">
        <f>(Table2634[[#This Row],[M1 Money Stock, Billions of Dollars, Weekly, Seasonally Adjusted]]-B75)/B75</f>
        <v>4.7473719905053724E-3</v>
      </c>
      <c r="D76" s="34">
        <f>((1+Table2634[[#This Row],[Weekly change]])^52)-1</f>
        <v>0.27925671189436341</v>
      </c>
      <c r="E76" s="24">
        <f t="shared" si="1"/>
        <v>295.375</v>
      </c>
      <c r="F76" s="32">
        <f>(Table2634[[#This Row],[4 weeks average]]-B24)/B24</f>
        <v>6.2117943185904266E-2</v>
      </c>
    </row>
    <row r="77" spans="1:6" x14ac:dyDescent="0.35">
      <c r="A77" s="22">
        <v>27897</v>
      </c>
      <c r="B77" s="24">
        <f>VLOOKUP(Table2634[[#This Row],[Date]],'DB Money Supply'!$A:$D,4)</f>
        <v>295.3</v>
      </c>
      <c r="C77" s="30">
        <f>(Table2634[[#This Row],[M1 Money Stock, Billions of Dollars, Weekly, Seasonally Adjusted]]-B76)/B76</f>
        <v>-3.3749578130273369E-3</v>
      </c>
      <c r="D77" s="34">
        <f>((1+Table2634[[#This Row],[Weekly change]])^52)-1</f>
        <v>-0.16120976624843664</v>
      </c>
      <c r="E77" s="24">
        <f t="shared" si="1"/>
        <v>295.47499999999997</v>
      </c>
      <c r="F77" s="32">
        <f>(Table2634[[#This Row],[4 weeks average]]-B25)/B25</f>
        <v>5.7912638739706243E-2</v>
      </c>
    </row>
    <row r="78" spans="1:6" x14ac:dyDescent="0.35">
      <c r="A78" s="22">
        <v>27904</v>
      </c>
      <c r="B78" s="24">
        <f>VLOOKUP(Table2634[[#This Row],[Date]],'DB Money Supply'!$A:$D,4)</f>
        <v>295.5</v>
      </c>
      <c r="C78" s="30">
        <f>(Table2634[[#This Row],[M1 Money Stock, Billions of Dollars, Weekly, Seasonally Adjusted]]-B77)/B77</f>
        <v>6.7727734507276875E-4</v>
      </c>
      <c r="D78" s="34">
        <f>((1+Table2634[[#This Row],[Weekly change]])^52)-1</f>
        <v>3.5833587393988564E-2</v>
      </c>
      <c r="E78" s="24">
        <f t="shared" si="1"/>
        <v>295.5</v>
      </c>
      <c r="F78" s="32">
        <f>(Table2634[[#This Row],[4 weeks average]]-B26)/B26</f>
        <v>5.3851640513552151E-2</v>
      </c>
    </row>
    <row r="79" spans="1:6" x14ac:dyDescent="0.35">
      <c r="A79" s="22">
        <v>27911</v>
      </c>
      <c r="B79" s="24">
        <f>VLOOKUP(Table2634[[#This Row],[Date]],'DB Money Supply'!$A:$D,4)</f>
        <v>296.39999999999998</v>
      </c>
      <c r="C79" s="30">
        <f>(Table2634[[#This Row],[M1 Money Stock, Billions of Dollars, Weekly, Seasonally Adjusted]]-B78)/B78</f>
        <v>3.0456852791877404E-3</v>
      </c>
      <c r="D79" s="34">
        <f>((1+Table2634[[#This Row],[Weekly change]])^52)-1</f>
        <v>0.17132424481019326</v>
      </c>
      <c r="E79" s="24">
        <f t="shared" si="1"/>
        <v>295.875</v>
      </c>
      <c r="F79" s="32">
        <f>(Table2634[[#This Row],[4 weeks average]]-B27)/B27</f>
        <v>5.4061275382971188E-2</v>
      </c>
    </row>
    <row r="80" spans="1:6" x14ac:dyDescent="0.35">
      <c r="A80" s="22">
        <v>27918</v>
      </c>
      <c r="B80" s="24">
        <f>VLOOKUP(Table2634[[#This Row],[Date]],'DB Money Supply'!$A:$D,4)</f>
        <v>295.5</v>
      </c>
      <c r="C80" s="30">
        <f>(Table2634[[#This Row],[M1 Money Stock, Billions of Dollars, Weekly, Seasonally Adjusted]]-B79)/B79</f>
        <v>-3.0364372469634865E-3</v>
      </c>
      <c r="D80" s="34">
        <f>((1+Table2634[[#This Row],[Weekly change]])^52)-1</f>
        <v>-0.14626543040432571</v>
      </c>
      <c r="E80" s="24">
        <f t="shared" si="1"/>
        <v>295.67499999999995</v>
      </c>
      <c r="F80" s="32">
        <f>(Table2634[[#This Row],[4 weeks average]]-B28)/B28</f>
        <v>5.0355239786855965E-2</v>
      </c>
    </row>
    <row r="81" spans="1:6" x14ac:dyDescent="0.35">
      <c r="A81" s="22">
        <v>27925</v>
      </c>
      <c r="B81" s="24">
        <f>VLOOKUP(Table2634[[#This Row],[Date]],'DB Money Supply'!$A:$D,4)</f>
        <v>296.7</v>
      </c>
      <c r="C81" s="30">
        <f>(Table2634[[#This Row],[M1 Money Stock, Billions of Dollars, Weekly, Seasonally Adjusted]]-B80)/B80</f>
        <v>4.0609137055837175E-3</v>
      </c>
      <c r="D81" s="34">
        <f>((1+Table2634[[#This Row],[Weekly change]])^52)-1</f>
        <v>0.23459120036399583</v>
      </c>
      <c r="E81" s="24">
        <f t="shared" si="1"/>
        <v>296.02499999999998</v>
      </c>
      <c r="F81" s="32">
        <f>(Table2634[[#This Row],[4 weeks average]]-B29)/B29</f>
        <v>4.899007795889436E-2</v>
      </c>
    </row>
    <row r="82" spans="1:6" x14ac:dyDescent="0.35">
      <c r="A82" s="22">
        <v>27932</v>
      </c>
      <c r="B82" s="24">
        <f>VLOOKUP(Table2634[[#This Row],[Date]],'DB Money Supply'!$A:$D,4)</f>
        <v>296.10000000000002</v>
      </c>
      <c r="C82" s="30">
        <f>(Table2634[[#This Row],[M1 Money Stock, Billions of Dollars, Weekly, Seasonally Adjusted]]-B81)/B81</f>
        <v>-2.0222446916075697E-3</v>
      </c>
      <c r="D82" s="34">
        <f>((1+Table2634[[#This Row],[Weekly change]])^52)-1</f>
        <v>-9.991240610161134E-2</v>
      </c>
      <c r="E82" s="24">
        <f t="shared" si="1"/>
        <v>296.17499999999995</v>
      </c>
      <c r="F82" s="32">
        <f>(Table2634[[#This Row],[4 weeks average]]-B30)/B30</f>
        <v>4.581567796610158E-2</v>
      </c>
    </row>
    <row r="83" spans="1:6" x14ac:dyDescent="0.35">
      <c r="A83" s="22">
        <v>27939</v>
      </c>
      <c r="B83" s="24">
        <f>VLOOKUP(Table2634[[#This Row],[Date]],'DB Money Supply'!$A:$D,4)</f>
        <v>296.10000000000002</v>
      </c>
      <c r="C83" s="30">
        <f>(Table2634[[#This Row],[M1 Money Stock, Billions of Dollars, Weekly, Seasonally Adjusted]]-B82)/B82</f>
        <v>0</v>
      </c>
      <c r="D83" s="34">
        <f>((1+Table2634[[#This Row],[Weekly change]])^52)-1</f>
        <v>0</v>
      </c>
      <c r="E83" s="24">
        <f t="shared" si="1"/>
        <v>296.10000000000002</v>
      </c>
      <c r="F83" s="32">
        <f>(Table2634[[#This Row],[4 weeks average]]-B31)/B31</f>
        <v>4.518178609248151E-2</v>
      </c>
    </row>
    <row r="84" spans="1:6" x14ac:dyDescent="0.35">
      <c r="A84" s="22">
        <v>27946</v>
      </c>
      <c r="B84" s="24">
        <f>VLOOKUP(Table2634[[#This Row],[Date]],'DB Money Supply'!$A:$D,4)</f>
        <v>296.10000000000002</v>
      </c>
      <c r="C84" s="30">
        <f>(Table2634[[#This Row],[M1 Money Stock, Billions of Dollars, Weekly, Seasonally Adjusted]]-B83)/B83</f>
        <v>0</v>
      </c>
      <c r="D84" s="34">
        <f>((1+Table2634[[#This Row],[Weekly change]])^52)-1</f>
        <v>0</v>
      </c>
      <c r="E84" s="24">
        <f t="shared" si="1"/>
        <v>296.25</v>
      </c>
      <c r="F84" s="32">
        <f>(Table2634[[#This Row],[4 weeks average]]-B32)/B32</f>
        <v>4.5711260148252691E-2</v>
      </c>
    </row>
    <row r="85" spans="1:6" x14ac:dyDescent="0.35">
      <c r="A85" s="22">
        <v>27953</v>
      </c>
      <c r="B85" s="24">
        <f>VLOOKUP(Table2634[[#This Row],[Date]],'DB Money Supply'!$A:$D,4)</f>
        <v>296.60000000000002</v>
      </c>
      <c r="C85" s="30">
        <f>(Table2634[[#This Row],[M1 Money Stock, Billions of Dollars, Weekly, Seasonally Adjusted]]-B84)/B84</f>
        <v>1.6886187098953055E-3</v>
      </c>
      <c r="D85" s="34">
        <f>((1+Table2634[[#This Row],[Weekly change]])^52)-1</f>
        <v>9.1697821736206331E-2</v>
      </c>
      <c r="E85" s="24">
        <f t="shared" si="1"/>
        <v>296.22500000000002</v>
      </c>
      <c r="F85" s="32">
        <f>(Table2634[[#This Row],[4 weeks average]]-B33)/B33</f>
        <v>4.4148748678181297E-2</v>
      </c>
    </row>
    <row r="86" spans="1:6" x14ac:dyDescent="0.35">
      <c r="A86" s="22">
        <v>27960</v>
      </c>
      <c r="B86" s="24">
        <f>VLOOKUP(Table2634[[#This Row],[Date]],'DB Money Supply'!$A:$D,4)</f>
        <v>297.2</v>
      </c>
      <c r="C86" s="30">
        <f>(Table2634[[#This Row],[M1 Money Stock, Billions of Dollars, Weekly, Seasonally Adjusted]]-B85)/B85</f>
        <v>2.0229265003370391E-3</v>
      </c>
      <c r="D86" s="34">
        <f>((1+Table2634[[#This Row],[Weekly change]])^52)-1</f>
        <v>0.11080605034152757</v>
      </c>
      <c r="E86" s="24">
        <f t="shared" si="1"/>
        <v>296.5</v>
      </c>
      <c r="F86" s="32">
        <f>(Table2634[[#This Row],[4 weeks average]]-B34)/B34</f>
        <v>4.4381824586121957E-2</v>
      </c>
    </row>
    <row r="87" spans="1:6" x14ac:dyDescent="0.35">
      <c r="A87" s="22">
        <v>27967</v>
      </c>
      <c r="B87" s="24">
        <f>VLOOKUP(Table2634[[#This Row],[Date]],'DB Money Supply'!$A:$D,4)</f>
        <v>297.5</v>
      </c>
      <c r="C87" s="30">
        <f>(Table2634[[#This Row],[M1 Money Stock, Billions of Dollars, Weekly, Seasonally Adjusted]]-B86)/B86</f>
        <v>1.0094212651413574E-3</v>
      </c>
      <c r="D87" s="34">
        <f>((1+Table2634[[#This Row],[Weekly change]])^52)-1</f>
        <v>5.386402302950688E-2</v>
      </c>
      <c r="E87" s="24">
        <f t="shared" si="1"/>
        <v>296.85000000000002</v>
      </c>
      <c r="F87" s="32">
        <f>(Table2634[[#This Row],[4 weeks average]]-B35)/B35</f>
        <v>4.6351780049348028E-2</v>
      </c>
    </row>
    <row r="88" spans="1:6" x14ac:dyDescent="0.35">
      <c r="A88" s="22">
        <v>27974</v>
      </c>
      <c r="B88" s="24">
        <f>VLOOKUP(Table2634[[#This Row],[Date]],'DB Money Supply'!$A:$D,4)</f>
        <v>297.7</v>
      </c>
      <c r="C88" s="30">
        <f>(Table2634[[#This Row],[M1 Money Stock, Billions of Dollars, Weekly, Seasonally Adjusted]]-B87)/B87</f>
        <v>6.7226890756298696E-4</v>
      </c>
      <c r="D88" s="34">
        <f>((1+Table2634[[#This Row],[Weekly change]])^52)-1</f>
        <v>3.5564033179396271E-2</v>
      </c>
      <c r="E88" s="24">
        <f t="shared" si="1"/>
        <v>297.25</v>
      </c>
      <c r="F88" s="32">
        <f>(Table2634[[#This Row],[4 weeks average]]-B36)/B36</f>
        <v>4.7761720126894648E-2</v>
      </c>
    </row>
    <row r="89" spans="1:6" x14ac:dyDescent="0.35">
      <c r="A89" s="22">
        <v>27981</v>
      </c>
      <c r="B89" s="24">
        <f>VLOOKUP(Table2634[[#This Row],[Date]],'DB Money Supply'!$A:$D,4)</f>
        <v>298.5</v>
      </c>
      <c r="C89" s="30">
        <f>(Table2634[[#This Row],[M1 Money Stock, Billions of Dollars, Weekly, Seasonally Adjusted]]-B88)/B88</f>
        <v>2.6872690628149528E-3</v>
      </c>
      <c r="D89" s="34">
        <f>((1+Table2634[[#This Row],[Weekly change]])^52)-1</f>
        <v>0.14975694765011327</v>
      </c>
      <c r="E89" s="24">
        <f t="shared" si="1"/>
        <v>297.72500000000002</v>
      </c>
      <c r="F89" s="32">
        <f>(Table2634[[#This Row],[4 weeks average]]-B37)/B37</f>
        <v>5.1660190745319669E-2</v>
      </c>
    </row>
    <row r="90" spans="1:6" x14ac:dyDescent="0.35">
      <c r="A90" s="22">
        <v>27988</v>
      </c>
      <c r="B90" s="24">
        <f>VLOOKUP(Table2634[[#This Row],[Date]],'DB Money Supply'!$A:$D,4)</f>
        <v>299.60000000000002</v>
      </c>
      <c r="C90" s="30">
        <f>(Table2634[[#This Row],[M1 Money Stock, Billions of Dollars, Weekly, Seasonally Adjusted]]-B89)/B89</f>
        <v>3.6850921273032587E-3</v>
      </c>
      <c r="D90" s="34">
        <f>((1+Table2634[[#This Row],[Weekly change]])^52)-1</f>
        <v>0.21078944184069903</v>
      </c>
      <c r="E90" s="24">
        <f t="shared" si="1"/>
        <v>298.32500000000005</v>
      </c>
      <c r="F90" s="32">
        <f>(Table2634[[#This Row],[4 weeks average]]-B38)/B38</f>
        <v>5.2292768959435784E-2</v>
      </c>
    </row>
    <row r="91" spans="1:6" x14ac:dyDescent="0.35">
      <c r="A91" s="22">
        <v>27995</v>
      </c>
      <c r="B91" s="24">
        <f>VLOOKUP(Table2634[[#This Row],[Date]],'DB Money Supply'!$A:$D,4)</f>
        <v>299</v>
      </c>
      <c r="C91" s="30">
        <f>(Table2634[[#This Row],[M1 Money Stock, Billions of Dollars, Weekly, Seasonally Adjusted]]-B90)/B90</f>
        <v>-2.002670226969368E-3</v>
      </c>
      <c r="D91" s="34">
        <f>((1+Table2634[[#This Row],[Weekly change]])^52)-1</f>
        <v>-9.8993916202081089E-2</v>
      </c>
      <c r="E91" s="24">
        <f t="shared" si="1"/>
        <v>298.70000000000005</v>
      </c>
      <c r="F91" s="32">
        <f>(Table2634[[#This Row],[4 weeks average]]-B39)/B39</f>
        <v>4.9174569722515132E-2</v>
      </c>
    </row>
    <row r="92" spans="1:6" x14ac:dyDescent="0.35">
      <c r="A92" s="22">
        <v>28002</v>
      </c>
      <c r="B92" s="24">
        <f>VLOOKUP(Table2634[[#This Row],[Date]],'DB Money Supply'!$A:$D,4)</f>
        <v>299</v>
      </c>
      <c r="C92" s="30">
        <f>(Table2634[[#This Row],[M1 Money Stock, Billions of Dollars, Weekly, Seasonally Adjusted]]-B91)/B91</f>
        <v>0</v>
      </c>
      <c r="D92" s="34">
        <f>((1+Table2634[[#This Row],[Weekly change]])^52)-1</f>
        <v>0</v>
      </c>
      <c r="E92" s="24">
        <f t="shared" si="1"/>
        <v>299.02499999999998</v>
      </c>
      <c r="F92" s="32">
        <f>(Table2634[[#This Row],[4 weeks average]]-B40)/B40</f>
        <v>4.8474754558204727E-2</v>
      </c>
    </row>
    <row r="93" spans="1:6" x14ac:dyDescent="0.35">
      <c r="A93" s="22">
        <v>28009</v>
      </c>
      <c r="B93" s="24">
        <f>VLOOKUP(Table2634[[#This Row],[Date]],'DB Money Supply'!$A:$D,4)</f>
        <v>298.2</v>
      </c>
      <c r="C93" s="30">
        <f>(Table2634[[#This Row],[M1 Money Stock, Billions of Dollars, Weekly, Seasonally Adjusted]]-B92)/B92</f>
        <v>-2.6755852842809745E-3</v>
      </c>
      <c r="D93" s="34">
        <f>((1+Table2634[[#This Row],[Weekly change]])^52)-1</f>
        <v>-0.13004769886881629</v>
      </c>
      <c r="E93" s="24">
        <f t="shared" si="1"/>
        <v>298.95</v>
      </c>
      <c r="F93" s="32">
        <f>(Table2634[[#This Row],[4 weeks average]]-B41)/B41</f>
        <v>4.6743697478991472E-2</v>
      </c>
    </row>
    <row r="94" spans="1:6" x14ac:dyDescent="0.35">
      <c r="A94" s="22">
        <v>28016</v>
      </c>
      <c r="B94" s="24">
        <f>VLOOKUP(Table2634[[#This Row],[Date]],'DB Money Supply'!$A:$D,4)</f>
        <v>299.7</v>
      </c>
      <c r="C94" s="30">
        <f>(Table2634[[#This Row],[M1 Money Stock, Billions of Dollars, Weekly, Seasonally Adjusted]]-B93)/B93</f>
        <v>5.0301810865191147E-3</v>
      </c>
      <c r="D94" s="34">
        <f>((1+Table2634[[#This Row],[Weekly change]])^52)-1</f>
        <v>0.29811568979611724</v>
      </c>
      <c r="E94" s="24">
        <f t="shared" si="1"/>
        <v>298.97500000000002</v>
      </c>
      <c r="F94" s="32">
        <f>(Table2634[[#This Row],[4 weeks average]]-B42)/B42</f>
        <v>4.7932001402032985E-2</v>
      </c>
    </row>
    <row r="95" spans="1:6" x14ac:dyDescent="0.35">
      <c r="A95" s="22">
        <v>28023</v>
      </c>
      <c r="B95" s="24">
        <f>VLOOKUP(Table2634[[#This Row],[Date]],'DB Money Supply'!$A:$D,4)</f>
        <v>300.10000000000002</v>
      </c>
      <c r="C95" s="30">
        <f>(Table2634[[#This Row],[M1 Money Stock, Billions of Dollars, Weekly, Seasonally Adjusted]]-B94)/B94</f>
        <v>1.3346680013347819E-3</v>
      </c>
      <c r="D95" s="34">
        <f>((1+Table2634[[#This Row],[Weekly change]])^52)-1</f>
        <v>7.1818203985204221E-2</v>
      </c>
      <c r="E95" s="24">
        <f t="shared" si="1"/>
        <v>299.25</v>
      </c>
      <c r="F95" s="32">
        <f>(Table2634[[#This Row],[4 weeks average]]-B43)/B43</f>
        <v>4.7060881735479315E-2</v>
      </c>
    </row>
    <row r="96" spans="1:6" x14ac:dyDescent="0.35">
      <c r="A96" s="22">
        <v>28030</v>
      </c>
      <c r="B96" s="24">
        <f>VLOOKUP(Table2634[[#This Row],[Date]],'DB Money Supply'!$A:$D,4)</f>
        <v>299.3</v>
      </c>
      <c r="C96" s="30">
        <f>(Table2634[[#This Row],[M1 Money Stock, Billions of Dollars, Weekly, Seasonally Adjusted]]-B95)/B95</f>
        <v>-2.6657780739753794E-3</v>
      </c>
      <c r="D96" s="34">
        <f>((1+Table2634[[#This Row],[Weekly change]])^52)-1</f>
        <v>-0.12960274321645893</v>
      </c>
      <c r="E96" s="24">
        <f t="shared" si="1"/>
        <v>299.32499999999999</v>
      </c>
      <c r="F96" s="32">
        <f>(Table2634[[#This Row],[4 weeks average]]-B44)/B44</f>
        <v>4.6225096120237556E-2</v>
      </c>
    </row>
    <row r="97" spans="1:6" x14ac:dyDescent="0.35">
      <c r="A97" s="22">
        <v>28037</v>
      </c>
      <c r="B97" s="24">
        <f>VLOOKUP(Table2634[[#This Row],[Date]],'DB Money Supply'!$A:$D,4)</f>
        <v>300.7</v>
      </c>
      <c r="C97" s="30">
        <f>(Table2634[[#This Row],[M1 Money Stock, Billions of Dollars, Weekly, Seasonally Adjusted]]-B96)/B96</f>
        <v>4.6775810223854903E-3</v>
      </c>
      <c r="D97" s="34">
        <f>((1+Table2634[[#This Row],[Weekly change]])^52)-1</f>
        <v>0.27464423342176825</v>
      </c>
      <c r="E97" s="24">
        <f t="shared" si="1"/>
        <v>299.95</v>
      </c>
      <c r="F97" s="32">
        <f>(Table2634[[#This Row],[4 weeks average]]-B45)/B45</f>
        <v>5.4305799648506112E-2</v>
      </c>
    </row>
    <row r="98" spans="1:6" x14ac:dyDescent="0.35">
      <c r="A98" s="22">
        <v>28044</v>
      </c>
      <c r="B98" s="24">
        <f>VLOOKUP(Table2634[[#This Row],[Date]],'DB Money Supply'!$A:$D,4)</f>
        <v>302.10000000000002</v>
      </c>
      <c r="C98" s="30">
        <f>(Table2634[[#This Row],[M1 Money Stock, Billions of Dollars, Weekly, Seasonally Adjusted]]-B97)/B97</f>
        <v>4.6558031260393552E-3</v>
      </c>
      <c r="D98" s="34">
        <f>((1+Table2634[[#This Row],[Weekly change]])^52)-1</f>
        <v>0.27320827618038468</v>
      </c>
      <c r="E98" s="24">
        <f t="shared" si="1"/>
        <v>300.55000000000007</v>
      </c>
      <c r="F98" s="32">
        <f>(Table2634[[#This Row],[4 weeks average]]-B46)/B46</f>
        <v>5.2714535901926686E-2</v>
      </c>
    </row>
    <row r="99" spans="1:6" x14ac:dyDescent="0.35">
      <c r="A99" s="22">
        <v>28051</v>
      </c>
      <c r="B99" s="24">
        <f>VLOOKUP(Table2634[[#This Row],[Date]],'DB Money Supply'!$A:$D,4)</f>
        <v>300.10000000000002</v>
      </c>
      <c r="C99" s="30">
        <f>(Table2634[[#This Row],[M1 Money Stock, Billions of Dollars, Weekly, Seasonally Adjusted]]-B98)/B98</f>
        <v>-6.6203243958953984E-3</v>
      </c>
      <c r="D99" s="34">
        <f>((1+Table2634[[#This Row],[Weekly change]])^52)-1</f>
        <v>-0.29206391812952892</v>
      </c>
      <c r="E99" s="24">
        <f t="shared" si="1"/>
        <v>300.55</v>
      </c>
      <c r="F99" s="32">
        <f>(Table2634[[#This Row],[4 weeks average]]-B47)/B47</f>
        <v>5.0139762403913428E-2</v>
      </c>
    </row>
    <row r="100" spans="1:6" x14ac:dyDescent="0.35">
      <c r="A100" s="22">
        <v>28058</v>
      </c>
      <c r="B100" s="24">
        <f>VLOOKUP(Table2634[[#This Row],[Date]],'DB Money Supply'!$A:$D,4)</f>
        <v>302.7</v>
      </c>
      <c r="C100" s="30">
        <f>(Table2634[[#This Row],[M1 Money Stock, Billions of Dollars, Weekly, Seasonally Adjusted]]-B99)/B99</f>
        <v>8.6637787404197451E-3</v>
      </c>
      <c r="D100" s="34">
        <f>((1+Table2634[[#This Row],[Weekly change]])^52)-1</f>
        <v>0.56608066464161433</v>
      </c>
      <c r="E100" s="24">
        <f t="shared" si="1"/>
        <v>301.39999999999998</v>
      </c>
      <c r="F100" s="32">
        <f>(Table2634[[#This Row],[4 weeks average]]-B48)/B48</f>
        <v>5.7915057915057917E-2</v>
      </c>
    </row>
    <row r="101" spans="1:6" x14ac:dyDescent="0.35">
      <c r="A101" s="22">
        <v>28065</v>
      </c>
      <c r="B101" s="24">
        <f>VLOOKUP(Table2634[[#This Row],[Date]],'DB Money Supply'!$A:$D,4)</f>
        <v>303.7</v>
      </c>
      <c r="C101" s="30">
        <f>(Table2634[[#This Row],[M1 Money Stock, Billions of Dollars, Weekly, Seasonally Adjusted]]-B100)/B100</f>
        <v>3.3036009250082591E-3</v>
      </c>
      <c r="D101" s="34">
        <f>((1+Table2634[[#This Row],[Weekly change]])^52)-1</f>
        <v>0.18708902551566786</v>
      </c>
      <c r="E101" s="24">
        <f t="shared" si="1"/>
        <v>302.15000000000003</v>
      </c>
      <c r="F101" s="32">
        <f>(Table2634[[#This Row],[4 weeks average]]-B49)/B49</f>
        <v>5.6838055264078549E-2</v>
      </c>
    </row>
    <row r="102" spans="1:6" x14ac:dyDescent="0.35">
      <c r="A102" s="22">
        <v>28072</v>
      </c>
      <c r="B102" s="24">
        <f>VLOOKUP(Table2634[[#This Row],[Date]],'DB Money Supply'!$A:$D,4)</f>
        <v>302.2</v>
      </c>
      <c r="C102" s="30">
        <f>(Table2634[[#This Row],[M1 Money Stock, Billions of Dollars, Weekly, Seasonally Adjusted]]-B101)/B101</f>
        <v>-4.9390846229832074E-3</v>
      </c>
      <c r="D102" s="34">
        <f>((1+Table2634[[#This Row],[Weekly change]])^52)-1</f>
        <v>-0.2269942215596038</v>
      </c>
      <c r="E102" s="24">
        <f t="shared" si="1"/>
        <v>302.17500000000001</v>
      </c>
      <c r="F102" s="32">
        <f>(Table2634[[#This Row],[4 weeks average]]-B50)/B50</f>
        <v>5.3608786610878659E-2</v>
      </c>
    </row>
    <row r="103" spans="1:6" x14ac:dyDescent="0.35">
      <c r="A103" s="22">
        <v>28079</v>
      </c>
      <c r="B103" s="24">
        <f>VLOOKUP(Table2634[[#This Row],[Date]],'DB Money Supply'!$A:$D,4)</f>
        <v>304.3</v>
      </c>
      <c r="C103" s="30">
        <f>(Table2634[[#This Row],[M1 Money Stock, Billions of Dollars, Weekly, Seasonally Adjusted]]-B102)/B102</f>
        <v>6.9490403706155618E-3</v>
      </c>
      <c r="D103" s="34">
        <f>((1+Table2634[[#This Row],[Weekly change]])^52)-1</f>
        <v>0.43347328124479811</v>
      </c>
      <c r="E103" s="24">
        <f t="shared" si="1"/>
        <v>303.22499999999997</v>
      </c>
      <c r="F103" s="32">
        <f>(Table2634[[#This Row],[4 weeks average]]-B51)/B51</f>
        <v>5.9116311561299179E-2</v>
      </c>
    </row>
    <row r="104" spans="1:6" x14ac:dyDescent="0.35">
      <c r="A104" s="22">
        <v>28086</v>
      </c>
      <c r="B104" s="24">
        <f>VLOOKUP(Table2634[[#This Row],[Date]],'DB Money Supply'!$A:$D,4)</f>
        <v>303.8</v>
      </c>
      <c r="C104" s="30">
        <f>(Table2634[[#This Row],[M1 Money Stock, Billions of Dollars, Weekly, Seasonally Adjusted]]-B103)/B103</f>
        <v>-1.6431153466973381E-3</v>
      </c>
      <c r="D104" s="34">
        <f>((1+Table2634[[#This Row],[Weekly change]])^52)-1</f>
        <v>-8.1958121889271207E-2</v>
      </c>
      <c r="E104" s="24">
        <f t="shared" si="1"/>
        <v>303.5</v>
      </c>
      <c r="F104" s="32">
        <f>(Table2634[[#This Row],[4 weeks average]]-B52)/B52</f>
        <v>5.565217391304348E-2</v>
      </c>
    </row>
    <row r="105" spans="1:6" x14ac:dyDescent="0.35">
      <c r="A105" s="22">
        <v>28093</v>
      </c>
      <c r="B105" s="24">
        <f>VLOOKUP(Table2634[[#This Row],[Date]],'DB Money Supply'!$A:$D,4)</f>
        <v>303.60000000000002</v>
      </c>
      <c r="C105" s="30">
        <f>(Table2634[[#This Row],[M1 Money Stock, Billions of Dollars, Weekly, Seasonally Adjusted]]-B104)/B104</f>
        <v>-6.58327847267902E-4</v>
      </c>
      <c r="D105" s="34">
        <f>((1+Table2634[[#This Row],[Weekly change]])^52)-1</f>
        <v>-3.3664620513276566E-2</v>
      </c>
      <c r="E105" s="24">
        <f t="shared" si="1"/>
        <v>303.47500000000002</v>
      </c>
      <c r="F105" s="32">
        <f>(Table2634[[#This Row],[4 weeks average]]-B53)/B53</f>
        <v>5.7772743116068483E-2</v>
      </c>
    </row>
    <row r="106" spans="1:6" x14ac:dyDescent="0.35">
      <c r="A106" s="22">
        <v>28100</v>
      </c>
      <c r="B106" s="24">
        <f>VLOOKUP(Table2634[[#This Row],[Date]],'DB Money Supply'!$A:$D,4)</f>
        <v>305.3</v>
      </c>
      <c r="C106" s="30">
        <f>(Table2634[[#This Row],[M1 Money Stock, Billions of Dollars, Weekly, Seasonally Adjusted]]-B105)/B105</f>
        <v>5.5994729907773008E-3</v>
      </c>
      <c r="D106" s="34">
        <f>((1+Table2634[[#This Row],[Weekly change]])^52)-1</f>
        <v>0.33690924924047905</v>
      </c>
      <c r="E106" s="24">
        <f t="shared" si="1"/>
        <v>304.25</v>
      </c>
      <c r="F106" s="32">
        <f>(Table2634[[#This Row],[4 weeks average]]-B54)/B54</f>
        <v>6.0843793584379316E-2</v>
      </c>
    </row>
    <row r="107" spans="1:6" x14ac:dyDescent="0.35">
      <c r="A107" s="22">
        <v>28107</v>
      </c>
      <c r="B107" s="24">
        <f>VLOOKUP(Table2634[[#This Row],[Date]],'DB Money Supply'!$A:$D,4)</f>
        <v>305.8</v>
      </c>
      <c r="C107" s="30">
        <f>(Table2634[[#This Row],[M1 Money Stock, Billions of Dollars, Weekly, Seasonally Adjusted]]-B106)/B106</f>
        <v>1.6377333770062233E-3</v>
      </c>
      <c r="D107" s="34">
        <f>((1+Table2634[[#This Row],[Weekly change]])^52)-1</f>
        <v>8.8817750698247933E-2</v>
      </c>
      <c r="E107" s="24">
        <f t="shared" si="1"/>
        <v>304.625</v>
      </c>
      <c r="F107" s="32">
        <f>(Table2634[[#This Row],[4 weeks average]]-B55)/B55</f>
        <v>6.104144897248337E-2</v>
      </c>
    </row>
    <row r="108" spans="1:6" x14ac:dyDescent="0.35">
      <c r="A108" s="22">
        <v>28114</v>
      </c>
      <c r="B108" s="24">
        <f>VLOOKUP(Table2634[[#This Row],[Date]],'DB Money Supply'!$A:$D,4)</f>
        <v>306.39999999999998</v>
      </c>
      <c r="C108" s="30">
        <f>(Table2634[[#This Row],[M1 Money Stock, Billions of Dollars, Weekly, Seasonally Adjusted]]-B107)/B107</f>
        <v>1.9620667102680377E-3</v>
      </c>
      <c r="D108" s="34">
        <f>((1+Table2634[[#This Row],[Weekly change]])^52)-1</f>
        <v>0.10730319743826255</v>
      </c>
      <c r="E108" s="24">
        <f t="shared" si="1"/>
        <v>305.27499999999998</v>
      </c>
      <c r="F108" s="32">
        <f>(Table2634[[#This Row],[4 weeks average]]-B56)/B56</f>
        <v>6.2195546276965906E-2</v>
      </c>
    </row>
    <row r="109" spans="1:6" x14ac:dyDescent="0.35">
      <c r="A109" s="22">
        <v>28121</v>
      </c>
      <c r="B109" s="24">
        <f>VLOOKUP(Table2634[[#This Row],[Date]],'DB Money Supply'!$A:$D,4)</f>
        <v>306.60000000000002</v>
      </c>
      <c r="C109" s="30">
        <f>(Table2634[[#This Row],[M1 Money Stock, Billions of Dollars, Weekly, Seasonally Adjusted]]-B108)/B108</f>
        <v>6.5274151436046175E-4</v>
      </c>
      <c r="D109" s="34">
        <f>((1+Table2634[[#This Row],[Weekly change]])^52)-1</f>
        <v>3.4513725322877997E-2</v>
      </c>
      <c r="E109" s="24">
        <f t="shared" si="1"/>
        <v>306.02499999999998</v>
      </c>
      <c r="F109" s="32">
        <f>(Table2634[[#This Row],[4 weeks average]]-B57)/B57</f>
        <v>6.5546657381615567E-2</v>
      </c>
    </row>
    <row r="110" spans="1:6" x14ac:dyDescent="0.35">
      <c r="A110" s="22">
        <v>28128</v>
      </c>
      <c r="B110" s="24">
        <f>VLOOKUP(Table2634[[#This Row],[Date]],'DB Money Supply'!$A:$D,4)</f>
        <v>306.89999999999998</v>
      </c>
      <c r="C110" s="30">
        <f>(Table2634[[#This Row],[M1 Money Stock, Billions of Dollars, Weekly, Seasonally Adjusted]]-B109)/B109</f>
        <v>9.7847358121315887E-4</v>
      </c>
      <c r="D110" s="34">
        <f>((1+Table2634[[#This Row],[Weekly change]])^52)-1</f>
        <v>5.217110641674827E-2</v>
      </c>
      <c r="E110" s="24">
        <f t="shared" si="1"/>
        <v>306.42500000000001</v>
      </c>
      <c r="F110" s="32">
        <f>(Table2634[[#This Row],[4 weeks average]]-B58)/B58</f>
        <v>6.65680473372781E-2</v>
      </c>
    </row>
    <row r="111" spans="1:6" x14ac:dyDescent="0.35">
      <c r="A111" s="22">
        <v>28135</v>
      </c>
      <c r="B111" s="24">
        <f>VLOOKUP(Table2634[[#This Row],[Date]],'DB Money Supply'!$A:$D,4)</f>
        <v>307.7</v>
      </c>
      <c r="C111" s="30">
        <f>(Table2634[[#This Row],[M1 Money Stock, Billions of Dollars, Weekly, Seasonally Adjusted]]-B110)/B110</f>
        <v>2.6067122841316763E-3</v>
      </c>
      <c r="D111" s="34">
        <f>((1+Table2634[[#This Row],[Weekly change]])^52)-1</f>
        <v>0.14496340582796985</v>
      </c>
      <c r="E111" s="24">
        <f t="shared" si="1"/>
        <v>306.89999999999998</v>
      </c>
      <c r="F111" s="32">
        <f>(Table2634[[#This Row],[4 weeks average]]-B59)/B59</f>
        <v>6.5995137200416817E-2</v>
      </c>
    </row>
    <row r="112" spans="1:6" x14ac:dyDescent="0.35">
      <c r="A112" s="22">
        <v>28142</v>
      </c>
      <c r="B112" s="24">
        <f>VLOOKUP(Table2634[[#This Row],[Date]],'DB Money Supply'!$A:$D,4)</f>
        <v>308</v>
      </c>
      <c r="C112" s="30">
        <f>(Table2634[[#This Row],[M1 Money Stock, Billions of Dollars, Weekly, Seasonally Adjusted]]-B111)/B111</f>
        <v>9.7497562560939675E-4</v>
      </c>
      <c r="D112" s="34">
        <f>((1+Table2634[[#This Row],[Weekly change]])^52)-1</f>
        <v>5.1979927247298718E-2</v>
      </c>
      <c r="E112" s="24">
        <f t="shared" si="1"/>
        <v>307.3</v>
      </c>
      <c r="F112" s="32">
        <f>(Table2634[[#This Row],[4 weeks average]]-B60)/B60</f>
        <v>6.5533980582524395E-2</v>
      </c>
    </row>
    <row r="113" spans="1:6" x14ac:dyDescent="0.35">
      <c r="A113" s="22">
        <v>28149</v>
      </c>
      <c r="B113" s="24">
        <f>VLOOKUP(Table2634[[#This Row],[Date]],'DB Money Supply'!$A:$D,4)</f>
        <v>308.89999999999998</v>
      </c>
      <c r="C113" s="30">
        <f>(Table2634[[#This Row],[M1 Money Stock, Billions of Dollars, Weekly, Seasonally Adjusted]]-B112)/B112</f>
        <v>2.9220779220778485E-3</v>
      </c>
      <c r="D113" s="34">
        <f>((1+Table2634[[#This Row],[Weekly change]])^52)-1</f>
        <v>0.16384186055510352</v>
      </c>
      <c r="E113" s="24">
        <f t="shared" si="1"/>
        <v>307.875</v>
      </c>
      <c r="F113" s="32">
        <f>(Table2634[[#This Row],[4 weeks average]]-B61)/B61</f>
        <v>6.4942926323071512E-2</v>
      </c>
    </row>
    <row r="114" spans="1:6" x14ac:dyDescent="0.35">
      <c r="A114" s="22">
        <v>28156</v>
      </c>
      <c r="B114" s="24">
        <f>VLOOKUP(Table2634[[#This Row],[Date]],'DB Money Supply'!$A:$D,4)</f>
        <v>309.5</v>
      </c>
      <c r="C114" s="30">
        <f>(Table2634[[#This Row],[M1 Money Stock, Billions of Dollars, Weekly, Seasonally Adjusted]]-B113)/B113</f>
        <v>1.9423761735190119E-3</v>
      </c>
      <c r="D114" s="34">
        <f>((1+Table2634[[#This Row],[Weekly change]])^52)-1</f>
        <v>0.10617220798954752</v>
      </c>
      <c r="E114" s="24">
        <f t="shared" si="1"/>
        <v>308.52499999999998</v>
      </c>
      <c r="F114" s="32">
        <f>(Table2634[[#This Row],[4 weeks average]]-B62)/B62</f>
        <v>6.3146106133700863E-2</v>
      </c>
    </row>
    <row r="115" spans="1:6" x14ac:dyDescent="0.35">
      <c r="A115" s="22">
        <v>28163</v>
      </c>
      <c r="B115" s="24">
        <f>VLOOKUP(Table2634[[#This Row],[Date]],'DB Money Supply'!$A:$D,4)</f>
        <v>310.3</v>
      </c>
      <c r="C115" s="30">
        <f>(Table2634[[#This Row],[M1 Money Stock, Billions of Dollars, Weekly, Seasonally Adjusted]]-B114)/B114</f>
        <v>2.5848142164782272E-3</v>
      </c>
      <c r="D115" s="34">
        <f>((1+Table2634[[#This Row],[Weekly change]])^52)-1</f>
        <v>0.14366375024644462</v>
      </c>
      <c r="E115" s="24">
        <f t="shared" si="1"/>
        <v>309.17500000000001</v>
      </c>
      <c r="F115" s="32">
        <f>(Table2634[[#This Row],[4 weeks average]]-B63)/B63</f>
        <v>6.5018945918015839E-2</v>
      </c>
    </row>
    <row r="116" spans="1:6" x14ac:dyDescent="0.35">
      <c r="A116" s="22">
        <v>28170</v>
      </c>
      <c r="B116" s="24">
        <f>VLOOKUP(Table2634[[#This Row],[Date]],'DB Money Supply'!$A:$D,4)</f>
        <v>311.3</v>
      </c>
      <c r="C116" s="30">
        <f>(Table2634[[#This Row],[M1 Money Stock, Billions of Dollars, Weekly, Seasonally Adjusted]]-B115)/B115</f>
        <v>3.2226877215597808E-3</v>
      </c>
      <c r="D116" s="34">
        <f>((1+Table2634[[#This Row],[Weekly change]])^52)-1</f>
        <v>0.18212103432519222</v>
      </c>
      <c r="E116" s="24">
        <f t="shared" si="1"/>
        <v>310</v>
      </c>
      <c r="F116" s="32">
        <f>(Table2634[[#This Row],[4 weeks average]]-B64)/B64</f>
        <v>6.4560439560439609E-2</v>
      </c>
    </row>
    <row r="117" spans="1:6" x14ac:dyDescent="0.35">
      <c r="A117" s="22">
        <v>28177</v>
      </c>
      <c r="B117" s="24">
        <f>VLOOKUP(Table2634[[#This Row],[Date]],'DB Money Supply'!$A:$D,4)</f>
        <v>311.7</v>
      </c>
      <c r="C117" s="30">
        <f>(Table2634[[#This Row],[M1 Money Stock, Billions of Dollars, Weekly, Seasonally Adjusted]]-B116)/B116</f>
        <v>1.2849341471248867E-3</v>
      </c>
      <c r="D117" s="34">
        <f>((1+Table2634[[#This Row],[Weekly change]])^52)-1</f>
        <v>6.9053507883846565E-2</v>
      </c>
      <c r="E117" s="24">
        <f t="shared" si="1"/>
        <v>310.7</v>
      </c>
      <c r="F117" s="32">
        <f>(Table2634[[#This Row],[4 weeks average]]-B65)/B65</f>
        <v>6.8799449604403165E-2</v>
      </c>
    </row>
    <row r="118" spans="1:6" x14ac:dyDescent="0.35">
      <c r="A118" s="22">
        <v>28184</v>
      </c>
      <c r="B118" s="24">
        <f>VLOOKUP(Table2634[[#This Row],[Date]],'DB Money Supply'!$A:$D,4)</f>
        <v>312.3</v>
      </c>
      <c r="C118" s="30">
        <f>(Table2634[[#This Row],[M1 Money Stock, Billions of Dollars, Weekly, Seasonally Adjusted]]-B117)/B117</f>
        <v>1.9249278152070027E-3</v>
      </c>
      <c r="D118" s="34">
        <f>((1+Table2634[[#This Row],[Weekly change]])^52)-1</f>
        <v>0.10517095213542493</v>
      </c>
      <c r="E118" s="24">
        <f t="shared" si="1"/>
        <v>311.39999999999998</v>
      </c>
      <c r="F118" s="32">
        <f>(Table2634[[#This Row],[4 weeks average]]-B66)/B66</f>
        <v>6.936813186813183E-2</v>
      </c>
    </row>
    <row r="119" spans="1:6" x14ac:dyDescent="0.35">
      <c r="A119" s="22">
        <v>28191</v>
      </c>
      <c r="B119" s="24">
        <f>VLOOKUP(Table2634[[#This Row],[Date]],'DB Money Supply'!$A:$D,4)</f>
        <v>312.7</v>
      </c>
      <c r="C119" s="30">
        <f>(Table2634[[#This Row],[M1 Money Stock, Billions of Dollars, Weekly, Seasonally Adjusted]]-B118)/B118</f>
        <v>1.2808197246236865E-3</v>
      </c>
      <c r="D119" s="34">
        <f>((1+Table2634[[#This Row],[Weekly change]])^52)-1</f>
        <v>6.88251013699408E-2</v>
      </c>
      <c r="E119" s="24">
        <f t="shared" si="1"/>
        <v>312</v>
      </c>
      <c r="F119" s="32">
        <f>(Table2634[[#This Row],[4 weeks average]]-B67)/B67</f>
        <v>7.1796633459292256E-2</v>
      </c>
    </row>
    <row r="120" spans="1:6" x14ac:dyDescent="0.35">
      <c r="A120" s="22">
        <v>28198</v>
      </c>
      <c r="B120" s="24">
        <f>VLOOKUP(Table2634[[#This Row],[Date]],'DB Money Supply'!$A:$D,4)</f>
        <v>313.8</v>
      </c>
      <c r="C120" s="30">
        <f>(Table2634[[#This Row],[M1 Money Stock, Billions of Dollars, Weekly, Seasonally Adjusted]]-B119)/B119</f>
        <v>3.517748640869916E-3</v>
      </c>
      <c r="D120" s="34">
        <f>((1+Table2634[[#This Row],[Weekly change]])^52)-1</f>
        <v>0.20033651113419304</v>
      </c>
      <c r="E120" s="24">
        <f t="shared" si="1"/>
        <v>312.625</v>
      </c>
      <c r="F120" s="32">
        <f>(Table2634[[#This Row],[4 weeks average]]-B68)/B68</f>
        <v>6.7708333333333287E-2</v>
      </c>
    </row>
    <row r="121" spans="1:6" x14ac:dyDescent="0.35">
      <c r="A121" s="22">
        <v>28205</v>
      </c>
      <c r="B121" s="24">
        <f>VLOOKUP(Table2634[[#This Row],[Date]],'DB Money Supply'!$A:$D,4)</f>
        <v>314.5</v>
      </c>
      <c r="C121" s="30">
        <f>(Table2634[[#This Row],[M1 Money Stock, Billions of Dollars, Weekly, Seasonally Adjusted]]-B120)/B120</f>
        <v>2.2307202039515252E-3</v>
      </c>
      <c r="D121" s="34">
        <f>((1+Table2634[[#This Row],[Weekly change]])^52)-1</f>
        <v>0.12284794262501109</v>
      </c>
      <c r="E121" s="24">
        <f t="shared" si="1"/>
        <v>313.32499999999999</v>
      </c>
      <c r="F121" s="32">
        <f>(Table2634[[#This Row],[4 weeks average]]-B69)/B69</f>
        <v>7.0099043715846909E-2</v>
      </c>
    </row>
    <row r="122" spans="1:6" x14ac:dyDescent="0.35">
      <c r="A122" s="22">
        <v>28212</v>
      </c>
      <c r="B122" s="24">
        <f>VLOOKUP(Table2634[[#This Row],[Date]],'DB Money Supply'!$A:$D,4)</f>
        <v>313.89999999999998</v>
      </c>
      <c r="C122" s="30">
        <f>(Table2634[[#This Row],[M1 Money Stock, Billions of Dollars, Weekly, Seasonally Adjusted]]-B121)/B121</f>
        <v>-1.9077901430843329E-3</v>
      </c>
      <c r="D122" s="34">
        <f>((1+Table2634[[#This Row],[Weekly change]])^52)-1</f>
        <v>-9.4528828447929314E-2</v>
      </c>
      <c r="E122" s="24">
        <f t="shared" si="1"/>
        <v>313.72500000000002</v>
      </c>
      <c r="F122" s="32">
        <f>(Table2634[[#This Row],[4 weeks average]]-B70)/B70</f>
        <v>6.6366417403127237E-2</v>
      </c>
    </row>
    <row r="123" spans="1:6" x14ac:dyDescent="0.35">
      <c r="A123" s="22">
        <v>28219</v>
      </c>
      <c r="B123" s="24">
        <f>VLOOKUP(Table2634[[#This Row],[Date]],'DB Money Supply'!$A:$D,4)</f>
        <v>315.60000000000002</v>
      </c>
      <c r="C123" s="30">
        <f>(Table2634[[#This Row],[M1 Money Stock, Billions of Dollars, Weekly, Seasonally Adjusted]]-B122)/B122</f>
        <v>5.4157374960179857E-3</v>
      </c>
      <c r="D123" s="34">
        <f>((1+Table2634[[#This Row],[Weekly change]])^52)-1</f>
        <v>0.32426621553482882</v>
      </c>
      <c r="E123" s="24">
        <f t="shared" si="1"/>
        <v>314.45</v>
      </c>
      <c r="F123" s="32">
        <f>(Table2634[[#This Row],[4 weeks average]]-B71)/B71</f>
        <v>7.3208191126279826E-2</v>
      </c>
    </row>
    <row r="124" spans="1:6" x14ac:dyDescent="0.35">
      <c r="A124" s="22">
        <v>28226</v>
      </c>
      <c r="B124" s="24">
        <f>VLOOKUP(Table2634[[#This Row],[Date]],'DB Money Supply'!$A:$D,4)</f>
        <v>315.8</v>
      </c>
      <c r="C124" s="30">
        <f>(Table2634[[#This Row],[M1 Money Stock, Billions of Dollars, Weekly, Seasonally Adjusted]]-B123)/B123</f>
        <v>6.3371356147017943E-4</v>
      </c>
      <c r="D124" s="34">
        <f>((1+Table2634[[#This Row],[Weekly change]])^52)-1</f>
        <v>3.3491285617540889E-2</v>
      </c>
      <c r="E124" s="24">
        <f t="shared" si="1"/>
        <v>314.95</v>
      </c>
      <c r="F124" s="32">
        <f>(Table2634[[#This Row],[4 weeks average]]-B72)/B72</f>
        <v>6.9439728353140884E-2</v>
      </c>
    </row>
    <row r="125" spans="1:6" x14ac:dyDescent="0.35">
      <c r="A125" s="22">
        <v>28233</v>
      </c>
      <c r="B125" s="24">
        <f>VLOOKUP(Table2634[[#This Row],[Date]],'DB Money Supply'!$A:$D,4)</f>
        <v>315.7</v>
      </c>
      <c r="C125" s="30">
        <f>(Table2634[[#This Row],[M1 Money Stock, Billions of Dollars, Weekly, Seasonally Adjusted]]-B124)/B124</f>
        <v>-3.1665611146302323E-4</v>
      </c>
      <c r="D125" s="34">
        <f>((1+Table2634[[#This Row],[Weekly change]])^52)-1</f>
        <v>-1.6333857320304901E-2</v>
      </c>
      <c r="E125" s="24">
        <f t="shared" si="1"/>
        <v>315.25</v>
      </c>
      <c r="F125" s="32">
        <f>(Table2634[[#This Row],[4 weeks average]]-B73)/B73</f>
        <v>6.9006442861987191E-2</v>
      </c>
    </row>
    <row r="126" spans="1:6" x14ac:dyDescent="0.35">
      <c r="A126" s="22">
        <v>28240</v>
      </c>
      <c r="B126" s="24">
        <f>VLOOKUP(Table2634[[#This Row],[Date]],'DB Money Supply'!$A:$D,4)</f>
        <v>316.10000000000002</v>
      </c>
      <c r="C126" s="30">
        <f>(Table2634[[#This Row],[M1 Money Stock, Billions of Dollars, Weekly, Seasonally Adjusted]]-B125)/B125</f>
        <v>1.2670256572696677E-3</v>
      </c>
      <c r="D126" s="34">
        <f>((1+Table2634[[#This Row],[Weekly change]])^52)-1</f>
        <v>6.805969182340954E-2</v>
      </c>
      <c r="E126" s="24">
        <f t="shared" si="1"/>
        <v>315.80000000000007</v>
      </c>
      <c r="F126" s="32">
        <f>(Table2634[[#This Row],[4 weeks average]]-B74)/B74</f>
        <v>6.9058903182126249E-2</v>
      </c>
    </row>
    <row r="127" spans="1:6" x14ac:dyDescent="0.35">
      <c r="A127" s="22">
        <v>28247</v>
      </c>
      <c r="B127" s="24">
        <f>VLOOKUP(Table2634[[#This Row],[Date]],'DB Money Supply'!$A:$D,4)</f>
        <v>316.60000000000002</v>
      </c>
      <c r="C127" s="30">
        <f>(Table2634[[#This Row],[M1 Money Stock, Billions of Dollars, Weekly, Seasonally Adjusted]]-B126)/B126</f>
        <v>1.5817779183802593E-3</v>
      </c>
      <c r="D127" s="34">
        <f>((1+Table2634[[#This Row],[Weekly change]])^52)-1</f>
        <v>8.5659316827738419E-2</v>
      </c>
      <c r="E127" s="24">
        <f t="shared" si="1"/>
        <v>316.05</v>
      </c>
      <c r="F127" s="32">
        <f>(Table2634[[#This Row],[4 weeks average]]-B75)/B75</f>
        <v>7.1719226856561666E-2</v>
      </c>
    </row>
    <row r="128" spans="1:6" x14ac:dyDescent="0.35">
      <c r="A128" s="22">
        <v>28254</v>
      </c>
      <c r="B128" s="24">
        <f>VLOOKUP(Table2634[[#This Row],[Date]],'DB Money Supply'!$A:$D,4)</f>
        <v>316.7</v>
      </c>
      <c r="C128" s="30">
        <f>(Table2634[[#This Row],[M1 Money Stock, Billions of Dollars, Weekly, Seasonally Adjusted]]-B127)/B127</f>
        <v>3.1585596967771917E-4</v>
      </c>
      <c r="D128" s="34">
        <f>((1+Table2634[[#This Row],[Weekly change]])^52)-1</f>
        <v>1.6557497908708863E-2</v>
      </c>
      <c r="E128" s="24">
        <f t="shared" si="1"/>
        <v>316.27499999999998</v>
      </c>
      <c r="F128" s="32">
        <f>(Table2634[[#This Row],[4 weeks average]]-B76)/B76</f>
        <v>6.7414782315220939E-2</v>
      </c>
    </row>
    <row r="129" spans="1:6" x14ac:dyDescent="0.35">
      <c r="A129" s="22">
        <v>28261</v>
      </c>
      <c r="B129" s="24">
        <f>VLOOKUP(Table2634[[#This Row],[Date]],'DB Money Supply'!$A:$D,4)</f>
        <v>317.60000000000002</v>
      </c>
      <c r="C129" s="30">
        <f>(Table2634[[#This Row],[M1 Money Stock, Billions of Dollars, Weekly, Seasonally Adjusted]]-B128)/B128</f>
        <v>2.84180612567109E-3</v>
      </c>
      <c r="D129" s="34">
        <f>((1+Table2634[[#This Row],[Weekly change]])^52)-1</f>
        <v>0.15900785656136796</v>
      </c>
      <c r="E129" s="24">
        <f t="shared" si="1"/>
        <v>316.75</v>
      </c>
      <c r="F129" s="32">
        <f>(Table2634[[#This Row],[4 weeks average]]-B77)/B77</f>
        <v>7.2637995259058549E-2</v>
      </c>
    </row>
    <row r="130" spans="1:6" x14ac:dyDescent="0.35">
      <c r="A130" s="22">
        <v>28268</v>
      </c>
      <c r="B130" s="24">
        <f>VLOOKUP(Table2634[[#This Row],[Date]],'DB Money Supply'!$A:$D,4)</f>
        <v>317.39999999999998</v>
      </c>
      <c r="C130" s="30">
        <f>(Table2634[[#This Row],[M1 Money Stock, Billions of Dollars, Weekly, Seasonally Adjusted]]-B129)/B129</f>
        <v>-6.2972292191450078E-4</v>
      </c>
      <c r="D130" s="34">
        <f>((1+Table2634[[#This Row],[Weekly change]])^52)-1</f>
        <v>-3.2225241803353954E-2</v>
      </c>
      <c r="E130" s="24">
        <f t="shared" si="1"/>
        <v>317.07499999999999</v>
      </c>
      <c r="F130" s="32">
        <f>(Table2634[[#This Row],[4 weeks average]]-B78)/B78</f>
        <v>7.3011844331641249E-2</v>
      </c>
    </row>
    <row r="131" spans="1:6" x14ac:dyDescent="0.35">
      <c r="A131" s="22">
        <v>28275</v>
      </c>
      <c r="B131" s="24">
        <f>VLOOKUP(Table2634[[#This Row],[Date]],'DB Money Supply'!$A:$D,4)</f>
        <v>316.8</v>
      </c>
      <c r="C131" s="30">
        <f>(Table2634[[#This Row],[M1 Money Stock, Billions of Dollars, Weekly, Seasonally Adjusted]]-B130)/B130</f>
        <v>-1.8903591682418587E-3</v>
      </c>
      <c r="D131" s="34">
        <f>((1+Table2634[[#This Row],[Weekly change]])^52)-1</f>
        <v>-9.3706164617644916E-2</v>
      </c>
      <c r="E131" s="24">
        <f t="shared" si="1"/>
        <v>317.125</v>
      </c>
      <c r="F131" s="32">
        <f>(Table2634[[#This Row],[4 weeks average]]-B79)/B79</f>
        <v>6.9922402159244348E-2</v>
      </c>
    </row>
    <row r="132" spans="1:6" x14ac:dyDescent="0.35">
      <c r="A132" s="22">
        <v>28282</v>
      </c>
      <c r="B132" s="24">
        <f>VLOOKUP(Table2634[[#This Row],[Date]],'DB Money Supply'!$A:$D,4)</f>
        <v>317.60000000000002</v>
      </c>
      <c r="C132" s="30">
        <f>(Table2634[[#This Row],[M1 Money Stock, Billions of Dollars, Weekly, Seasonally Adjusted]]-B131)/B131</f>
        <v>2.525252525252561E-3</v>
      </c>
      <c r="D132" s="34">
        <f>((1+Table2634[[#This Row],[Weekly change]])^52)-1</f>
        <v>0.1401360649471286</v>
      </c>
      <c r="E132" s="24">
        <f t="shared" si="1"/>
        <v>317.35000000000002</v>
      </c>
      <c r="F132" s="32">
        <f>(Table2634[[#This Row],[4 weeks average]]-B80)/B80</f>
        <v>7.3942470389170969E-2</v>
      </c>
    </row>
    <row r="133" spans="1:6" x14ac:dyDescent="0.35">
      <c r="A133" s="22">
        <v>28289</v>
      </c>
      <c r="B133" s="24">
        <f>VLOOKUP(Table2634[[#This Row],[Date]],'DB Money Supply'!$A:$D,4)</f>
        <v>317.8</v>
      </c>
      <c r="C133" s="30">
        <f>(Table2634[[#This Row],[M1 Money Stock, Billions of Dollars, Weekly, Seasonally Adjusted]]-B132)/B132</f>
        <v>6.2972292191432189E-4</v>
      </c>
      <c r="D133" s="34">
        <f>((1+Table2634[[#This Row],[Weekly change]])^52)-1</f>
        <v>3.3276980091969444E-2</v>
      </c>
      <c r="E133" s="24">
        <f t="shared" si="1"/>
        <v>317.40000000000003</v>
      </c>
      <c r="F133" s="32">
        <f>(Table2634[[#This Row],[4 weeks average]]-B81)/B81</f>
        <v>6.9767441860465268E-2</v>
      </c>
    </row>
    <row r="134" spans="1:6" x14ac:dyDescent="0.35">
      <c r="A134" s="22">
        <v>28296</v>
      </c>
      <c r="B134" s="24">
        <f>VLOOKUP(Table2634[[#This Row],[Date]],'DB Money Supply'!$A:$D,4)</f>
        <v>319.39999999999998</v>
      </c>
      <c r="C134" s="30">
        <f>(Table2634[[#This Row],[M1 Money Stock, Billions of Dollars, Weekly, Seasonally Adjusted]]-B133)/B133</f>
        <v>5.0346129641282754E-3</v>
      </c>
      <c r="D134" s="34">
        <f>((1+Table2634[[#This Row],[Weekly change]])^52)-1</f>
        <v>0.2984133866420402</v>
      </c>
      <c r="E134" s="24">
        <f t="shared" si="1"/>
        <v>317.89999999999998</v>
      </c>
      <c r="F134" s="32">
        <f>(Table2634[[#This Row],[4 weeks average]]-B82)/B82</f>
        <v>7.3623775751435167E-2</v>
      </c>
    </row>
    <row r="135" spans="1:6" x14ac:dyDescent="0.35">
      <c r="A135" s="22">
        <v>28303</v>
      </c>
      <c r="B135" s="24">
        <f>VLOOKUP(Table2634[[#This Row],[Date]],'DB Money Supply'!$A:$D,4)</f>
        <v>319.39999999999998</v>
      </c>
      <c r="C135" s="30">
        <f>(Table2634[[#This Row],[M1 Money Stock, Billions of Dollars, Weekly, Seasonally Adjusted]]-B134)/B134</f>
        <v>0</v>
      </c>
      <c r="D135" s="34">
        <f>((1+Table2634[[#This Row],[Weekly change]])^52)-1</f>
        <v>0</v>
      </c>
      <c r="E135" s="24">
        <f t="shared" si="1"/>
        <v>318.55</v>
      </c>
      <c r="F135" s="32">
        <f>(Table2634[[#This Row],[4 weeks average]]-B83)/B83</f>
        <v>7.5818980074299186E-2</v>
      </c>
    </row>
    <row r="136" spans="1:6" x14ac:dyDescent="0.35">
      <c r="A136" s="22">
        <v>28310</v>
      </c>
      <c r="B136" s="24">
        <f>VLOOKUP(Table2634[[#This Row],[Date]],'DB Money Supply'!$A:$D,4)</f>
        <v>319.5</v>
      </c>
      <c r="C136" s="30">
        <f>(Table2634[[#This Row],[M1 Money Stock, Billions of Dollars, Weekly, Seasonally Adjusted]]-B135)/B135</f>
        <v>3.1308703819668988E-4</v>
      </c>
      <c r="D136" s="34">
        <f>((1+Table2634[[#This Row],[Weekly change]])^52)-1</f>
        <v>1.6411185994182009E-2</v>
      </c>
      <c r="E136" s="24">
        <f t="shared" si="1"/>
        <v>319.02499999999998</v>
      </c>
      <c r="F136" s="32">
        <f>(Table2634[[#This Row],[4 weeks average]]-B84)/B84</f>
        <v>7.7423167848699598E-2</v>
      </c>
    </row>
    <row r="137" spans="1:6" x14ac:dyDescent="0.35">
      <c r="A137" s="22">
        <v>28317</v>
      </c>
      <c r="B137" s="24">
        <f>VLOOKUP(Table2634[[#This Row],[Date]],'DB Money Supply'!$A:$D,4)</f>
        <v>319.3</v>
      </c>
      <c r="C137" s="30">
        <f>(Table2634[[#This Row],[M1 Money Stock, Billions of Dollars, Weekly, Seasonally Adjusted]]-B136)/B136</f>
        <v>-6.2597809076678755E-4</v>
      </c>
      <c r="D137" s="34">
        <f>((1+Table2634[[#This Row],[Weekly change]])^52)-1</f>
        <v>-3.2036649074421719E-2</v>
      </c>
      <c r="E137" s="24">
        <f t="shared" ref="E137:E200" si="2">AVERAGE(B134:B137)</f>
        <v>319.39999999999998</v>
      </c>
      <c r="F137" s="32">
        <f>(Table2634[[#This Row],[4 weeks average]]-B85)/B85</f>
        <v>7.6871207012811707E-2</v>
      </c>
    </row>
    <row r="138" spans="1:6" x14ac:dyDescent="0.35">
      <c r="A138" s="22">
        <v>28324</v>
      </c>
      <c r="B138" s="24">
        <f>VLOOKUP(Table2634[[#This Row],[Date]],'DB Money Supply'!$A:$D,4)</f>
        <v>320.2</v>
      </c>
      <c r="C138" s="30">
        <f>(Table2634[[#This Row],[M1 Money Stock, Billions of Dollars, Weekly, Seasonally Adjusted]]-B137)/B137</f>
        <v>2.8186658315063492E-3</v>
      </c>
      <c r="D138" s="34">
        <f>((1+Table2634[[#This Row],[Weekly change]])^52)-1</f>
        <v>0.15761799785936859</v>
      </c>
      <c r="E138" s="24">
        <f t="shared" si="2"/>
        <v>319.60000000000002</v>
      </c>
      <c r="F138" s="32">
        <f>(Table2634[[#This Row],[4 weeks average]]-B86)/B86</f>
        <v>7.5370121130551929E-2</v>
      </c>
    </row>
    <row r="139" spans="1:6" x14ac:dyDescent="0.35">
      <c r="A139" s="22">
        <v>28331</v>
      </c>
      <c r="B139" s="24">
        <f>VLOOKUP(Table2634[[#This Row],[Date]],'DB Money Supply'!$A:$D,4)</f>
        <v>320.10000000000002</v>
      </c>
      <c r="C139" s="30">
        <f>(Table2634[[#This Row],[M1 Money Stock, Billions of Dollars, Weekly, Seasonally Adjusted]]-B138)/B138</f>
        <v>-3.1230480949395972E-4</v>
      </c>
      <c r="D139" s="34">
        <f>((1+Table2634[[#This Row],[Weekly change]])^52)-1</f>
        <v>-1.6111190227592775E-2</v>
      </c>
      <c r="E139" s="24">
        <f t="shared" si="2"/>
        <v>319.77499999999998</v>
      </c>
      <c r="F139" s="32">
        <f>(Table2634[[#This Row],[4 weeks average]]-B87)/B87</f>
        <v>7.4873949579831858E-2</v>
      </c>
    </row>
    <row r="140" spans="1:6" x14ac:dyDescent="0.35">
      <c r="A140" s="22">
        <v>28338</v>
      </c>
      <c r="B140" s="24">
        <f>VLOOKUP(Table2634[[#This Row],[Date]],'DB Money Supply'!$A:$D,4)</f>
        <v>321</v>
      </c>
      <c r="C140" s="30">
        <f>(Table2634[[#This Row],[M1 Money Stock, Billions of Dollars, Weekly, Seasonally Adjusted]]-B139)/B139</f>
        <v>2.8116213683223282E-3</v>
      </c>
      <c r="D140" s="34">
        <f>((1+Table2634[[#This Row],[Weekly change]])^52)-1</f>
        <v>0.15719521602760067</v>
      </c>
      <c r="E140" s="24">
        <f t="shared" si="2"/>
        <v>320.14999999999998</v>
      </c>
      <c r="F140" s="32">
        <f>(Table2634[[#This Row],[4 weeks average]]-B88)/B88</f>
        <v>7.5411488075243505E-2</v>
      </c>
    </row>
    <row r="141" spans="1:6" x14ac:dyDescent="0.35">
      <c r="A141" s="22">
        <v>28345</v>
      </c>
      <c r="B141" s="24">
        <f>VLOOKUP(Table2634[[#This Row],[Date]],'DB Money Supply'!$A:$D,4)</f>
        <v>321.39999999999998</v>
      </c>
      <c r="C141" s="30">
        <f>(Table2634[[#This Row],[M1 Money Stock, Billions of Dollars, Weekly, Seasonally Adjusted]]-B140)/B140</f>
        <v>1.2461059190030444E-3</v>
      </c>
      <c r="D141" s="34">
        <f>((1+Table2634[[#This Row],[Weekly change]])^52)-1</f>
        <v>6.6899916569834295E-2</v>
      </c>
      <c r="E141" s="24">
        <f t="shared" si="2"/>
        <v>320.67499999999995</v>
      </c>
      <c r="F141" s="32">
        <f>(Table2634[[#This Row],[4 weeks average]]-B89)/B89</f>
        <v>7.4288107202679921E-2</v>
      </c>
    </row>
    <row r="142" spans="1:6" x14ac:dyDescent="0.35">
      <c r="A142" s="22">
        <v>28352</v>
      </c>
      <c r="B142" s="24">
        <f>VLOOKUP(Table2634[[#This Row],[Date]],'DB Money Supply'!$A:$D,4)</f>
        <v>321.2</v>
      </c>
      <c r="C142" s="30">
        <f>(Table2634[[#This Row],[M1 Money Stock, Billions of Dollars, Weekly, Seasonally Adjusted]]-B141)/B141</f>
        <v>-6.2227753578092296E-4</v>
      </c>
      <c r="D142" s="34">
        <f>((1+Table2634[[#This Row],[Weekly change]])^52)-1</f>
        <v>-3.1850250720960926E-2</v>
      </c>
      <c r="E142" s="24">
        <f t="shared" si="2"/>
        <v>320.92500000000001</v>
      </c>
      <c r="F142" s="32">
        <f>(Table2634[[#This Row],[4 weeks average]]-B90)/B90</f>
        <v>7.1178237650200218E-2</v>
      </c>
    </row>
    <row r="143" spans="1:6" x14ac:dyDescent="0.35">
      <c r="A143" s="22">
        <v>28359</v>
      </c>
      <c r="B143" s="24">
        <f>VLOOKUP(Table2634[[#This Row],[Date]],'DB Money Supply'!$A:$D,4)</f>
        <v>322.39999999999998</v>
      </c>
      <c r="C143" s="30">
        <f>(Table2634[[#This Row],[M1 Money Stock, Billions of Dollars, Weekly, Seasonally Adjusted]]-B142)/B142</f>
        <v>3.735990037359865E-3</v>
      </c>
      <c r="D143" s="34">
        <f>((1+Table2634[[#This Row],[Weekly change]])^52)-1</f>
        <v>0.21398639414181231</v>
      </c>
      <c r="E143" s="24">
        <f t="shared" si="2"/>
        <v>321.5</v>
      </c>
      <c r="F143" s="32">
        <f>(Table2634[[#This Row],[4 weeks average]]-B91)/B91</f>
        <v>7.5250836120401343E-2</v>
      </c>
    </row>
    <row r="144" spans="1:6" x14ac:dyDescent="0.35">
      <c r="A144" s="22">
        <v>28366</v>
      </c>
      <c r="B144" s="24">
        <f>VLOOKUP(Table2634[[#This Row],[Date]],'DB Money Supply'!$A:$D,4)</f>
        <v>323.39999999999998</v>
      </c>
      <c r="C144" s="30">
        <f>(Table2634[[#This Row],[M1 Money Stock, Billions of Dollars, Weekly, Seasonally Adjusted]]-B143)/B143</f>
        <v>3.1017369727047149E-3</v>
      </c>
      <c r="D144" s="34">
        <f>((1+Table2634[[#This Row],[Weekly change]])^52)-1</f>
        <v>0.17473277775900642</v>
      </c>
      <c r="E144" s="24">
        <f t="shared" si="2"/>
        <v>322.09999999999997</v>
      </c>
      <c r="F144" s="32">
        <f>(Table2634[[#This Row],[4 weeks average]]-B92)/B92</f>
        <v>7.725752508361193E-2</v>
      </c>
    </row>
    <row r="145" spans="1:6" x14ac:dyDescent="0.35">
      <c r="A145" s="22">
        <v>28373</v>
      </c>
      <c r="B145" s="24">
        <f>VLOOKUP(Table2634[[#This Row],[Date]],'DB Money Supply'!$A:$D,4)</f>
        <v>324.60000000000002</v>
      </c>
      <c r="C145" s="30">
        <f>(Table2634[[#This Row],[M1 Money Stock, Billions of Dollars, Weekly, Seasonally Adjusted]]-B144)/B144</f>
        <v>3.7105751391467087E-3</v>
      </c>
      <c r="D145" s="34">
        <f>((1+Table2634[[#This Row],[Weekly change]])^52)-1</f>
        <v>0.21238902364409018</v>
      </c>
      <c r="E145" s="24">
        <f t="shared" si="2"/>
        <v>322.89999999999998</v>
      </c>
      <c r="F145" s="32">
        <f>(Table2634[[#This Row],[4 weeks average]]-B93)/B93</f>
        <v>8.2830315224681386E-2</v>
      </c>
    </row>
    <row r="146" spans="1:6" x14ac:dyDescent="0.35">
      <c r="A146" s="22">
        <v>28380</v>
      </c>
      <c r="B146" s="24">
        <f>VLOOKUP(Table2634[[#This Row],[Date]],'DB Money Supply'!$A:$D,4)</f>
        <v>323.3</v>
      </c>
      <c r="C146" s="30">
        <f>(Table2634[[#This Row],[M1 Money Stock, Billions of Dollars, Weekly, Seasonally Adjusted]]-B145)/B145</f>
        <v>-4.0049291435613407E-3</v>
      </c>
      <c r="D146" s="34">
        <f>((1+Table2634[[#This Row],[Weekly change]])^52)-1</f>
        <v>-0.18834057825375383</v>
      </c>
      <c r="E146" s="24">
        <f t="shared" si="2"/>
        <v>323.42500000000001</v>
      </c>
      <c r="F146" s="32">
        <f>(Table2634[[#This Row],[4 weeks average]]-B94)/B94</f>
        <v>7.9162495829162571E-2</v>
      </c>
    </row>
    <row r="147" spans="1:6" x14ac:dyDescent="0.35">
      <c r="A147" s="22">
        <v>28387</v>
      </c>
      <c r="B147" s="24">
        <f>VLOOKUP(Table2634[[#This Row],[Date]],'DB Money Supply'!$A:$D,4)</f>
        <v>324.2</v>
      </c>
      <c r="C147" s="30">
        <f>(Table2634[[#This Row],[M1 Money Stock, Billions of Dollars, Weekly, Seasonally Adjusted]]-B146)/B146</f>
        <v>2.7837921435198802E-3</v>
      </c>
      <c r="D147" s="34">
        <f>((1+Table2634[[#This Row],[Weekly change]])^52)-1</f>
        <v>0.15552649235685179</v>
      </c>
      <c r="E147" s="24">
        <f t="shared" si="2"/>
        <v>323.875</v>
      </c>
      <c r="F147" s="32">
        <f>(Table2634[[#This Row],[4 weeks average]]-B95)/B95</f>
        <v>7.9223592135954604E-2</v>
      </c>
    </row>
    <row r="148" spans="1:6" x14ac:dyDescent="0.35">
      <c r="A148" s="22">
        <v>28394</v>
      </c>
      <c r="B148" s="24">
        <f>VLOOKUP(Table2634[[#This Row],[Date]],'DB Money Supply'!$A:$D,4)</f>
        <v>324.5</v>
      </c>
      <c r="C148" s="30">
        <f>(Table2634[[#This Row],[M1 Money Stock, Billions of Dollars, Weekly, Seasonally Adjusted]]-B147)/B147</f>
        <v>9.2535471930910358E-4</v>
      </c>
      <c r="D148" s="34">
        <f>((1+Table2634[[#This Row],[Weekly change]])^52)-1</f>
        <v>4.9271586003726942E-2</v>
      </c>
      <c r="E148" s="24">
        <f t="shared" si="2"/>
        <v>324.15000000000003</v>
      </c>
      <c r="F148" s="32">
        <f>(Table2634[[#This Row],[4 weeks average]]-B96)/B96</f>
        <v>8.3027063147343871E-2</v>
      </c>
    </row>
    <row r="149" spans="1:6" x14ac:dyDescent="0.35">
      <c r="A149" s="22">
        <v>28401</v>
      </c>
      <c r="B149" s="24">
        <f>VLOOKUP(Table2634[[#This Row],[Date]],'DB Money Supply'!$A:$D,4)</f>
        <v>325.60000000000002</v>
      </c>
      <c r="C149" s="30">
        <f>(Table2634[[#This Row],[M1 Money Stock, Billions of Dollars, Weekly, Seasonally Adjusted]]-B148)/B148</f>
        <v>3.3898305084746464E-3</v>
      </c>
      <c r="D149" s="34">
        <f>((1+Table2634[[#This Row],[Weekly change]])^52)-1</f>
        <v>0.19240597675153581</v>
      </c>
      <c r="E149" s="24">
        <f t="shared" si="2"/>
        <v>324.39999999999998</v>
      </c>
      <c r="F149" s="32">
        <f>(Table2634[[#This Row],[4 weeks average]]-B97)/B97</f>
        <v>7.8816095776521419E-2</v>
      </c>
    </row>
    <row r="150" spans="1:6" x14ac:dyDescent="0.35">
      <c r="A150" s="22">
        <v>28408</v>
      </c>
      <c r="B150" s="24">
        <f>VLOOKUP(Table2634[[#This Row],[Date]],'DB Money Supply'!$A:$D,4)</f>
        <v>326.10000000000002</v>
      </c>
      <c r="C150" s="30">
        <f>(Table2634[[#This Row],[M1 Money Stock, Billions of Dollars, Weekly, Seasonally Adjusted]]-B149)/B149</f>
        <v>1.5356265356265355E-3</v>
      </c>
      <c r="D150" s="34">
        <f>((1+Table2634[[#This Row],[Weekly change]])^52)-1</f>
        <v>8.3061042480301106E-2</v>
      </c>
      <c r="E150" s="24">
        <f t="shared" si="2"/>
        <v>325.10000000000002</v>
      </c>
      <c r="F150" s="32">
        <f>(Table2634[[#This Row],[4 weeks average]]-B98)/B98</f>
        <v>7.6133730552797083E-2</v>
      </c>
    </row>
    <row r="151" spans="1:6" x14ac:dyDescent="0.35">
      <c r="A151" s="22">
        <v>28415</v>
      </c>
      <c r="B151" s="24">
        <f>VLOOKUP(Table2634[[#This Row],[Date]],'DB Money Supply'!$A:$D,4)</f>
        <v>325.60000000000002</v>
      </c>
      <c r="C151" s="30">
        <f>(Table2634[[#This Row],[M1 Money Stock, Billions of Dollars, Weekly, Seasonally Adjusted]]-B150)/B150</f>
        <v>-1.5332720024532351E-3</v>
      </c>
      <c r="D151" s="34">
        <f>((1+Table2634[[#This Row],[Weekly change]])^52)-1</f>
        <v>-7.6691007452437288E-2</v>
      </c>
      <c r="E151" s="24">
        <f t="shared" si="2"/>
        <v>325.45000000000005</v>
      </c>
      <c r="F151" s="32">
        <f>(Table2634[[#This Row],[4 weeks average]]-B99)/B99</f>
        <v>8.4471842719093707E-2</v>
      </c>
    </row>
    <row r="152" spans="1:6" x14ac:dyDescent="0.35">
      <c r="A152" s="22">
        <v>28422</v>
      </c>
      <c r="B152" s="24">
        <f>VLOOKUP(Table2634[[#This Row],[Date]],'DB Money Supply'!$A:$D,4)</f>
        <v>327.5</v>
      </c>
      <c r="C152" s="30">
        <f>(Table2634[[#This Row],[M1 Money Stock, Billions of Dollars, Weekly, Seasonally Adjusted]]-B151)/B151</f>
        <v>5.8353808353807648E-3</v>
      </c>
      <c r="D152" s="34">
        <f>((1+Table2634[[#This Row],[Weekly change]])^52)-1</f>
        <v>0.35331601658918244</v>
      </c>
      <c r="E152" s="24">
        <f t="shared" si="2"/>
        <v>326.20000000000005</v>
      </c>
      <c r="F152" s="32">
        <f>(Table2634[[#This Row],[4 weeks average]]-B100)/B100</f>
        <v>7.7634621737694282E-2</v>
      </c>
    </row>
    <row r="153" spans="1:6" x14ac:dyDescent="0.35">
      <c r="A153" s="22">
        <v>28429</v>
      </c>
      <c r="B153" s="24">
        <f>VLOOKUP(Table2634[[#This Row],[Date]],'DB Money Supply'!$A:$D,4)</f>
        <v>327</v>
      </c>
      <c r="C153" s="30">
        <f>(Table2634[[#This Row],[M1 Money Stock, Billions of Dollars, Weekly, Seasonally Adjusted]]-B152)/B152</f>
        <v>-1.5267175572519084E-3</v>
      </c>
      <c r="D153" s="34">
        <f>((1+Table2634[[#This Row],[Weekly change]])^52)-1</f>
        <v>-7.6375778971549124E-2</v>
      </c>
      <c r="E153" s="24">
        <f t="shared" si="2"/>
        <v>326.55</v>
      </c>
      <c r="F153" s="32">
        <f>(Table2634[[#This Row],[4 weeks average]]-B101)/B101</f>
        <v>7.523872242344426E-2</v>
      </c>
    </row>
    <row r="154" spans="1:6" x14ac:dyDescent="0.35">
      <c r="A154" s="22">
        <v>28436</v>
      </c>
      <c r="B154" s="24">
        <f>VLOOKUP(Table2634[[#This Row],[Date]],'DB Money Supply'!$A:$D,4)</f>
        <v>328.2</v>
      </c>
      <c r="C154" s="30">
        <f>(Table2634[[#This Row],[M1 Money Stock, Billions of Dollars, Weekly, Seasonally Adjusted]]-B153)/B153</f>
        <v>3.6697247706421669E-3</v>
      </c>
      <c r="D154" s="34">
        <f>((1+Table2634[[#This Row],[Weekly change]])^52)-1</f>
        <v>0.2098258255903096</v>
      </c>
      <c r="E154" s="24">
        <f t="shared" si="2"/>
        <v>327.07499999999999</v>
      </c>
      <c r="F154" s="32">
        <f>(Table2634[[#This Row],[4 weeks average]]-B102)/B102</f>
        <v>8.2313037723362015E-2</v>
      </c>
    </row>
    <row r="155" spans="1:6" x14ac:dyDescent="0.35">
      <c r="A155" s="22">
        <v>28443</v>
      </c>
      <c r="B155" s="24">
        <f>VLOOKUP(Table2634[[#This Row],[Date]],'DB Money Supply'!$A:$D,4)</f>
        <v>328.6</v>
      </c>
      <c r="C155" s="30">
        <f>(Table2634[[#This Row],[M1 Money Stock, Billions of Dollars, Weekly, Seasonally Adjusted]]-B154)/B154</f>
        <v>1.218769043266405E-3</v>
      </c>
      <c r="D155" s="34">
        <f>((1+Table2634[[#This Row],[Weekly change]])^52)-1</f>
        <v>6.5386241249505872E-2</v>
      </c>
      <c r="E155" s="24">
        <f t="shared" si="2"/>
        <v>327.82500000000005</v>
      </c>
      <c r="F155" s="32">
        <f>(Table2634[[#This Row],[4 weeks average]]-B103)/B103</f>
        <v>7.7308577062109876E-2</v>
      </c>
    </row>
    <row r="156" spans="1:6" x14ac:dyDescent="0.35">
      <c r="A156" s="22">
        <v>28450</v>
      </c>
      <c r="B156" s="24">
        <f>VLOOKUP(Table2634[[#This Row],[Date]],'DB Money Supply'!$A:$D,4)</f>
        <v>329</v>
      </c>
      <c r="C156" s="30">
        <f>(Table2634[[#This Row],[M1 Money Stock, Billions of Dollars, Weekly, Seasonally Adjusted]]-B155)/B155</f>
        <v>1.217285453438762E-3</v>
      </c>
      <c r="D156" s="34">
        <f>((1+Table2634[[#This Row],[Weekly change]])^52)-1</f>
        <v>6.5304153399305953E-2</v>
      </c>
      <c r="E156" s="24">
        <f t="shared" si="2"/>
        <v>328.20000000000005</v>
      </c>
      <c r="F156" s="32">
        <f>(Table2634[[#This Row],[4 weeks average]]-B104)/B104</f>
        <v>8.0315997366688721E-2</v>
      </c>
    </row>
    <row r="157" spans="1:6" x14ac:dyDescent="0.35">
      <c r="A157" s="22">
        <v>28457</v>
      </c>
      <c r="B157" s="24">
        <f>VLOOKUP(Table2634[[#This Row],[Date]],'DB Money Supply'!$A:$D,4)</f>
        <v>328.7</v>
      </c>
      <c r="C157" s="30">
        <f>(Table2634[[#This Row],[M1 Money Stock, Billions of Dollars, Weekly, Seasonally Adjusted]]-B156)/B156</f>
        <v>-9.1185410334349958E-4</v>
      </c>
      <c r="D157" s="34">
        <f>((1+Table2634[[#This Row],[Weekly change]])^52)-1</f>
        <v>-4.6330444052903097E-2</v>
      </c>
      <c r="E157" s="24">
        <f t="shared" si="2"/>
        <v>328.625</v>
      </c>
      <c r="F157" s="32">
        <f>(Table2634[[#This Row],[4 weeks average]]-B105)/B105</f>
        <v>8.242753623188398E-2</v>
      </c>
    </row>
    <row r="158" spans="1:6" x14ac:dyDescent="0.35">
      <c r="A158" s="22">
        <v>28464</v>
      </c>
      <c r="B158" s="24">
        <f>VLOOKUP(Table2634[[#This Row],[Date]],'DB Money Supply'!$A:$D,4)</f>
        <v>330</v>
      </c>
      <c r="C158" s="30">
        <f>(Table2634[[#This Row],[M1 Money Stock, Billions of Dollars, Weekly, Seasonally Adjusted]]-B157)/B157</f>
        <v>3.954974140553731E-3</v>
      </c>
      <c r="D158" s="34">
        <f>((1+Table2634[[#This Row],[Weekly change]])^52)-1</f>
        <v>0.22783571364489119</v>
      </c>
      <c r="E158" s="24">
        <f t="shared" si="2"/>
        <v>329.07499999999999</v>
      </c>
      <c r="F158" s="32">
        <f>(Table2634[[#This Row],[4 weeks average]]-B106)/B106</f>
        <v>7.7874222076645849E-2</v>
      </c>
    </row>
    <row r="159" spans="1:6" x14ac:dyDescent="0.35">
      <c r="A159" s="22">
        <v>28471</v>
      </c>
      <c r="B159" s="24">
        <f>VLOOKUP(Table2634[[#This Row],[Date]],'DB Money Supply'!$A:$D,4)</f>
        <v>330.2</v>
      </c>
      <c r="C159" s="30">
        <f>(Table2634[[#This Row],[M1 Money Stock, Billions of Dollars, Weekly, Seasonally Adjusted]]-B158)/B158</f>
        <v>6.0606060606057158E-4</v>
      </c>
      <c r="D159" s="34">
        <f>((1+Table2634[[#This Row],[Weekly change]])^52)-1</f>
        <v>3.2007160316086969E-2</v>
      </c>
      <c r="E159" s="24">
        <f t="shared" si="2"/>
        <v>329.47500000000002</v>
      </c>
      <c r="F159" s="32">
        <f>(Table2634[[#This Row],[4 weeks average]]-B107)/B107</f>
        <v>7.7419882275997415E-2</v>
      </c>
    </row>
    <row r="160" spans="1:6" x14ac:dyDescent="0.35">
      <c r="A160" s="22">
        <v>28478</v>
      </c>
      <c r="B160" s="24">
        <f>VLOOKUP(Table2634[[#This Row],[Date]],'DB Money Supply'!$A:$D,4)</f>
        <v>331</v>
      </c>
      <c r="C160" s="30">
        <f>(Table2634[[#This Row],[M1 Money Stock, Billions of Dollars, Weekly, Seasonally Adjusted]]-B159)/B159</f>
        <v>2.422774076317418E-3</v>
      </c>
      <c r="D160" s="34">
        <f>((1+Table2634[[#This Row],[Weekly change]])^52)-1</f>
        <v>0.13409149144064569</v>
      </c>
      <c r="E160" s="24">
        <f t="shared" si="2"/>
        <v>329.97500000000002</v>
      </c>
      <c r="F160" s="32">
        <f>(Table2634[[#This Row],[4 weeks average]]-B108)/B108</f>
        <v>7.6941906005222091E-2</v>
      </c>
    </row>
    <row r="161" spans="1:6" x14ac:dyDescent="0.35">
      <c r="A161" s="22">
        <v>28485</v>
      </c>
      <c r="B161" s="24">
        <f>VLOOKUP(Table2634[[#This Row],[Date]],'DB Money Supply'!$A:$D,4)</f>
        <v>330.7</v>
      </c>
      <c r="C161" s="30">
        <f>(Table2634[[#This Row],[M1 Money Stock, Billions of Dollars, Weekly, Seasonally Adjusted]]-B160)/B160</f>
        <v>-9.063444108761673E-4</v>
      </c>
      <c r="D161" s="34">
        <f>((1+Table2634[[#This Row],[Weekly change]])^52)-1</f>
        <v>-4.6056926067401971E-2</v>
      </c>
      <c r="E161" s="24">
        <f t="shared" si="2"/>
        <v>330.47500000000002</v>
      </c>
      <c r="F161" s="32">
        <f>(Table2634[[#This Row],[4 weeks average]]-B109)/B109</f>
        <v>7.7870189171559023E-2</v>
      </c>
    </row>
    <row r="162" spans="1:6" x14ac:dyDescent="0.35">
      <c r="A162" s="22">
        <v>28492</v>
      </c>
      <c r="B162" s="24">
        <f>VLOOKUP(Table2634[[#This Row],[Date]],'DB Money Supply'!$A:$D,4)</f>
        <v>332.5</v>
      </c>
      <c r="C162" s="30">
        <f>(Table2634[[#This Row],[M1 Money Stock, Billions of Dollars, Weekly, Seasonally Adjusted]]-B161)/B161</f>
        <v>5.4429996976111629E-3</v>
      </c>
      <c r="D162" s="34">
        <f>((1+Table2634[[#This Row],[Weekly change]])^52)-1</f>
        <v>0.32613472030259927</v>
      </c>
      <c r="E162" s="24">
        <f t="shared" si="2"/>
        <v>331.1</v>
      </c>
      <c r="F162" s="32">
        <f>(Table2634[[#This Row],[4 weeks average]]-B110)/B110</f>
        <v>7.8853046594982226E-2</v>
      </c>
    </row>
    <row r="163" spans="1:6" x14ac:dyDescent="0.35">
      <c r="A163" s="22">
        <v>28499</v>
      </c>
      <c r="B163" s="24">
        <f>VLOOKUP(Table2634[[#This Row],[Date]],'DB Money Supply'!$A:$D,4)</f>
        <v>334</v>
      </c>
      <c r="C163" s="30">
        <f>(Table2634[[#This Row],[M1 Money Stock, Billions of Dollars, Weekly, Seasonally Adjusted]]-B162)/B162</f>
        <v>4.5112781954887221E-3</v>
      </c>
      <c r="D163" s="34">
        <f>((1+Table2634[[#This Row],[Weekly change]])^52)-1</f>
        <v>0.26371893544625968</v>
      </c>
      <c r="E163" s="24">
        <f t="shared" si="2"/>
        <v>332.05</v>
      </c>
      <c r="F163" s="32">
        <f>(Table2634[[#This Row],[4 weeks average]]-B111)/B111</f>
        <v>7.9135521611959775E-2</v>
      </c>
    </row>
    <row r="164" spans="1:6" x14ac:dyDescent="0.35">
      <c r="A164" s="22">
        <v>28506</v>
      </c>
      <c r="B164" s="24">
        <f>VLOOKUP(Table2634[[#This Row],[Date]],'DB Money Supply'!$A:$D,4)</f>
        <v>334.5</v>
      </c>
      <c r="C164" s="30">
        <f>(Table2634[[#This Row],[M1 Money Stock, Billions of Dollars, Weekly, Seasonally Adjusted]]-B163)/B163</f>
        <v>1.4970059880239522E-3</v>
      </c>
      <c r="D164" s="34">
        <f>((1+Table2634[[#This Row],[Weekly change]])^52)-1</f>
        <v>8.089143424979417E-2</v>
      </c>
      <c r="E164" s="24">
        <f t="shared" si="2"/>
        <v>332.92500000000001</v>
      </c>
      <c r="F164" s="32">
        <f>(Table2634[[#This Row],[4 weeks average]]-B112)/B112</f>
        <v>8.0925324675324706E-2</v>
      </c>
    </row>
    <row r="165" spans="1:6" x14ac:dyDescent="0.35">
      <c r="A165" s="22">
        <v>28513</v>
      </c>
      <c r="B165" s="24">
        <f>VLOOKUP(Table2634[[#This Row],[Date]],'DB Money Supply'!$A:$D,4)</f>
        <v>335.9</v>
      </c>
      <c r="C165" s="30">
        <f>(Table2634[[#This Row],[M1 Money Stock, Billions of Dollars, Weekly, Seasonally Adjusted]]-B164)/B164</f>
        <v>4.1853512705529962E-3</v>
      </c>
      <c r="D165" s="34">
        <f>((1+Table2634[[#This Row],[Weekly change]])^52)-1</f>
        <v>0.24257282208871089</v>
      </c>
      <c r="E165" s="24">
        <f t="shared" si="2"/>
        <v>334.22500000000002</v>
      </c>
      <c r="F165" s="32">
        <f>(Table2634[[#This Row],[4 weeks average]]-B113)/B113</f>
        <v>8.1984460990612004E-2</v>
      </c>
    </row>
    <row r="166" spans="1:6" x14ac:dyDescent="0.35">
      <c r="A166" s="22">
        <v>28520</v>
      </c>
      <c r="B166" s="24">
        <f>VLOOKUP(Table2634[[#This Row],[Date]],'DB Money Supply'!$A:$D,4)</f>
        <v>334.4</v>
      </c>
      <c r="C166" s="30">
        <f>(Table2634[[#This Row],[M1 Money Stock, Billions of Dollars, Weekly, Seasonally Adjusted]]-B165)/B165</f>
        <v>-4.465614766299494E-3</v>
      </c>
      <c r="D166" s="34">
        <f>((1+Table2634[[#This Row],[Weekly change]])^52)-1</f>
        <v>-0.20763410181879693</v>
      </c>
      <c r="E166" s="24">
        <f t="shared" si="2"/>
        <v>334.7</v>
      </c>
      <c r="F166" s="32">
        <f>(Table2634[[#This Row],[4 weeks average]]-B114)/B114</f>
        <v>8.142164781906297E-2</v>
      </c>
    </row>
    <row r="167" spans="1:6" x14ac:dyDescent="0.35">
      <c r="A167" s="22">
        <v>28527</v>
      </c>
      <c r="B167" s="24">
        <f>VLOOKUP(Table2634[[#This Row],[Date]],'DB Money Supply'!$A:$D,4)</f>
        <v>333.8</v>
      </c>
      <c r="C167" s="30">
        <f>(Table2634[[#This Row],[M1 Money Stock, Billions of Dollars, Weekly, Seasonally Adjusted]]-B166)/B166</f>
        <v>-1.7942583732056398E-3</v>
      </c>
      <c r="D167" s="34">
        <f>((1+Table2634[[#This Row],[Weekly change]])^52)-1</f>
        <v>-8.9157459467449574E-2</v>
      </c>
      <c r="E167" s="24">
        <f t="shared" si="2"/>
        <v>334.65</v>
      </c>
      <c r="F167" s="32">
        <f>(Table2634[[#This Row],[4 weeks average]]-B115)/B115</f>
        <v>7.8472446019980546E-2</v>
      </c>
    </row>
    <row r="168" spans="1:6" x14ac:dyDescent="0.35">
      <c r="A168" s="22">
        <v>28534</v>
      </c>
      <c r="B168" s="24">
        <f>VLOOKUP(Table2634[[#This Row],[Date]],'DB Money Supply'!$A:$D,4)</f>
        <v>335.1</v>
      </c>
      <c r="C168" s="30">
        <f>(Table2634[[#This Row],[M1 Money Stock, Billions of Dollars, Weekly, Seasonally Adjusted]]-B167)/B167</f>
        <v>3.8945476333133952E-3</v>
      </c>
      <c r="D168" s="34">
        <f>((1+Table2634[[#This Row],[Weekly change]])^52)-1</f>
        <v>0.2239987254707938</v>
      </c>
      <c r="E168" s="24">
        <f t="shared" si="2"/>
        <v>334.79999999999995</v>
      </c>
      <c r="F168" s="32">
        <f>(Table2634[[#This Row],[4 weeks average]]-B116)/B116</f>
        <v>7.5489881143591203E-2</v>
      </c>
    </row>
    <row r="169" spans="1:6" x14ac:dyDescent="0.35">
      <c r="A169" s="22">
        <v>28541</v>
      </c>
      <c r="B169" s="24">
        <f>VLOOKUP(Table2634[[#This Row],[Date]],'DB Money Supply'!$A:$D,4)</f>
        <v>335.5</v>
      </c>
      <c r="C169" s="30">
        <f>(Table2634[[#This Row],[M1 Money Stock, Billions of Dollars, Weekly, Seasonally Adjusted]]-B168)/B168</f>
        <v>1.1936735302893978E-3</v>
      </c>
      <c r="D169" s="34">
        <f>((1+Table2634[[#This Row],[Weekly change]])^52)-1</f>
        <v>6.3998527255920257E-2</v>
      </c>
      <c r="E169" s="24">
        <f t="shared" si="2"/>
        <v>334.70000000000005</v>
      </c>
      <c r="F169" s="32">
        <f>(Table2634[[#This Row],[4 weeks average]]-B117)/B117</f>
        <v>7.3788899582932485E-2</v>
      </c>
    </row>
    <row r="170" spans="1:6" x14ac:dyDescent="0.35">
      <c r="A170" s="22">
        <v>28548</v>
      </c>
      <c r="B170" s="24">
        <f>VLOOKUP(Table2634[[#This Row],[Date]],'DB Money Supply'!$A:$D,4)</f>
        <v>336.1</v>
      </c>
      <c r="C170" s="30">
        <f>(Table2634[[#This Row],[M1 Money Stock, Billions of Dollars, Weekly, Seasonally Adjusted]]-B169)/B169</f>
        <v>1.78837555886743E-3</v>
      </c>
      <c r="D170" s="34">
        <f>((1+Table2634[[#This Row],[Weekly change]])^52)-1</f>
        <v>9.7365681504821833E-2</v>
      </c>
      <c r="E170" s="24">
        <f t="shared" si="2"/>
        <v>335.125</v>
      </c>
      <c r="F170" s="32">
        <f>(Table2634[[#This Row],[4 weeks average]]-B118)/B118</f>
        <v>7.3086775536343226E-2</v>
      </c>
    </row>
    <row r="171" spans="1:6" x14ac:dyDescent="0.35">
      <c r="A171" s="22">
        <v>28555</v>
      </c>
      <c r="B171" s="24">
        <f>VLOOKUP(Table2634[[#This Row],[Date]],'DB Money Supply'!$A:$D,4)</f>
        <v>336.8</v>
      </c>
      <c r="C171" s="30">
        <f>(Table2634[[#This Row],[M1 Money Stock, Billions of Dollars, Weekly, Seasonally Adjusted]]-B170)/B170</f>
        <v>2.0827134781314744E-3</v>
      </c>
      <c r="D171" s="34">
        <f>((1+Table2634[[#This Row],[Weekly change]])^52)-1</f>
        <v>0.11425773769673198</v>
      </c>
      <c r="E171" s="24">
        <f t="shared" si="2"/>
        <v>335.875</v>
      </c>
      <c r="F171" s="32">
        <f>(Table2634[[#This Row],[4 weeks average]]-B119)/B119</f>
        <v>7.4112567956507877E-2</v>
      </c>
    </row>
    <row r="172" spans="1:6" x14ac:dyDescent="0.35">
      <c r="A172" s="22">
        <v>28562</v>
      </c>
      <c r="B172" s="24">
        <f>VLOOKUP(Table2634[[#This Row],[Date]],'DB Money Supply'!$A:$D,4)</f>
        <v>336.2</v>
      </c>
      <c r="C172" s="30">
        <f>(Table2634[[#This Row],[M1 Money Stock, Billions of Dollars, Weekly, Seasonally Adjusted]]-B171)/B171</f>
        <v>-1.7814726840855782E-3</v>
      </c>
      <c r="D172" s="34">
        <f>((1+Table2634[[#This Row],[Weekly change]])^52)-1</f>
        <v>-8.8550593779338937E-2</v>
      </c>
      <c r="E172" s="24">
        <f t="shared" si="2"/>
        <v>336.15000000000003</v>
      </c>
      <c r="F172" s="32">
        <f>(Table2634[[#This Row],[4 weeks average]]-B120)/B120</f>
        <v>7.1223709369024932E-2</v>
      </c>
    </row>
    <row r="173" spans="1:6" x14ac:dyDescent="0.35">
      <c r="A173" s="22">
        <v>28569</v>
      </c>
      <c r="B173" s="24">
        <f>VLOOKUP(Table2634[[#This Row],[Date]],'DB Money Supply'!$A:$D,4)</f>
        <v>336.7</v>
      </c>
      <c r="C173" s="30">
        <f>(Table2634[[#This Row],[M1 Money Stock, Billions of Dollars, Weekly, Seasonally Adjusted]]-B172)/B172</f>
        <v>1.4872099940511601E-3</v>
      </c>
      <c r="D173" s="34">
        <f>((1+Table2634[[#This Row],[Weekly change]])^52)-1</f>
        <v>8.0341797258943082E-2</v>
      </c>
      <c r="E173" s="24">
        <f t="shared" si="2"/>
        <v>336.45000000000005</v>
      </c>
      <c r="F173" s="32">
        <f>(Table2634[[#This Row],[4 weeks average]]-B121)/B121</f>
        <v>6.9793322734499355E-2</v>
      </c>
    </row>
    <row r="174" spans="1:6" x14ac:dyDescent="0.35">
      <c r="A174" s="22">
        <v>28576</v>
      </c>
      <c r="B174" s="24">
        <f>VLOOKUP(Table2634[[#This Row],[Date]],'DB Money Supply'!$A:$D,4)</f>
        <v>336.7</v>
      </c>
      <c r="C174" s="30">
        <f>(Table2634[[#This Row],[M1 Money Stock, Billions of Dollars, Weekly, Seasonally Adjusted]]-B173)/B173</f>
        <v>0</v>
      </c>
      <c r="D174" s="34">
        <f>((1+Table2634[[#This Row],[Weekly change]])^52)-1</f>
        <v>0</v>
      </c>
      <c r="E174" s="24">
        <f t="shared" si="2"/>
        <v>336.6</v>
      </c>
      <c r="F174" s="32">
        <f>(Table2634[[#This Row],[4 weeks average]]-B122)/B122</f>
        <v>7.2316024211532479E-2</v>
      </c>
    </row>
    <row r="175" spans="1:6" x14ac:dyDescent="0.35">
      <c r="A175" s="22">
        <v>28583</v>
      </c>
      <c r="B175" s="24">
        <f>VLOOKUP(Table2634[[#This Row],[Date]],'DB Money Supply'!$A:$D,4)</f>
        <v>338.6</v>
      </c>
      <c r="C175" s="30">
        <f>(Table2634[[#This Row],[M1 Money Stock, Billions of Dollars, Weekly, Seasonally Adjusted]]-B174)/B174</f>
        <v>5.6430056430057446E-3</v>
      </c>
      <c r="D175" s="34">
        <f>((1+Table2634[[#This Row],[Weekly change]])^52)-1</f>
        <v>0.33992208086554054</v>
      </c>
      <c r="E175" s="24">
        <f t="shared" si="2"/>
        <v>337.04999999999995</v>
      </c>
      <c r="F175" s="32">
        <f>(Table2634[[#This Row],[4 weeks average]]-B123)/B123</f>
        <v>6.7965779467680384E-2</v>
      </c>
    </row>
    <row r="176" spans="1:6" x14ac:dyDescent="0.35">
      <c r="A176" s="22">
        <v>28590</v>
      </c>
      <c r="B176" s="24">
        <f>VLOOKUP(Table2634[[#This Row],[Date]],'DB Money Supply'!$A:$D,4)</f>
        <v>338.3</v>
      </c>
      <c r="C176" s="30">
        <f>(Table2634[[#This Row],[M1 Money Stock, Billions of Dollars, Weekly, Seasonally Adjusted]]-B175)/B175</f>
        <v>-8.8600118133494194E-4</v>
      </c>
      <c r="D176" s="34">
        <f>((1+Table2634[[#This Row],[Weekly change]])^52)-1</f>
        <v>-4.5046359294297456E-2</v>
      </c>
      <c r="E176" s="24">
        <f t="shared" si="2"/>
        <v>337.57499999999999</v>
      </c>
      <c r="F176" s="32">
        <f>(Table2634[[#This Row],[4 weeks average]]-B124)/B124</f>
        <v>6.8951868271057551E-2</v>
      </c>
    </row>
    <row r="177" spans="1:6" x14ac:dyDescent="0.35">
      <c r="A177" s="22">
        <v>28597</v>
      </c>
      <c r="B177" s="24">
        <f>VLOOKUP(Table2634[[#This Row],[Date]],'DB Money Supply'!$A:$D,4)</f>
        <v>337.6</v>
      </c>
      <c r="C177" s="30">
        <f>(Table2634[[#This Row],[M1 Money Stock, Billions of Dollars, Weekly, Seasonally Adjusted]]-B176)/B176</f>
        <v>-2.0691693762931972E-3</v>
      </c>
      <c r="D177" s="34">
        <f>((1+Table2634[[#This Row],[Weekly change]])^52)-1</f>
        <v>-0.1021105088859211</v>
      </c>
      <c r="E177" s="24">
        <f t="shared" si="2"/>
        <v>337.79999999999995</v>
      </c>
      <c r="F177" s="32">
        <f>(Table2634[[#This Row],[4 weeks average]]-B125)/B125</f>
        <v>7.0003167564143071E-2</v>
      </c>
    </row>
    <row r="178" spans="1:6" x14ac:dyDescent="0.35">
      <c r="A178" s="22">
        <v>28604</v>
      </c>
      <c r="B178" s="24">
        <f>VLOOKUP(Table2634[[#This Row],[Date]],'DB Money Supply'!$A:$D,4)</f>
        <v>340.6</v>
      </c>
      <c r="C178" s="30">
        <f>(Table2634[[#This Row],[M1 Money Stock, Billions of Dollars, Weekly, Seasonally Adjusted]]-B177)/B177</f>
        <v>8.8862559241706159E-3</v>
      </c>
      <c r="D178" s="34">
        <f>((1+Table2634[[#This Row],[Weekly change]])^52)-1</f>
        <v>0.58414413940738208</v>
      </c>
      <c r="E178" s="24">
        <f t="shared" si="2"/>
        <v>338.77500000000003</v>
      </c>
      <c r="F178" s="32">
        <f>(Table2634[[#This Row],[4 weeks average]]-B126)/B126</f>
        <v>7.1733628598544791E-2</v>
      </c>
    </row>
    <row r="179" spans="1:6" x14ac:dyDescent="0.35">
      <c r="A179" s="22">
        <v>28611</v>
      </c>
      <c r="B179" s="24">
        <f>VLOOKUP(Table2634[[#This Row],[Date]],'DB Money Supply'!$A:$D,4)</f>
        <v>344.9</v>
      </c>
      <c r="C179" s="30">
        <f>(Table2634[[#This Row],[M1 Money Stock, Billions of Dollars, Weekly, Seasonally Adjusted]]-B178)/B178</f>
        <v>1.2624779800352185E-2</v>
      </c>
      <c r="D179" s="34">
        <f>((1+Table2634[[#This Row],[Weekly change]])^52)-1</f>
        <v>0.92010349673962377</v>
      </c>
      <c r="E179" s="24">
        <f t="shared" si="2"/>
        <v>340.35</v>
      </c>
      <c r="F179" s="32">
        <f>(Table2634[[#This Row],[4 weeks average]]-B127)/B127</f>
        <v>7.5015792798483888E-2</v>
      </c>
    </row>
    <row r="180" spans="1:6" x14ac:dyDescent="0.35">
      <c r="A180" s="22">
        <v>28618</v>
      </c>
      <c r="B180" s="24">
        <f>VLOOKUP(Table2634[[#This Row],[Date]],'DB Money Supply'!$A:$D,4)</f>
        <v>342.6</v>
      </c>
      <c r="C180" s="30">
        <f>(Table2634[[#This Row],[M1 Money Stock, Billions of Dollars, Weekly, Seasonally Adjusted]]-B179)/B179</f>
        <v>-6.6685995940851108E-3</v>
      </c>
      <c r="D180" s="34">
        <f>((1+Table2634[[#This Row],[Weekly change]])^52)-1</f>
        <v>-0.29385068586710594</v>
      </c>
      <c r="E180" s="24">
        <f t="shared" si="2"/>
        <v>341.42500000000001</v>
      </c>
      <c r="F180" s="32">
        <f>(Table2634[[#This Row],[4 weeks average]]-B128)/B128</f>
        <v>7.8070729396905666E-2</v>
      </c>
    </row>
    <row r="181" spans="1:6" x14ac:dyDescent="0.35">
      <c r="A181" s="22">
        <v>28625</v>
      </c>
      <c r="B181" s="24">
        <f>VLOOKUP(Table2634[[#This Row],[Date]],'DB Money Supply'!$A:$D,4)</f>
        <v>344.1</v>
      </c>
      <c r="C181" s="30">
        <f>(Table2634[[#This Row],[M1 Money Stock, Billions of Dollars, Weekly, Seasonally Adjusted]]-B180)/B180</f>
        <v>4.3782837127845885E-3</v>
      </c>
      <c r="D181" s="34">
        <f>((1+Table2634[[#This Row],[Weekly change]])^52)-1</f>
        <v>0.25504797569384485</v>
      </c>
      <c r="E181" s="24">
        <f t="shared" si="2"/>
        <v>343.04999999999995</v>
      </c>
      <c r="F181" s="32">
        <f>(Table2634[[#This Row],[4 weeks average]]-B129)/B129</f>
        <v>8.013224181360179E-2</v>
      </c>
    </row>
    <row r="182" spans="1:6" x14ac:dyDescent="0.35">
      <c r="A182" s="22">
        <v>28632</v>
      </c>
      <c r="B182" s="24">
        <f>VLOOKUP(Table2634[[#This Row],[Date]],'DB Money Supply'!$A:$D,4)</f>
        <v>345.1</v>
      </c>
      <c r="C182" s="30">
        <f>(Table2634[[#This Row],[M1 Money Stock, Billions of Dollars, Weekly, Seasonally Adjusted]]-B181)/B181</f>
        <v>2.9061319383900026E-3</v>
      </c>
      <c r="D182" s="34">
        <f>((1+Table2634[[#This Row],[Weekly change]])^52)-1</f>
        <v>0.16288001493322324</v>
      </c>
      <c r="E182" s="24">
        <f t="shared" si="2"/>
        <v>344.17499999999995</v>
      </c>
      <c r="F182" s="32">
        <f>(Table2634[[#This Row],[4 weeks average]]-B130)/B130</f>
        <v>8.4357277882797663E-2</v>
      </c>
    </row>
    <row r="183" spans="1:6" x14ac:dyDescent="0.35">
      <c r="A183" s="22">
        <v>28639</v>
      </c>
      <c r="B183" s="24">
        <f>VLOOKUP(Table2634[[#This Row],[Date]],'DB Money Supply'!$A:$D,4)</f>
        <v>346.7</v>
      </c>
      <c r="C183" s="30">
        <f>(Table2634[[#This Row],[M1 Money Stock, Billions of Dollars, Weekly, Seasonally Adjusted]]-B182)/B182</f>
        <v>4.6363372935380055E-3</v>
      </c>
      <c r="D183" s="34">
        <f>((1+Table2634[[#This Row],[Weekly change]])^52)-1</f>
        <v>0.27192611116637599</v>
      </c>
      <c r="E183" s="24">
        <f t="shared" si="2"/>
        <v>344.62500000000006</v>
      </c>
      <c r="F183" s="32">
        <f>(Table2634[[#This Row],[4 weeks average]]-B131)/B131</f>
        <v>8.7831439393939531E-2</v>
      </c>
    </row>
    <row r="184" spans="1:6" x14ac:dyDescent="0.35">
      <c r="A184" s="22">
        <v>28646</v>
      </c>
      <c r="B184" s="24">
        <f>VLOOKUP(Table2634[[#This Row],[Date]],'DB Money Supply'!$A:$D,4)</f>
        <v>346.6</v>
      </c>
      <c r="C184" s="30">
        <f>(Table2634[[#This Row],[M1 Money Stock, Billions of Dollars, Weekly, Seasonally Adjusted]]-B183)/B183</f>
        <v>-2.8843380444178222E-4</v>
      </c>
      <c r="D184" s="34">
        <f>((1+Table2634[[#This Row],[Weekly change]])^52)-1</f>
        <v>-1.4888770950574393E-2</v>
      </c>
      <c r="E184" s="24">
        <f t="shared" si="2"/>
        <v>345.625</v>
      </c>
      <c r="F184" s="32">
        <f>(Table2634[[#This Row],[4 weeks average]]-B132)/B132</f>
        <v>8.8239924433249295E-2</v>
      </c>
    </row>
    <row r="185" spans="1:6" x14ac:dyDescent="0.35">
      <c r="A185" s="22">
        <v>28653</v>
      </c>
      <c r="B185" s="24">
        <f>VLOOKUP(Table2634[[#This Row],[Date]],'DB Money Supply'!$A:$D,4)</f>
        <v>346.8</v>
      </c>
      <c r="C185" s="30">
        <f>(Table2634[[#This Row],[M1 Money Stock, Billions of Dollars, Weekly, Seasonally Adjusted]]-B184)/B184</f>
        <v>5.7703404500862262E-4</v>
      </c>
      <c r="D185" s="34">
        <f>((1+Table2634[[#This Row],[Weekly change]])^52)-1</f>
        <v>3.0451562635780416E-2</v>
      </c>
      <c r="E185" s="24">
        <f t="shared" si="2"/>
        <v>346.3</v>
      </c>
      <c r="F185" s="32">
        <f>(Table2634[[#This Row],[4 weeks average]]-B133)/B133</f>
        <v>8.9679043423536817E-2</v>
      </c>
    </row>
    <row r="186" spans="1:6" x14ac:dyDescent="0.35">
      <c r="A186" s="22">
        <v>28660</v>
      </c>
      <c r="B186" s="24">
        <f>VLOOKUP(Table2634[[#This Row],[Date]],'DB Money Supply'!$A:$D,4)</f>
        <v>345.8</v>
      </c>
      <c r="C186" s="30">
        <f>(Table2634[[#This Row],[M1 Money Stock, Billions of Dollars, Weekly, Seasonally Adjusted]]-B185)/B185</f>
        <v>-2.8835063437139563E-3</v>
      </c>
      <c r="D186" s="34">
        <f>((1+Table2634[[#This Row],[Weekly change]])^52)-1</f>
        <v>-0.13942880173165906</v>
      </c>
      <c r="E186" s="24">
        <f t="shared" si="2"/>
        <v>346.47499999999997</v>
      </c>
      <c r="F186" s="32">
        <f>(Table2634[[#This Row],[4 weeks average]]-B134)/B134</f>
        <v>8.4768315591734478E-2</v>
      </c>
    </row>
    <row r="187" spans="1:6" x14ac:dyDescent="0.35">
      <c r="A187" s="22">
        <v>28667</v>
      </c>
      <c r="B187" s="24">
        <f>VLOOKUP(Table2634[[#This Row],[Date]],'DB Money Supply'!$A:$D,4)</f>
        <v>346.5</v>
      </c>
      <c r="C187" s="30">
        <f>(Table2634[[#This Row],[M1 Money Stock, Billions of Dollars, Weekly, Seasonally Adjusted]]-B186)/B186</f>
        <v>2.0242914979756756E-3</v>
      </c>
      <c r="D187" s="34">
        <f>((1+Table2634[[#This Row],[Weekly change]])^52)-1</f>
        <v>0.11088473877657434</v>
      </c>
      <c r="E187" s="24">
        <f t="shared" si="2"/>
        <v>346.42500000000001</v>
      </c>
      <c r="F187" s="32">
        <f>(Table2634[[#This Row],[4 weeks average]]-B135)/B135</f>
        <v>8.4611772072636302E-2</v>
      </c>
    </row>
    <row r="188" spans="1:6" x14ac:dyDescent="0.35">
      <c r="A188" s="22">
        <v>28674</v>
      </c>
      <c r="B188" s="24">
        <f>VLOOKUP(Table2634[[#This Row],[Date]],'DB Money Supply'!$A:$D,4)</f>
        <v>348.1</v>
      </c>
      <c r="C188" s="30">
        <f>(Table2634[[#This Row],[M1 Money Stock, Billions of Dollars, Weekly, Seasonally Adjusted]]-B187)/B187</f>
        <v>4.6176046176046835E-3</v>
      </c>
      <c r="D188" s="34">
        <f>((1+Table2634[[#This Row],[Weekly change]])^52)-1</f>
        <v>0.27069343306261118</v>
      </c>
      <c r="E188" s="24">
        <f t="shared" si="2"/>
        <v>346.79999999999995</v>
      </c>
      <c r="F188" s="32">
        <f>(Table2634[[#This Row],[4 weeks average]]-B136)/B136</f>
        <v>8.5446009389671215E-2</v>
      </c>
    </row>
    <row r="189" spans="1:6" x14ac:dyDescent="0.35">
      <c r="A189" s="22">
        <v>28681</v>
      </c>
      <c r="B189" s="24">
        <f>VLOOKUP(Table2634[[#This Row],[Date]],'DB Money Supply'!$A:$D,4)</f>
        <v>347.7</v>
      </c>
      <c r="C189" s="30">
        <f>(Table2634[[#This Row],[M1 Money Stock, Billions of Dollars, Weekly, Seasonally Adjusted]]-B188)/B188</f>
        <v>-1.1490950876185983E-3</v>
      </c>
      <c r="D189" s="34">
        <f>((1+Table2634[[#This Row],[Weekly change]])^52)-1</f>
        <v>-5.8035133477009504E-2</v>
      </c>
      <c r="E189" s="24">
        <f t="shared" si="2"/>
        <v>347.02500000000003</v>
      </c>
      <c r="F189" s="32">
        <f>(Table2634[[#This Row],[4 weeks average]]-B137)/B137</f>
        <v>8.6830566865017292E-2</v>
      </c>
    </row>
    <row r="190" spans="1:6" x14ac:dyDescent="0.35">
      <c r="A190" s="22">
        <v>28688</v>
      </c>
      <c r="B190" s="24">
        <f>VLOOKUP(Table2634[[#This Row],[Date]],'DB Money Supply'!$A:$D,4)</f>
        <v>346.2</v>
      </c>
      <c r="C190" s="30">
        <f>(Table2634[[#This Row],[M1 Money Stock, Billions of Dollars, Weekly, Seasonally Adjusted]]-B189)/B189</f>
        <v>-4.3140638481449526E-3</v>
      </c>
      <c r="D190" s="34">
        <f>((1+Table2634[[#This Row],[Weekly change]])^52)-1</f>
        <v>-0.20133732483081945</v>
      </c>
      <c r="E190" s="24">
        <f t="shared" si="2"/>
        <v>347.125</v>
      </c>
      <c r="F190" s="32">
        <f>(Table2634[[#This Row],[4 weeks average]]-B138)/B138</f>
        <v>8.4088069956277364E-2</v>
      </c>
    </row>
    <row r="191" spans="1:6" x14ac:dyDescent="0.35">
      <c r="A191" s="22">
        <v>28695</v>
      </c>
      <c r="B191" s="24">
        <f>VLOOKUP(Table2634[[#This Row],[Date]],'DB Money Supply'!$A:$D,4)</f>
        <v>348.2</v>
      </c>
      <c r="C191" s="30">
        <f>(Table2634[[#This Row],[M1 Money Stock, Billions of Dollars, Weekly, Seasonally Adjusted]]-B190)/B190</f>
        <v>5.7770075101097633E-3</v>
      </c>
      <c r="D191" s="34">
        <f>((1+Table2634[[#This Row],[Weekly change]])^52)-1</f>
        <v>0.3492380136755926</v>
      </c>
      <c r="E191" s="24">
        <f t="shared" si="2"/>
        <v>347.55</v>
      </c>
      <c r="F191" s="32">
        <f>(Table2634[[#This Row],[4 weeks average]]-B139)/B139</f>
        <v>8.5754451733833142E-2</v>
      </c>
    </row>
    <row r="192" spans="1:6" x14ac:dyDescent="0.35">
      <c r="A192" s="22">
        <v>28702</v>
      </c>
      <c r="B192" s="24">
        <f>VLOOKUP(Table2634[[#This Row],[Date]],'DB Money Supply'!$A:$D,4)</f>
        <v>348.6</v>
      </c>
      <c r="C192" s="30">
        <f>(Table2634[[#This Row],[M1 Money Stock, Billions of Dollars, Weekly, Seasonally Adjusted]]-B191)/B191</f>
        <v>1.1487650775417408E-3</v>
      </c>
      <c r="D192" s="34">
        <f>((1+Table2634[[#This Row],[Weekly change]])^52)-1</f>
        <v>6.1519634677124735E-2</v>
      </c>
      <c r="E192" s="24">
        <f t="shared" si="2"/>
        <v>347.67499999999995</v>
      </c>
      <c r="F192" s="32">
        <f>(Table2634[[#This Row],[4 weeks average]]-B140)/B140</f>
        <v>8.3099688473520103E-2</v>
      </c>
    </row>
    <row r="193" spans="1:6" x14ac:dyDescent="0.35">
      <c r="A193" s="22">
        <v>28709</v>
      </c>
      <c r="B193" s="24">
        <f>VLOOKUP(Table2634[[#This Row],[Date]],'DB Money Supply'!$A:$D,4)</f>
        <v>348.4</v>
      </c>
      <c r="C193" s="30">
        <f>(Table2634[[#This Row],[M1 Money Stock, Billions of Dollars, Weekly, Seasonally Adjusted]]-B192)/B192</f>
        <v>-5.7372346528986073E-4</v>
      </c>
      <c r="D193" s="34">
        <f>((1+Table2634[[#This Row],[Weekly change]])^52)-1</f>
        <v>-2.9401300198167557E-2</v>
      </c>
      <c r="E193" s="24">
        <f t="shared" si="2"/>
        <v>347.85</v>
      </c>
      <c r="F193" s="32">
        <f>(Table2634[[#This Row],[4 weeks average]]-B141)/B141</f>
        <v>8.2296204107031881E-2</v>
      </c>
    </row>
    <row r="194" spans="1:6" x14ac:dyDescent="0.35">
      <c r="A194" s="22">
        <v>28716</v>
      </c>
      <c r="B194" s="24">
        <f>VLOOKUP(Table2634[[#This Row],[Date]],'DB Money Supply'!$A:$D,4)</f>
        <v>349.7</v>
      </c>
      <c r="C194" s="30">
        <f>(Table2634[[#This Row],[M1 Money Stock, Billions of Dollars, Weekly, Seasonally Adjusted]]-B193)/B193</f>
        <v>3.7313432835821224E-3</v>
      </c>
      <c r="D194" s="34">
        <f>((1+Table2634[[#This Row],[Weekly change]])^52)-1</f>
        <v>0.21369418347916214</v>
      </c>
      <c r="E194" s="24">
        <f t="shared" si="2"/>
        <v>348.72499999999997</v>
      </c>
      <c r="F194" s="32">
        <f>(Table2634[[#This Row],[4 weeks average]]-B142)/B142</f>
        <v>8.5694271481942641E-2</v>
      </c>
    </row>
    <row r="195" spans="1:6" x14ac:dyDescent="0.35">
      <c r="A195" s="22">
        <v>28723</v>
      </c>
      <c r="B195" s="24">
        <f>VLOOKUP(Table2634[[#This Row],[Date]],'DB Money Supply'!$A:$D,4)</f>
        <v>349.7</v>
      </c>
      <c r="C195" s="30">
        <f>(Table2634[[#This Row],[M1 Money Stock, Billions of Dollars, Weekly, Seasonally Adjusted]]-B194)/B194</f>
        <v>0</v>
      </c>
      <c r="D195" s="34">
        <f>((1+Table2634[[#This Row],[Weekly change]])^52)-1</f>
        <v>0</v>
      </c>
      <c r="E195" s="24">
        <f t="shared" si="2"/>
        <v>349.1</v>
      </c>
      <c r="F195" s="32">
        <f>(Table2634[[#This Row],[4 weeks average]]-B143)/B143</f>
        <v>8.2816377171216024E-2</v>
      </c>
    </row>
    <row r="196" spans="1:6" x14ac:dyDescent="0.35">
      <c r="A196" s="22">
        <v>28730</v>
      </c>
      <c r="B196" s="24">
        <f>VLOOKUP(Table2634[[#This Row],[Date]],'DB Money Supply'!$A:$D,4)</f>
        <v>349.3</v>
      </c>
      <c r="C196" s="30">
        <f>(Table2634[[#This Row],[M1 Money Stock, Billions of Dollars, Weekly, Seasonally Adjusted]]-B195)/B195</f>
        <v>-1.1438375750642759E-3</v>
      </c>
      <c r="D196" s="34">
        <f>((1+Table2634[[#This Row],[Weekly change]])^52)-1</f>
        <v>-5.7777278218840489E-2</v>
      </c>
      <c r="E196" s="24">
        <f t="shared" si="2"/>
        <v>349.27499999999998</v>
      </c>
      <c r="F196" s="32">
        <f>(Table2634[[#This Row],[4 weeks average]]-B144)/B144</f>
        <v>8.0009276437847873E-2</v>
      </c>
    </row>
    <row r="197" spans="1:6" x14ac:dyDescent="0.35">
      <c r="A197" s="22">
        <v>28737</v>
      </c>
      <c r="B197" s="24">
        <f>VLOOKUP(Table2634[[#This Row],[Date]],'DB Money Supply'!$A:$D,4)</f>
        <v>352.7</v>
      </c>
      <c r="C197" s="30">
        <f>(Table2634[[#This Row],[M1 Money Stock, Billions of Dollars, Weekly, Seasonally Adjusted]]-B196)/B196</f>
        <v>9.7337532207271028E-3</v>
      </c>
      <c r="D197" s="34">
        <f>((1+Table2634[[#This Row],[Weekly change]])^52)-1</f>
        <v>0.65484548563997413</v>
      </c>
      <c r="E197" s="24">
        <f t="shared" si="2"/>
        <v>350.35</v>
      </c>
      <c r="F197" s="32">
        <f>(Table2634[[#This Row],[4 weeks average]]-B145)/B145</f>
        <v>7.9328404189772023E-2</v>
      </c>
    </row>
    <row r="198" spans="1:6" x14ac:dyDescent="0.35">
      <c r="A198" s="22">
        <v>28744</v>
      </c>
      <c r="B198" s="24">
        <f>VLOOKUP(Table2634[[#This Row],[Date]],'DB Money Supply'!$A:$D,4)</f>
        <v>351.6</v>
      </c>
      <c r="C198" s="30">
        <f>(Table2634[[#This Row],[M1 Money Stock, Billions of Dollars, Weekly, Seasonally Adjusted]]-B197)/B197</f>
        <v>-3.1187978451941195E-3</v>
      </c>
      <c r="D198" s="34">
        <f>((1+Table2634[[#This Row],[Weekly change]])^52)-1</f>
        <v>-0.14992518388396925</v>
      </c>
      <c r="E198" s="24">
        <f t="shared" si="2"/>
        <v>350.82500000000005</v>
      </c>
      <c r="F198" s="32">
        <f>(Table2634[[#This Row],[4 weeks average]]-B146)/B146</f>
        <v>8.5137643055985257E-2</v>
      </c>
    </row>
    <row r="199" spans="1:6" x14ac:dyDescent="0.35">
      <c r="A199" s="22">
        <v>28751</v>
      </c>
      <c r="B199" s="24">
        <f>VLOOKUP(Table2634[[#This Row],[Date]],'DB Money Supply'!$A:$D,4)</f>
        <v>351.5</v>
      </c>
      <c r="C199" s="30">
        <f>(Table2634[[#This Row],[M1 Money Stock, Billions of Dollars, Weekly, Seasonally Adjusted]]-B198)/B198</f>
        <v>-2.8441410693976887E-4</v>
      </c>
      <c r="D199" s="34">
        <f>((1+Table2634[[#This Row],[Weekly change]])^52)-1</f>
        <v>-1.4682778265726837E-2</v>
      </c>
      <c r="E199" s="24">
        <f t="shared" si="2"/>
        <v>351.27499999999998</v>
      </c>
      <c r="F199" s="32">
        <f>(Table2634[[#This Row],[4 weeks average]]-B147)/B147</f>
        <v>8.3513263417643396E-2</v>
      </c>
    </row>
    <row r="200" spans="1:6" x14ac:dyDescent="0.35">
      <c r="A200" s="22">
        <v>28758</v>
      </c>
      <c r="B200" s="24">
        <f>VLOOKUP(Table2634[[#This Row],[Date]],'DB Money Supply'!$A:$D,4)</f>
        <v>352.8</v>
      </c>
      <c r="C200" s="30">
        <f>(Table2634[[#This Row],[M1 Money Stock, Billions of Dollars, Weekly, Seasonally Adjusted]]-B199)/B199</f>
        <v>3.6984352773826779E-3</v>
      </c>
      <c r="D200" s="34">
        <f>((1+Table2634[[#This Row],[Weekly change]])^52)-1</f>
        <v>0.21162673992993342</v>
      </c>
      <c r="E200" s="24">
        <f t="shared" si="2"/>
        <v>352.15</v>
      </c>
      <c r="F200" s="32">
        <f>(Table2634[[#This Row],[4 weeks average]]-B148)/B148</f>
        <v>8.5208012326656327E-2</v>
      </c>
    </row>
    <row r="201" spans="1:6" x14ac:dyDescent="0.35">
      <c r="A201" s="22">
        <v>28765</v>
      </c>
      <c r="B201" s="24">
        <f>VLOOKUP(Table2634[[#This Row],[Date]],'DB Money Supply'!$A:$D,4)</f>
        <v>352.9</v>
      </c>
      <c r="C201" s="30">
        <f>(Table2634[[#This Row],[M1 Money Stock, Billions of Dollars, Weekly, Seasonally Adjusted]]-B200)/B200</f>
        <v>2.8344671201804389E-4</v>
      </c>
      <c r="D201" s="34">
        <f>((1+Table2634[[#This Row],[Weekly change]])^52)-1</f>
        <v>1.4846267596692053E-2</v>
      </c>
      <c r="E201" s="24">
        <f t="shared" ref="E201:E264" si="3">AVERAGE(B198:B201)</f>
        <v>352.20000000000005</v>
      </c>
      <c r="F201" s="32">
        <f>(Table2634[[#This Row],[4 weeks average]]-B149)/B149</f>
        <v>8.169533169533176E-2</v>
      </c>
    </row>
    <row r="202" spans="1:6" x14ac:dyDescent="0.35">
      <c r="A202" s="22">
        <v>28772</v>
      </c>
      <c r="B202" s="24">
        <f>VLOOKUP(Table2634[[#This Row],[Date]],'DB Money Supply'!$A:$D,4)</f>
        <v>353</v>
      </c>
      <c r="C202" s="30">
        <f>(Table2634[[#This Row],[M1 Money Stock, Billions of Dollars, Weekly, Seasonally Adjusted]]-B201)/B201</f>
        <v>2.8336639274588482E-4</v>
      </c>
      <c r="D202" s="34">
        <f>((1+Table2634[[#This Row],[Weekly change]])^52)-1</f>
        <v>1.4842030197341316E-2</v>
      </c>
      <c r="E202" s="24">
        <f t="shared" si="3"/>
        <v>352.54999999999995</v>
      </c>
      <c r="F202" s="32">
        <f>(Table2634[[#This Row],[4 weeks average]]-B150)/B150</f>
        <v>8.1110088929775934E-2</v>
      </c>
    </row>
    <row r="203" spans="1:6" x14ac:dyDescent="0.35">
      <c r="A203" s="22">
        <v>28779</v>
      </c>
      <c r="B203" s="24">
        <f>VLOOKUP(Table2634[[#This Row],[Date]],'DB Money Supply'!$A:$D,4)</f>
        <v>354.3</v>
      </c>
      <c r="C203" s="30">
        <f>(Table2634[[#This Row],[M1 Money Stock, Billions of Dollars, Weekly, Seasonally Adjusted]]-B202)/B202</f>
        <v>3.6827195467422419E-3</v>
      </c>
      <c r="D203" s="34">
        <f>((1+Table2634[[#This Row],[Weekly change]])^52)-1</f>
        <v>0.21064061910462617</v>
      </c>
      <c r="E203" s="24">
        <f t="shared" si="3"/>
        <v>353.25</v>
      </c>
      <c r="F203" s="32">
        <f>(Table2634[[#This Row],[4 weeks average]]-B151)/B151</f>
        <v>8.4920147420147349E-2</v>
      </c>
    </row>
    <row r="204" spans="1:6" x14ac:dyDescent="0.35">
      <c r="A204" s="22">
        <v>28786</v>
      </c>
      <c r="B204" s="24">
        <f>VLOOKUP(Table2634[[#This Row],[Date]],'DB Money Supply'!$A:$D,4)</f>
        <v>353.1</v>
      </c>
      <c r="C204" s="30">
        <f>(Table2634[[#This Row],[M1 Money Stock, Billions of Dollars, Weekly, Seasonally Adjusted]]-B203)/B203</f>
        <v>-3.38696020321758E-3</v>
      </c>
      <c r="D204" s="34">
        <f>((1+Table2634[[#This Row],[Weekly change]])^52)-1</f>
        <v>-0.16173488713218065</v>
      </c>
      <c r="E204" s="24">
        <f t="shared" si="3"/>
        <v>353.32500000000005</v>
      </c>
      <c r="F204" s="32">
        <f>(Table2634[[#This Row],[4 weeks average]]-B152)/B152</f>
        <v>7.8854961832061213E-2</v>
      </c>
    </row>
    <row r="205" spans="1:6" x14ac:dyDescent="0.35">
      <c r="A205" s="22">
        <v>28793</v>
      </c>
      <c r="B205" s="24">
        <f>VLOOKUP(Table2634[[#This Row],[Date]],'DB Money Supply'!$A:$D,4)</f>
        <v>353.3</v>
      </c>
      <c r="C205" s="30">
        <f>(Table2634[[#This Row],[M1 Money Stock, Billions of Dollars, Weekly, Seasonally Adjusted]]-B204)/B204</f>
        <v>5.6641178136502017E-4</v>
      </c>
      <c r="D205" s="34">
        <f>((1+Table2634[[#This Row],[Weekly change]])^52)-1</f>
        <v>2.9882866983420353E-2</v>
      </c>
      <c r="E205" s="24">
        <f t="shared" si="3"/>
        <v>353.42500000000001</v>
      </c>
      <c r="F205" s="32">
        <f>(Table2634[[#This Row],[4 weeks average]]-B153)/B153</f>
        <v>8.081039755351685E-2</v>
      </c>
    </row>
    <row r="206" spans="1:6" x14ac:dyDescent="0.35">
      <c r="A206" s="22">
        <v>28800</v>
      </c>
      <c r="B206" s="24">
        <f>VLOOKUP(Table2634[[#This Row],[Date]],'DB Money Supply'!$A:$D,4)</f>
        <v>355.1</v>
      </c>
      <c r="C206" s="30">
        <f>(Table2634[[#This Row],[M1 Money Stock, Billions of Dollars, Weekly, Seasonally Adjusted]]-B205)/B205</f>
        <v>5.0948202660628678E-3</v>
      </c>
      <c r="D206" s="34">
        <f>((1+Table2634[[#This Row],[Weekly change]])^52)-1</f>
        <v>0.30246425431532953</v>
      </c>
      <c r="E206" s="24">
        <f t="shared" si="3"/>
        <v>353.95000000000005</v>
      </c>
      <c r="F206" s="32">
        <f>(Table2634[[#This Row],[4 weeks average]]-B154)/B154</f>
        <v>7.8458257160268302E-2</v>
      </c>
    </row>
    <row r="207" spans="1:6" x14ac:dyDescent="0.35">
      <c r="A207" s="22">
        <v>28807</v>
      </c>
      <c r="B207" s="24">
        <f>VLOOKUP(Table2634[[#This Row],[Date]],'DB Money Supply'!$A:$D,4)</f>
        <v>355.2</v>
      </c>
      <c r="C207" s="30">
        <f>(Table2634[[#This Row],[M1 Money Stock, Billions of Dollars, Weekly, Seasonally Adjusted]]-B206)/B206</f>
        <v>2.8161081385515597E-4</v>
      </c>
      <c r="D207" s="34">
        <f>((1+Table2634[[#This Row],[Weekly change]])^52)-1</f>
        <v>1.4749415554613954E-2</v>
      </c>
      <c r="E207" s="24">
        <f t="shared" si="3"/>
        <v>354.17500000000001</v>
      </c>
      <c r="F207" s="32">
        <f>(Table2634[[#This Row],[4 weeks average]]-B155)/B155</f>
        <v>7.7830188679245238E-2</v>
      </c>
    </row>
    <row r="208" spans="1:6" x14ac:dyDescent="0.35">
      <c r="A208" s="22">
        <v>28814</v>
      </c>
      <c r="B208" s="24">
        <f>VLOOKUP(Table2634[[#This Row],[Date]],'DB Money Supply'!$A:$D,4)</f>
        <v>355.8</v>
      </c>
      <c r="C208" s="30">
        <f>(Table2634[[#This Row],[M1 Money Stock, Billions of Dollars, Weekly, Seasonally Adjusted]]-B207)/B207</f>
        <v>1.6891891891892533E-3</v>
      </c>
      <c r="D208" s="34">
        <f>((1+Table2634[[#This Row],[Weekly change]])^52)-1</f>
        <v>9.1730152743922044E-2</v>
      </c>
      <c r="E208" s="24">
        <f t="shared" si="3"/>
        <v>354.85</v>
      </c>
      <c r="F208" s="32">
        <f>(Table2634[[#This Row],[4 weeks average]]-B156)/B156</f>
        <v>7.8571428571428639E-2</v>
      </c>
    </row>
    <row r="209" spans="1:6" x14ac:dyDescent="0.35">
      <c r="A209" s="22">
        <v>28821</v>
      </c>
      <c r="B209" s="24">
        <f>VLOOKUP(Table2634[[#This Row],[Date]],'DB Money Supply'!$A:$D,4)</f>
        <v>355.3</v>
      </c>
      <c r="C209" s="30">
        <f>(Table2634[[#This Row],[M1 Money Stock, Billions of Dollars, Weekly, Seasonally Adjusted]]-B208)/B208</f>
        <v>-1.4052838673412028E-3</v>
      </c>
      <c r="D209" s="34">
        <f>((1+Table2634[[#This Row],[Weekly change]])^52)-1</f>
        <v>-7.0516436041947017E-2</v>
      </c>
      <c r="E209" s="24">
        <f t="shared" si="3"/>
        <v>355.34999999999997</v>
      </c>
      <c r="F209" s="32">
        <f>(Table2634[[#This Row],[4 weeks average]]-B157)/B157</f>
        <v>8.1076969881350713E-2</v>
      </c>
    </row>
    <row r="210" spans="1:6" x14ac:dyDescent="0.35">
      <c r="A210" s="22">
        <v>28828</v>
      </c>
      <c r="B210" s="24">
        <f>VLOOKUP(Table2634[[#This Row],[Date]],'DB Money Supply'!$A:$D,4)</f>
        <v>357.1</v>
      </c>
      <c r="C210" s="30">
        <f>(Table2634[[#This Row],[M1 Money Stock, Billions of Dollars, Weekly, Seasonally Adjusted]]-B209)/B209</f>
        <v>5.0661412890515376E-3</v>
      </c>
      <c r="D210" s="34">
        <f>((1+Table2634[[#This Row],[Weekly change]])^52)-1</f>
        <v>0.30053313184473263</v>
      </c>
      <c r="E210" s="24">
        <f t="shared" si="3"/>
        <v>355.85</v>
      </c>
      <c r="F210" s="32">
        <f>(Table2634[[#This Row],[4 weeks average]]-B158)/B158</f>
        <v>7.8333333333333408E-2</v>
      </c>
    </row>
    <row r="211" spans="1:6" x14ac:dyDescent="0.35">
      <c r="A211" s="22">
        <v>28835</v>
      </c>
      <c r="B211" s="24">
        <f>VLOOKUP(Table2634[[#This Row],[Date]],'DB Money Supply'!$A:$D,4)</f>
        <v>356.8</v>
      </c>
      <c r="C211" s="30">
        <f>(Table2634[[#This Row],[M1 Money Stock, Billions of Dollars, Weekly, Seasonally Adjusted]]-B210)/B210</f>
        <v>-8.4010081209748343E-4</v>
      </c>
      <c r="D211" s="34">
        <f>((1+Table2634[[#This Row],[Weekly change]])^52)-1</f>
        <v>-4.2762361743095334E-2</v>
      </c>
      <c r="E211" s="24">
        <f t="shared" si="3"/>
        <v>356.25</v>
      </c>
      <c r="F211" s="32">
        <f>(Table2634[[#This Row],[4 weeks average]]-B159)/B159</f>
        <v>7.8891580860084839E-2</v>
      </c>
    </row>
    <row r="212" spans="1:6" x14ac:dyDescent="0.35">
      <c r="A212" s="22">
        <v>28842</v>
      </c>
      <c r="B212" s="24">
        <f>VLOOKUP(Table2634[[#This Row],[Date]],'DB Money Supply'!$A:$D,4)</f>
        <v>356.2</v>
      </c>
      <c r="C212" s="30">
        <f>(Table2634[[#This Row],[M1 Money Stock, Billions of Dollars, Weekly, Seasonally Adjusted]]-B211)/B211</f>
        <v>-1.6816143497758484E-3</v>
      </c>
      <c r="D212" s="34">
        <f>((1+Table2634[[#This Row],[Weekly change]])^52)-1</f>
        <v>-8.3797209878833656E-2</v>
      </c>
      <c r="E212" s="24">
        <f t="shared" si="3"/>
        <v>356.35</v>
      </c>
      <c r="F212" s="32">
        <f>(Table2634[[#This Row],[4 weeks average]]-B160)/B160</f>
        <v>7.6586102719033308E-2</v>
      </c>
    </row>
    <row r="213" spans="1:6" x14ac:dyDescent="0.35">
      <c r="A213" s="22">
        <v>28849</v>
      </c>
      <c r="B213" s="24">
        <f>VLOOKUP(Table2634[[#This Row],[Date]],'DB Money Supply'!$A:$D,4)</f>
        <v>357.7</v>
      </c>
      <c r="C213" s="30">
        <f>(Table2634[[#This Row],[M1 Money Stock, Billions of Dollars, Weekly, Seasonally Adjusted]]-B212)/B212</f>
        <v>4.2111173498034817E-3</v>
      </c>
      <c r="D213" s="34">
        <f>((1+Table2634[[#This Row],[Weekly change]])^52)-1</f>
        <v>0.24423181234940272</v>
      </c>
      <c r="E213" s="24">
        <f t="shared" si="3"/>
        <v>356.95000000000005</v>
      </c>
      <c r="F213" s="32">
        <f>(Table2634[[#This Row],[4 weeks average]]-B161)/B161</f>
        <v>7.9377078923495784E-2</v>
      </c>
    </row>
    <row r="214" spans="1:6" x14ac:dyDescent="0.35">
      <c r="A214" s="22">
        <v>28856</v>
      </c>
      <c r="B214" s="24">
        <f>VLOOKUP(Table2634[[#This Row],[Date]],'DB Money Supply'!$A:$D,4)</f>
        <v>359.5</v>
      </c>
      <c r="C214" s="30">
        <f>(Table2634[[#This Row],[M1 Money Stock, Billions of Dollars, Weekly, Seasonally Adjusted]]-B213)/B213</f>
        <v>5.0321498462398981E-3</v>
      </c>
      <c r="D214" s="34">
        <f>((1+Table2634[[#This Row],[Weekly change]])^52)-1</f>
        <v>0.29824792651002974</v>
      </c>
      <c r="E214" s="24">
        <f t="shared" si="3"/>
        <v>357.55</v>
      </c>
      <c r="F214" s="32">
        <f>(Table2634[[#This Row],[4 weeks average]]-B162)/B162</f>
        <v>7.533834586466169E-2</v>
      </c>
    </row>
    <row r="215" spans="1:6" x14ac:dyDescent="0.35">
      <c r="A215" s="22">
        <v>28863</v>
      </c>
      <c r="B215" s="24">
        <f>VLOOKUP(Table2634[[#This Row],[Date]],'DB Money Supply'!$A:$D,4)</f>
        <v>357.1</v>
      </c>
      <c r="C215" s="30">
        <f>(Table2634[[#This Row],[M1 Money Stock, Billions of Dollars, Weekly, Seasonally Adjusted]]-B214)/B214</f>
        <v>-6.6759388038942344E-3</v>
      </c>
      <c r="D215" s="34">
        <f>((1+Table2634[[#This Row],[Weekly change]])^52)-1</f>
        <v>-0.29412193802562503</v>
      </c>
      <c r="E215" s="24">
        <f t="shared" si="3"/>
        <v>357.625</v>
      </c>
      <c r="F215" s="32">
        <f>(Table2634[[#This Row],[4 weeks average]]-B163)/B163</f>
        <v>7.0733532934131732E-2</v>
      </c>
    </row>
    <row r="216" spans="1:6" x14ac:dyDescent="0.35">
      <c r="A216" s="22">
        <v>28870</v>
      </c>
      <c r="B216" s="24">
        <f>VLOOKUP(Table2634[[#This Row],[Date]],'DB Money Supply'!$A:$D,4)</f>
        <v>359.5</v>
      </c>
      <c r="C216" s="30">
        <f>(Table2634[[#This Row],[M1 Money Stock, Billions of Dollars, Weekly, Seasonally Adjusted]]-B215)/B215</f>
        <v>6.7208064967795491E-3</v>
      </c>
      <c r="D216" s="34">
        <f>((1+Table2634[[#This Row],[Weekly change]])^52)-1</f>
        <v>0.41667527845100594</v>
      </c>
      <c r="E216" s="24">
        <f t="shared" si="3"/>
        <v>358.45000000000005</v>
      </c>
      <c r="F216" s="32">
        <f>(Table2634[[#This Row],[4 weeks average]]-B164)/B164</f>
        <v>7.1599402092675776E-2</v>
      </c>
    </row>
    <row r="217" spans="1:6" x14ac:dyDescent="0.35">
      <c r="A217" s="22">
        <v>28877</v>
      </c>
      <c r="B217" s="24">
        <f>VLOOKUP(Table2634[[#This Row],[Date]],'DB Money Supply'!$A:$D,4)</f>
        <v>358.7</v>
      </c>
      <c r="C217" s="30">
        <f>(Table2634[[#This Row],[M1 Money Stock, Billions of Dollars, Weekly, Seasonally Adjusted]]-B216)/B216</f>
        <v>-2.2253129346314644E-3</v>
      </c>
      <c r="D217" s="34">
        <f>((1+Table2634[[#This Row],[Weekly change]])^52)-1</f>
        <v>-0.10938693506438057</v>
      </c>
      <c r="E217" s="24">
        <f t="shared" si="3"/>
        <v>358.7</v>
      </c>
      <c r="F217" s="32">
        <f>(Table2634[[#This Row],[4 weeks average]]-B165)/B165</f>
        <v>6.7877344447752341E-2</v>
      </c>
    </row>
    <row r="218" spans="1:6" x14ac:dyDescent="0.35">
      <c r="A218" s="22">
        <v>28884</v>
      </c>
      <c r="B218" s="24">
        <f>VLOOKUP(Table2634[[#This Row],[Date]],'DB Money Supply'!$A:$D,4)</f>
        <v>358.8</v>
      </c>
      <c r="C218" s="30">
        <f>(Table2634[[#This Row],[M1 Money Stock, Billions of Dollars, Weekly, Seasonally Adjusted]]-B217)/B217</f>
        <v>2.7878449958188662E-4</v>
      </c>
      <c r="D218" s="34">
        <f>((1+Table2634[[#This Row],[Weekly change]])^52)-1</f>
        <v>1.4600332243577263E-2</v>
      </c>
      <c r="E218" s="24">
        <f t="shared" si="3"/>
        <v>358.52499999999998</v>
      </c>
      <c r="F218" s="32">
        <f>(Table2634[[#This Row],[4 weeks average]]-B166)/B166</f>
        <v>7.2144138755980872E-2</v>
      </c>
    </row>
    <row r="219" spans="1:6" x14ac:dyDescent="0.35">
      <c r="A219" s="22">
        <v>28891</v>
      </c>
      <c r="B219" s="24">
        <f>VLOOKUP(Table2634[[#This Row],[Date]],'DB Money Supply'!$A:$D,4)</f>
        <v>360.6</v>
      </c>
      <c r="C219" s="30">
        <f>(Table2634[[#This Row],[M1 Money Stock, Billions of Dollars, Weekly, Seasonally Adjusted]]-B218)/B218</f>
        <v>5.0167224080267872E-3</v>
      </c>
      <c r="D219" s="34">
        <f>((1+Table2634[[#This Row],[Weekly change]])^52)-1</f>
        <v>0.29721205746118917</v>
      </c>
      <c r="E219" s="24">
        <f t="shared" si="3"/>
        <v>359.4</v>
      </c>
      <c r="F219" s="32">
        <f>(Table2634[[#This Row],[4 weeks average]]-B167)/B167</f>
        <v>7.6692630317555313E-2</v>
      </c>
    </row>
    <row r="220" spans="1:6" x14ac:dyDescent="0.35">
      <c r="A220" s="22">
        <v>28898</v>
      </c>
      <c r="B220" s="24">
        <f>VLOOKUP(Table2634[[#This Row],[Date]],'DB Money Supply'!$A:$D,4)</f>
        <v>359.3</v>
      </c>
      <c r="C220" s="30">
        <f>(Table2634[[#This Row],[M1 Money Stock, Billions of Dollars, Weekly, Seasonally Adjusted]]-B219)/B219</f>
        <v>-3.6051026067665318E-3</v>
      </c>
      <c r="D220" s="34">
        <f>((1+Table2634[[#This Row],[Weekly change]])^52)-1</f>
        <v>-0.17122292289012564</v>
      </c>
      <c r="E220" s="24">
        <f t="shared" si="3"/>
        <v>359.34999999999997</v>
      </c>
      <c r="F220" s="32">
        <f>(Table2634[[#This Row],[4 weeks average]]-B168)/B168</f>
        <v>7.2366457773798687E-2</v>
      </c>
    </row>
    <row r="221" spans="1:6" x14ac:dyDescent="0.35">
      <c r="A221" s="22">
        <v>28905</v>
      </c>
      <c r="B221" s="24">
        <f>VLOOKUP(Table2634[[#This Row],[Date]],'DB Money Supply'!$A:$D,4)</f>
        <v>359.1</v>
      </c>
      <c r="C221" s="30">
        <f>(Table2634[[#This Row],[M1 Money Stock, Billions of Dollars, Weekly, Seasonally Adjusted]]-B220)/B220</f>
        <v>-5.5663790704143785E-4</v>
      </c>
      <c r="D221" s="34">
        <f>((1+Table2634[[#This Row],[Weekly change]])^52)-1</f>
        <v>-2.8538101465357846E-2</v>
      </c>
      <c r="E221" s="24">
        <f t="shared" si="3"/>
        <v>359.45000000000005</v>
      </c>
      <c r="F221" s="32">
        <f>(Table2634[[#This Row],[4 weeks average]]-B169)/B169</f>
        <v>7.1385991058122336E-2</v>
      </c>
    </row>
    <row r="222" spans="1:6" x14ac:dyDescent="0.35">
      <c r="A222" s="22">
        <v>28912</v>
      </c>
      <c r="B222" s="24">
        <f>VLOOKUP(Table2634[[#This Row],[Date]],'DB Money Supply'!$A:$D,4)</f>
        <v>360.1</v>
      </c>
      <c r="C222" s="30">
        <f>(Table2634[[#This Row],[M1 Money Stock, Billions of Dollars, Weekly, Seasonally Adjusted]]-B221)/B221</f>
        <v>2.7847396268448898E-3</v>
      </c>
      <c r="D222" s="34">
        <f>((1+Table2634[[#This Row],[Weekly change]])^52)-1</f>
        <v>0.15558326746679052</v>
      </c>
      <c r="E222" s="24">
        <f t="shared" si="3"/>
        <v>359.77499999999998</v>
      </c>
      <c r="F222" s="32">
        <f>(Table2634[[#This Row],[4 weeks average]]-B170)/B170</f>
        <v>7.0440345135376239E-2</v>
      </c>
    </row>
    <row r="223" spans="1:6" x14ac:dyDescent="0.35">
      <c r="A223" s="22">
        <v>28919</v>
      </c>
      <c r="B223" s="24">
        <f>VLOOKUP(Table2634[[#This Row],[Date]],'DB Money Supply'!$A:$D,4)</f>
        <v>361.9</v>
      </c>
      <c r="C223" s="30">
        <f>(Table2634[[#This Row],[M1 Money Stock, Billions of Dollars, Weekly, Seasonally Adjusted]]-B222)/B222</f>
        <v>4.9986114968063157E-3</v>
      </c>
      <c r="D223" s="34">
        <f>((1+Table2634[[#This Row],[Weekly change]])^52)-1</f>
        <v>0.29599704206870991</v>
      </c>
      <c r="E223" s="24">
        <f t="shared" si="3"/>
        <v>360.1</v>
      </c>
      <c r="F223" s="32">
        <f>(Table2634[[#This Row],[4 weeks average]]-B171)/B171</f>
        <v>6.9180522565320701E-2</v>
      </c>
    </row>
    <row r="224" spans="1:6" x14ac:dyDescent="0.35">
      <c r="A224" s="22">
        <v>28926</v>
      </c>
      <c r="B224" s="24">
        <f>VLOOKUP(Table2634[[#This Row],[Date]],'DB Money Supply'!$A:$D,4)</f>
        <v>361.2</v>
      </c>
      <c r="C224" s="30">
        <f>(Table2634[[#This Row],[M1 Money Stock, Billions of Dollars, Weekly, Seasonally Adjusted]]-B223)/B223</f>
        <v>-1.9342359767891371E-3</v>
      </c>
      <c r="D224" s="34">
        <f>((1+Table2634[[#This Row],[Weekly change]])^52)-1</f>
        <v>-9.5775554871600721E-2</v>
      </c>
      <c r="E224" s="24">
        <f t="shared" si="3"/>
        <v>360.57499999999999</v>
      </c>
      <c r="F224" s="32">
        <f>(Table2634[[#This Row],[4 weeks average]]-B172)/B172</f>
        <v>7.2501487209994053E-2</v>
      </c>
    </row>
    <row r="225" spans="1:6" x14ac:dyDescent="0.35">
      <c r="A225" s="22">
        <v>28933</v>
      </c>
      <c r="B225" s="24">
        <f>VLOOKUP(Table2634[[#This Row],[Date]],'DB Money Supply'!$A:$D,4)</f>
        <v>361.8</v>
      </c>
      <c r="C225" s="30">
        <f>(Table2634[[#This Row],[M1 Money Stock, Billions of Dollars, Weekly, Seasonally Adjusted]]-B224)/B224</f>
        <v>1.6611295681063752E-3</v>
      </c>
      <c r="D225" s="34">
        <f>((1+Table2634[[#This Row],[Weekly change]])^52)-1</f>
        <v>9.0141030613050344E-2</v>
      </c>
      <c r="E225" s="24">
        <f t="shared" si="3"/>
        <v>361.25</v>
      </c>
      <c r="F225" s="32">
        <f>(Table2634[[#This Row],[4 weeks average]]-B173)/B173</f>
        <v>7.2913572913572949E-2</v>
      </c>
    </row>
    <row r="226" spans="1:6" x14ac:dyDescent="0.35">
      <c r="A226" s="22">
        <v>28940</v>
      </c>
      <c r="B226" s="24">
        <f>VLOOKUP(Table2634[[#This Row],[Date]],'DB Money Supply'!$A:$D,4)</f>
        <v>363.2</v>
      </c>
      <c r="C226" s="30">
        <f>(Table2634[[#This Row],[M1 Money Stock, Billions of Dollars, Weekly, Seasonally Adjusted]]-B225)/B225</f>
        <v>3.8695411829739556E-3</v>
      </c>
      <c r="D226" s="34">
        <f>((1+Table2634[[#This Row],[Weekly change]])^52)-1</f>
        <v>0.22241429776167498</v>
      </c>
      <c r="E226" s="24">
        <f t="shared" si="3"/>
        <v>362.02499999999998</v>
      </c>
      <c r="F226" s="32">
        <f>(Table2634[[#This Row],[4 weeks average]]-B174)/B174</f>
        <v>7.5215325215325188E-2</v>
      </c>
    </row>
    <row r="227" spans="1:6" x14ac:dyDescent="0.35">
      <c r="A227" s="22">
        <v>28947</v>
      </c>
      <c r="B227" s="24">
        <f>VLOOKUP(Table2634[[#This Row],[Date]],'DB Money Supply'!$A:$D,4)</f>
        <v>364.2</v>
      </c>
      <c r="C227" s="30">
        <f>(Table2634[[#This Row],[M1 Money Stock, Billions of Dollars, Weekly, Seasonally Adjusted]]-B226)/B226</f>
        <v>2.7533039647577094E-3</v>
      </c>
      <c r="D227" s="34">
        <f>((1+Table2634[[#This Row],[Weekly change]])^52)-1</f>
        <v>0.15370103890744358</v>
      </c>
      <c r="E227" s="24">
        <f t="shared" si="3"/>
        <v>362.6</v>
      </c>
      <c r="F227" s="32">
        <f>(Table2634[[#This Row],[4 weeks average]]-B175)/B175</f>
        <v>7.0880094506792668E-2</v>
      </c>
    </row>
    <row r="228" spans="1:6" x14ac:dyDescent="0.35">
      <c r="A228" s="22">
        <v>28954</v>
      </c>
      <c r="B228" s="24">
        <f>VLOOKUP(Table2634[[#This Row],[Date]],'DB Money Supply'!$A:$D,4)</f>
        <v>365</v>
      </c>
      <c r="C228" s="30">
        <f>(Table2634[[#This Row],[M1 Money Stock, Billions of Dollars, Weekly, Seasonally Adjusted]]-B227)/B227</f>
        <v>2.196595277320185E-3</v>
      </c>
      <c r="D228" s="34">
        <f>((1+Table2634[[#This Row],[Weekly change]])^52)-1</f>
        <v>0.120861613175133</v>
      </c>
      <c r="E228" s="24">
        <f t="shared" si="3"/>
        <v>363.55</v>
      </c>
      <c r="F228" s="32">
        <f>(Table2634[[#This Row],[4 weeks average]]-B176)/B176</f>
        <v>7.4637895359148679E-2</v>
      </c>
    </row>
    <row r="229" spans="1:6" x14ac:dyDescent="0.35">
      <c r="A229" s="22">
        <v>28961</v>
      </c>
      <c r="B229" s="24">
        <f>VLOOKUP(Table2634[[#This Row],[Date]],'DB Money Supply'!$A:$D,4)</f>
        <v>368.7</v>
      </c>
      <c r="C229" s="30">
        <f>(Table2634[[#This Row],[M1 Money Stock, Billions of Dollars, Weekly, Seasonally Adjusted]]-B228)/B228</f>
        <v>1.0136986301369832E-2</v>
      </c>
      <c r="D229" s="34">
        <f>((1+Table2634[[#This Row],[Weekly change]])^52)-1</f>
        <v>0.68956227446766305</v>
      </c>
      <c r="E229" s="24">
        <f t="shared" si="3"/>
        <v>365.27500000000003</v>
      </c>
      <c r="F229" s="32">
        <f>(Table2634[[#This Row],[4 weeks average]]-B177)/B177</f>
        <v>8.1975710900473966E-2</v>
      </c>
    </row>
    <row r="230" spans="1:6" x14ac:dyDescent="0.35">
      <c r="A230" s="22">
        <v>28968</v>
      </c>
      <c r="B230" s="24">
        <f>VLOOKUP(Table2634[[#This Row],[Date]],'DB Money Supply'!$A:$D,4)</f>
        <v>370.2</v>
      </c>
      <c r="C230" s="30">
        <f>(Table2634[[#This Row],[M1 Money Stock, Billions of Dollars, Weekly, Seasonally Adjusted]]-B229)/B229</f>
        <v>4.0683482506102524E-3</v>
      </c>
      <c r="D230" s="34">
        <f>((1+Table2634[[#This Row],[Weekly change]])^52)-1</f>
        <v>0.2350666481825181</v>
      </c>
      <c r="E230" s="24">
        <f t="shared" si="3"/>
        <v>367.02500000000003</v>
      </c>
      <c r="F230" s="32">
        <f>(Table2634[[#This Row],[4 weeks average]]-B178)/B178</f>
        <v>7.758367586611864E-2</v>
      </c>
    </row>
    <row r="231" spans="1:6" x14ac:dyDescent="0.35">
      <c r="A231" s="22">
        <v>28975</v>
      </c>
      <c r="B231" s="24">
        <f>VLOOKUP(Table2634[[#This Row],[Date]],'DB Money Supply'!$A:$D,4)</f>
        <v>369.6</v>
      </c>
      <c r="C231" s="30">
        <f>(Table2634[[#This Row],[M1 Money Stock, Billions of Dollars, Weekly, Seasonally Adjusted]]-B230)/B230</f>
        <v>-1.6207455429496649E-3</v>
      </c>
      <c r="D231" s="34">
        <f>((1+Table2634[[#This Row],[Weekly change]])^52)-1</f>
        <v>-8.088785926970421E-2</v>
      </c>
      <c r="E231" s="24">
        <f t="shared" si="3"/>
        <v>368.375</v>
      </c>
      <c r="F231" s="32">
        <f>(Table2634[[#This Row],[4 weeks average]]-B179)/B179</f>
        <v>6.8063206726587486E-2</v>
      </c>
    </row>
    <row r="232" spans="1:6" x14ac:dyDescent="0.35">
      <c r="A232" s="22">
        <v>28982</v>
      </c>
      <c r="B232" s="24">
        <f>VLOOKUP(Table2634[[#This Row],[Date]],'DB Money Supply'!$A:$D,4)</f>
        <v>368.9</v>
      </c>
      <c r="C232" s="30">
        <f>(Table2634[[#This Row],[M1 Money Stock, Billions of Dollars, Weekly, Seasonally Adjusted]]-B231)/B231</f>
        <v>-1.8939393939395169E-3</v>
      </c>
      <c r="D232" s="34">
        <f>((1+Table2634[[#This Row],[Weekly change]])^52)-1</f>
        <v>-9.3875195010464818E-2</v>
      </c>
      <c r="E232" s="24">
        <f t="shared" si="3"/>
        <v>369.35</v>
      </c>
      <c r="F232" s="32">
        <f>(Table2634[[#This Row],[4 weeks average]]-B180)/B180</f>
        <v>7.8079392877991816E-2</v>
      </c>
    </row>
    <row r="233" spans="1:6" x14ac:dyDescent="0.35">
      <c r="A233" s="22">
        <v>28989</v>
      </c>
      <c r="B233" s="24">
        <f>VLOOKUP(Table2634[[#This Row],[Date]],'DB Money Supply'!$A:$D,4)</f>
        <v>369.1</v>
      </c>
      <c r="C233" s="30">
        <f>(Table2634[[#This Row],[M1 Money Stock, Billions of Dollars, Weekly, Seasonally Adjusted]]-B232)/B232</f>
        <v>5.4215234480901463E-4</v>
      </c>
      <c r="D233" s="34">
        <f>((1+Table2634[[#This Row],[Weekly change]])^52)-1</f>
        <v>2.8585217246130501E-2</v>
      </c>
      <c r="E233" s="24">
        <f t="shared" si="3"/>
        <v>369.44999999999993</v>
      </c>
      <c r="F233" s="32">
        <f>(Table2634[[#This Row],[4 weeks average]]-B181)/B181</f>
        <v>7.3670444638186311E-2</v>
      </c>
    </row>
    <row r="234" spans="1:6" x14ac:dyDescent="0.35">
      <c r="A234" s="22">
        <v>28996</v>
      </c>
      <c r="B234" s="24">
        <f>VLOOKUP(Table2634[[#This Row],[Date]],'DB Money Supply'!$A:$D,4)</f>
        <v>369.6</v>
      </c>
      <c r="C234" s="30">
        <f>(Table2634[[#This Row],[M1 Money Stock, Billions of Dollars, Weekly, Seasonally Adjusted]]-B233)/B233</f>
        <v>1.3546464372798698E-3</v>
      </c>
      <c r="D234" s="34">
        <f>((1+Table2634[[#This Row],[Weekly change]])^52)-1</f>
        <v>7.2930774841256651E-2</v>
      </c>
      <c r="E234" s="24">
        <f t="shared" si="3"/>
        <v>369.29999999999995</v>
      </c>
      <c r="F234" s="32">
        <f>(Table2634[[#This Row],[4 weeks average]]-B182)/B182</f>
        <v>7.0124601564763633E-2</v>
      </c>
    </row>
    <row r="235" spans="1:6" x14ac:dyDescent="0.35">
      <c r="A235" s="22">
        <v>29003</v>
      </c>
      <c r="B235" s="24">
        <f>VLOOKUP(Table2634[[#This Row],[Date]],'DB Money Supply'!$A:$D,4)</f>
        <v>369</v>
      </c>
      <c r="C235" s="30">
        <f>(Table2634[[#This Row],[M1 Money Stock, Billions of Dollars, Weekly, Seasonally Adjusted]]-B234)/B234</f>
        <v>-1.6233766233766848E-3</v>
      </c>
      <c r="D235" s="34">
        <f>((1+Table2634[[#This Row],[Weekly change]])^52)-1</f>
        <v>-8.101380435858041E-2</v>
      </c>
      <c r="E235" s="24">
        <f t="shared" si="3"/>
        <v>369.15</v>
      </c>
      <c r="F235" s="32">
        <f>(Table2634[[#This Row],[4 weeks average]]-B183)/B183</f>
        <v>6.4753389097202158E-2</v>
      </c>
    </row>
    <row r="236" spans="1:6" x14ac:dyDescent="0.35">
      <c r="A236" s="22">
        <v>29010</v>
      </c>
      <c r="B236" s="24">
        <f>VLOOKUP(Table2634[[#This Row],[Date]],'DB Money Supply'!$A:$D,4)</f>
        <v>372.4</v>
      </c>
      <c r="C236" s="30">
        <f>(Table2634[[#This Row],[M1 Money Stock, Billions of Dollars, Weekly, Seasonally Adjusted]]-B235)/B235</f>
        <v>9.2140921409213476E-3</v>
      </c>
      <c r="D236" s="34">
        <f>((1+Table2634[[#This Row],[Weekly change]])^52)-1</f>
        <v>0.61113495372405047</v>
      </c>
      <c r="E236" s="24">
        <f t="shared" si="3"/>
        <v>370.02499999999998</v>
      </c>
      <c r="F236" s="32">
        <f>(Table2634[[#This Row],[4 weeks average]]-B184)/B184</f>
        <v>6.7585112521638638E-2</v>
      </c>
    </row>
    <row r="237" spans="1:6" x14ac:dyDescent="0.35">
      <c r="A237" s="22">
        <v>29017</v>
      </c>
      <c r="B237" s="24">
        <f>VLOOKUP(Table2634[[#This Row],[Date]],'DB Money Supply'!$A:$D,4)</f>
        <v>372.7</v>
      </c>
      <c r="C237" s="30">
        <f>(Table2634[[#This Row],[M1 Money Stock, Billions of Dollars, Weekly, Seasonally Adjusted]]-B236)/B236</f>
        <v>8.0558539205158807E-4</v>
      </c>
      <c r="D237" s="34">
        <f>((1+Table2634[[#This Row],[Weekly change]])^52)-1</f>
        <v>4.2762640484740766E-2</v>
      </c>
      <c r="E237" s="24">
        <f t="shared" si="3"/>
        <v>370.92500000000001</v>
      </c>
      <c r="F237" s="32">
        <f>(Table2634[[#This Row],[4 weeks average]]-B185)/B185</f>
        <v>6.9564590542099194E-2</v>
      </c>
    </row>
    <row r="238" spans="1:6" x14ac:dyDescent="0.35">
      <c r="A238" s="22">
        <v>29024</v>
      </c>
      <c r="B238" s="24">
        <f>VLOOKUP(Table2634[[#This Row],[Date]],'DB Money Supply'!$A:$D,4)</f>
        <v>372.2</v>
      </c>
      <c r="C238" s="30">
        <f>(Table2634[[#This Row],[M1 Money Stock, Billions of Dollars, Weekly, Seasonally Adjusted]]-B237)/B237</f>
        <v>-1.3415615776764154E-3</v>
      </c>
      <c r="D238" s="34">
        <f>((1+Table2634[[#This Row],[Weekly change]])^52)-1</f>
        <v>-6.7427179111195445E-2</v>
      </c>
      <c r="E238" s="24">
        <f t="shared" si="3"/>
        <v>371.57499999999999</v>
      </c>
      <c r="F238" s="32">
        <f>(Table2634[[#This Row],[4 weeks average]]-B186)/B186</f>
        <v>7.4537304800462625E-2</v>
      </c>
    </row>
    <row r="239" spans="1:6" x14ac:dyDescent="0.35">
      <c r="A239" s="22">
        <v>29031</v>
      </c>
      <c r="B239" s="24">
        <f>VLOOKUP(Table2634[[#This Row],[Date]],'DB Money Supply'!$A:$D,4)</f>
        <v>374.3</v>
      </c>
      <c r="C239" s="30">
        <f>(Table2634[[#This Row],[M1 Money Stock, Billions of Dollars, Weekly, Seasonally Adjusted]]-B238)/B238</f>
        <v>5.6421278882321946E-3</v>
      </c>
      <c r="D239" s="34">
        <f>((1+Table2634[[#This Row],[Weekly change]])^52)-1</f>
        <v>0.33986126700356678</v>
      </c>
      <c r="E239" s="24">
        <f t="shared" si="3"/>
        <v>372.9</v>
      </c>
      <c r="F239" s="32">
        <f>(Table2634[[#This Row],[4 weeks average]]-B187)/B187</f>
        <v>7.6190476190476128E-2</v>
      </c>
    </row>
    <row r="240" spans="1:6" x14ac:dyDescent="0.35">
      <c r="A240" s="22">
        <v>29038</v>
      </c>
      <c r="B240" s="24">
        <f>VLOOKUP(Table2634[[#This Row],[Date]],'DB Money Supply'!$A:$D,4)</f>
        <v>374.9</v>
      </c>
      <c r="C240" s="30">
        <f>(Table2634[[#This Row],[M1 Money Stock, Billions of Dollars, Weekly, Seasonally Adjusted]]-B239)/B239</f>
        <v>1.6029922522040232E-3</v>
      </c>
      <c r="D240" s="34">
        <f>((1+Table2634[[#This Row],[Weekly change]])^52)-1</f>
        <v>8.6855711520852363E-2</v>
      </c>
      <c r="E240" s="24">
        <f t="shared" si="3"/>
        <v>373.52499999999998</v>
      </c>
      <c r="F240" s="32">
        <f>(Table2634[[#This Row],[4 weeks average]]-B188)/B188</f>
        <v>7.3039356506750794E-2</v>
      </c>
    </row>
    <row r="241" spans="1:6" x14ac:dyDescent="0.35">
      <c r="A241" s="22">
        <v>29045</v>
      </c>
      <c r="B241" s="24">
        <f>VLOOKUP(Table2634[[#This Row],[Date]],'DB Money Supply'!$A:$D,4)</f>
        <v>375.7</v>
      </c>
      <c r="C241" s="30">
        <f>(Table2634[[#This Row],[M1 Money Stock, Billions of Dollars, Weekly, Seasonally Adjusted]]-B240)/B240</f>
        <v>2.1339023739664217E-3</v>
      </c>
      <c r="D241" s="34">
        <f>((1+Table2634[[#This Row],[Weekly change]])^52)-1</f>
        <v>0.11722138842904073</v>
      </c>
      <c r="E241" s="24">
        <f t="shared" si="3"/>
        <v>374.27500000000003</v>
      </c>
      <c r="F241" s="32">
        <f>(Table2634[[#This Row],[4 weeks average]]-B189)/B189</f>
        <v>7.6430831176301547E-2</v>
      </c>
    </row>
    <row r="242" spans="1:6" x14ac:dyDescent="0.35">
      <c r="A242" s="22">
        <v>29052</v>
      </c>
      <c r="B242" s="24">
        <f>VLOOKUP(Table2634[[#This Row],[Date]],'DB Money Supply'!$A:$D,4)</f>
        <v>377.8</v>
      </c>
      <c r="C242" s="30">
        <f>(Table2634[[#This Row],[M1 Money Stock, Billions of Dollars, Weekly, Seasonally Adjusted]]-B241)/B241</f>
        <v>5.5895661431994217E-3</v>
      </c>
      <c r="D242" s="34">
        <f>((1+Table2634[[#This Row],[Weekly change]])^52)-1</f>
        <v>0.33622453932458773</v>
      </c>
      <c r="E242" s="24">
        <f t="shared" si="3"/>
        <v>375.67500000000001</v>
      </c>
      <c r="F242" s="32">
        <f>(Table2634[[#This Row],[4 weeks average]]-B190)/B190</f>
        <v>8.5138648180242707E-2</v>
      </c>
    </row>
    <row r="243" spans="1:6" x14ac:dyDescent="0.35">
      <c r="A243" s="22">
        <v>29059</v>
      </c>
      <c r="B243" s="24">
        <f>VLOOKUP(Table2634[[#This Row],[Date]],'DB Money Supply'!$A:$D,4)</f>
        <v>378.3</v>
      </c>
      <c r="C243" s="30">
        <f>(Table2634[[#This Row],[M1 Money Stock, Billions of Dollars, Weekly, Seasonally Adjusted]]-B242)/B242</f>
        <v>1.3234515616728428E-3</v>
      </c>
      <c r="D243" s="34">
        <f>((1+Table2634[[#This Row],[Weekly change]])^52)-1</f>
        <v>7.1194072345931225E-2</v>
      </c>
      <c r="E243" s="24">
        <f t="shared" si="3"/>
        <v>376.67499999999995</v>
      </c>
      <c r="F243" s="32">
        <f>(Table2634[[#This Row],[4 weeks average]]-B191)/B191</f>
        <v>8.1777713957495599E-2</v>
      </c>
    </row>
    <row r="244" spans="1:6" x14ac:dyDescent="0.35">
      <c r="A244" s="22">
        <v>29066</v>
      </c>
      <c r="B244" s="24">
        <f>VLOOKUP(Table2634[[#This Row],[Date]],'DB Money Supply'!$A:$D,4)</f>
        <v>378.5</v>
      </c>
      <c r="C244" s="30">
        <f>(Table2634[[#This Row],[M1 Money Stock, Billions of Dollars, Weekly, Seasonally Adjusted]]-B243)/B243</f>
        <v>5.2868094105204501E-4</v>
      </c>
      <c r="D244" s="34">
        <f>((1+Table2634[[#This Row],[Weekly change]])^52)-1</f>
        <v>2.7865317559839564E-2</v>
      </c>
      <c r="E244" s="24">
        <f t="shared" si="3"/>
        <v>377.57499999999999</v>
      </c>
      <c r="F244" s="32">
        <f>(Table2634[[#This Row],[4 weeks average]]-B192)/B192</f>
        <v>8.3118187033849586E-2</v>
      </c>
    </row>
    <row r="245" spans="1:6" x14ac:dyDescent="0.35">
      <c r="A245" s="22">
        <v>29073</v>
      </c>
      <c r="B245" s="24">
        <f>VLOOKUP(Table2634[[#This Row],[Date]],'DB Money Supply'!$A:$D,4)</f>
        <v>377.7</v>
      </c>
      <c r="C245" s="30">
        <f>(Table2634[[#This Row],[M1 Money Stock, Billions of Dollars, Weekly, Seasonally Adjusted]]-B244)/B244</f>
        <v>-2.1136063408190523E-3</v>
      </c>
      <c r="D245" s="34">
        <f>((1+Table2634[[#This Row],[Weekly change]])^52)-1</f>
        <v>-0.10418722496231625</v>
      </c>
      <c r="E245" s="24">
        <f t="shared" si="3"/>
        <v>378.07499999999999</v>
      </c>
      <c r="F245" s="32">
        <f>(Table2634[[#This Row],[4 weeks average]]-B193)/B193</f>
        <v>8.517508610792196E-2</v>
      </c>
    </row>
    <row r="246" spans="1:6" x14ac:dyDescent="0.35">
      <c r="A246" s="22">
        <v>29080</v>
      </c>
      <c r="B246" s="24">
        <f>VLOOKUP(Table2634[[#This Row],[Date]],'DB Money Supply'!$A:$D,4)</f>
        <v>378.3</v>
      </c>
      <c r="C246" s="30">
        <f>(Table2634[[#This Row],[M1 Money Stock, Billions of Dollars, Weekly, Seasonally Adjusted]]-B245)/B245</f>
        <v>1.5885623510723398E-3</v>
      </c>
      <c r="D246" s="34">
        <f>((1+Table2634[[#This Row],[Weekly change]])^52)-1</f>
        <v>8.6041788300777133E-2</v>
      </c>
      <c r="E246" s="24">
        <f t="shared" si="3"/>
        <v>378.2</v>
      </c>
      <c r="F246" s="32">
        <f>(Table2634[[#This Row],[4 weeks average]]-B194)/B194</f>
        <v>8.1498427223334294E-2</v>
      </c>
    </row>
    <row r="247" spans="1:6" x14ac:dyDescent="0.35">
      <c r="A247" s="22">
        <v>29087</v>
      </c>
      <c r="B247" s="24">
        <f>VLOOKUP(Table2634[[#This Row],[Date]],'DB Money Supply'!$A:$D,4)</f>
        <v>379.9</v>
      </c>
      <c r="C247" s="30">
        <f>(Table2634[[#This Row],[M1 Money Stock, Billions of Dollars, Weekly, Seasonally Adjusted]]-B246)/B246</f>
        <v>4.2294475284165101E-3</v>
      </c>
      <c r="D247" s="34">
        <f>((1+Table2634[[#This Row],[Weekly change]])^52)-1</f>
        <v>0.24541335248171414</v>
      </c>
      <c r="E247" s="24">
        <f t="shared" si="3"/>
        <v>378.6</v>
      </c>
      <c r="F247" s="32">
        <f>(Table2634[[#This Row],[4 weeks average]]-B195)/B195</f>
        <v>8.2642264798398729E-2</v>
      </c>
    </row>
    <row r="248" spans="1:6" x14ac:dyDescent="0.35">
      <c r="A248" s="22">
        <v>29094</v>
      </c>
      <c r="B248" s="24">
        <f>VLOOKUP(Table2634[[#This Row],[Date]],'DB Money Supply'!$A:$D,4)</f>
        <v>379.4</v>
      </c>
      <c r="C248" s="30">
        <f>(Table2634[[#This Row],[M1 Money Stock, Billions of Dollars, Weekly, Seasonally Adjusted]]-B247)/B247</f>
        <v>-1.3161358252171626E-3</v>
      </c>
      <c r="D248" s="34">
        <f>((1+Table2634[[#This Row],[Weekly change]])^52)-1</f>
        <v>-6.619172983215782E-2</v>
      </c>
      <c r="E248" s="24">
        <f t="shared" si="3"/>
        <v>378.82500000000005</v>
      </c>
      <c r="F248" s="32">
        <f>(Table2634[[#This Row],[4 weeks average]]-B196)/B196</f>
        <v>8.4526195247638228E-2</v>
      </c>
    </row>
    <row r="249" spans="1:6" x14ac:dyDescent="0.35">
      <c r="A249" s="22">
        <v>29101</v>
      </c>
      <c r="B249" s="24">
        <f>VLOOKUP(Table2634[[#This Row],[Date]],'DB Money Supply'!$A:$D,4)</f>
        <v>379</v>
      </c>
      <c r="C249" s="30">
        <f>(Table2634[[#This Row],[M1 Money Stock, Billions of Dollars, Weekly, Seasonally Adjusted]]-B248)/B248</f>
        <v>-1.054296257248227E-3</v>
      </c>
      <c r="D249" s="34">
        <f>((1+Table2634[[#This Row],[Weekly change]])^52)-1</f>
        <v>-5.3375070252061896E-2</v>
      </c>
      <c r="E249" s="24">
        <f t="shared" si="3"/>
        <v>379.15</v>
      </c>
      <c r="F249" s="32">
        <f>(Table2634[[#This Row],[4 weeks average]]-B197)/B197</f>
        <v>7.4992911823079073E-2</v>
      </c>
    </row>
    <row r="250" spans="1:6" x14ac:dyDescent="0.35">
      <c r="A250" s="22">
        <v>29108</v>
      </c>
      <c r="B250" s="24">
        <f>VLOOKUP(Table2634[[#This Row],[Date]],'DB Money Supply'!$A:$D,4)</f>
        <v>378.7</v>
      </c>
      <c r="C250" s="30">
        <f>(Table2634[[#This Row],[M1 Money Stock, Billions of Dollars, Weekly, Seasonally Adjusted]]-B249)/B249</f>
        <v>-7.9155672823221998E-4</v>
      </c>
      <c r="D250" s="34">
        <f>((1+Table2634[[#This Row],[Weekly change]])^52)-1</f>
        <v>-4.0340983808826225E-2</v>
      </c>
      <c r="E250" s="24">
        <f t="shared" si="3"/>
        <v>379.25</v>
      </c>
      <c r="F250" s="32">
        <f>(Table2634[[#This Row],[4 weeks average]]-B198)/B198</f>
        <v>7.8640500568828139E-2</v>
      </c>
    </row>
    <row r="251" spans="1:6" x14ac:dyDescent="0.35">
      <c r="A251" s="22">
        <v>29115</v>
      </c>
      <c r="B251" s="24">
        <f>VLOOKUP(Table2634[[#This Row],[Date]],'DB Money Supply'!$A:$D,4)</f>
        <v>378.1</v>
      </c>
      <c r="C251" s="30">
        <f>(Table2634[[#This Row],[M1 Money Stock, Billions of Dollars, Weekly, Seasonally Adjusted]]-B250)/B250</f>
        <v>-1.5843675732769103E-3</v>
      </c>
      <c r="D251" s="34">
        <f>((1+Table2634[[#This Row],[Weekly change]])^52)-1</f>
        <v>-7.914477519673746E-2</v>
      </c>
      <c r="E251" s="24">
        <f t="shared" si="3"/>
        <v>378.79999999999995</v>
      </c>
      <c r="F251" s="32">
        <f>(Table2634[[#This Row],[4 weeks average]]-B199)/B199</f>
        <v>7.7667140825035438E-2</v>
      </c>
    </row>
    <row r="252" spans="1:6" x14ac:dyDescent="0.35">
      <c r="A252" s="22">
        <v>29122</v>
      </c>
      <c r="B252" s="24">
        <f>VLOOKUP(Table2634[[#This Row],[Date]],'DB Money Supply'!$A:$D,4)</f>
        <v>379.6</v>
      </c>
      <c r="C252" s="30">
        <f>(Table2634[[#This Row],[M1 Money Stock, Billions of Dollars, Weekly, Seasonally Adjusted]]-B251)/B251</f>
        <v>3.9672044432689764E-3</v>
      </c>
      <c r="D252" s="34">
        <f>((1+Table2634[[#This Row],[Weekly change]])^52)-1</f>
        <v>0.22861375287101682</v>
      </c>
      <c r="E252" s="24">
        <f t="shared" si="3"/>
        <v>378.85</v>
      </c>
      <c r="F252" s="32">
        <f>(Table2634[[#This Row],[4 weeks average]]-B200)/B200</f>
        <v>7.3837868480725655E-2</v>
      </c>
    </row>
    <row r="253" spans="1:6" x14ac:dyDescent="0.35">
      <c r="A253" s="22">
        <v>29129</v>
      </c>
      <c r="B253" s="24">
        <f>VLOOKUP(Table2634[[#This Row],[Date]],'DB Money Supply'!$A:$D,4)</f>
        <v>381.6</v>
      </c>
      <c r="C253" s="30">
        <f>(Table2634[[#This Row],[M1 Money Stock, Billions of Dollars, Weekly, Seasonally Adjusted]]-B252)/B252</f>
        <v>5.268703898840885E-3</v>
      </c>
      <c r="D253" s="34">
        <f>((1+Table2634[[#This Row],[Weekly change]])^52)-1</f>
        <v>0.31423321303060492</v>
      </c>
      <c r="E253" s="24">
        <f t="shared" si="3"/>
        <v>379.5</v>
      </c>
      <c r="F253" s="32">
        <f>(Table2634[[#This Row],[4 weeks average]]-B201)/B201</f>
        <v>7.5375460470388275E-2</v>
      </c>
    </row>
    <row r="254" spans="1:6" x14ac:dyDescent="0.35">
      <c r="A254" s="22">
        <v>29136</v>
      </c>
      <c r="B254" s="24">
        <f>VLOOKUP(Table2634[[#This Row],[Date]],'DB Money Supply'!$A:$D,4)</f>
        <v>380.7</v>
      </c>
      <c r="C254" s="30">
        <f>(Table2634[[#This Row],[M1 Money Stock, Billions of Dollars, Weekly, Seasonally Adjusted]]-B253)/B253</f>
        <v>-2.3584905660378251E-3</v>
      </c>
      <c r="D254" s="34">
        <f>((1+Table2634[[#This Row],[Weekly change]])^52)-1</f>
        <v>-0.11554740463315438</v>
      </c>
      <c r="E254" s="24">
        <f t="shared" si="3"/>
        <v>380.00000000000006</v>
      </c>
      <c r="F254" s="32">
        <f>(Table2634[[#This Row],[4 weeks average]]-B202)/B202</f>
        <v>7.6487252124646049E-2</v>
      </c>
    </row>
    <row r="255" spans="1:6" x14ac:dyDescent="0.35">
      <c r="A255" s="22">
        <v>29143</v>
      </c>
      <c r="B255" s="24">
        <f>VLOOKUP(Table2634[[#This Row],[Date]],'DB Money Supply'!$A:$D,4)</f>
        <v>381.7</v>
      </c>
      <c r="C255" s="30">
        <f>(Table2634[[#This Row],[M1 Money Stock, Billions of Dollars, Weekly, Seasonally Adjusted]]-B254)/B254</f>
        <v>2.6267402153926978E-3</v>
      </c>
      <c r="D255" s="34">
        <f>((1+Table2634[[#This Row],[Weekly change]])^52)-1</f>
        <v>0.14615333654210771</v>
      </c>
      <c r="E255" s="24">
        <f t="shared" si="3"/>
        <v>380.90000000000003</v>
      </c>
      <c r="F255" s="32">
        <f>(Table2634[[#This Row],[4 weeks average]]-B203)/B203</f>
        <v>7.5077617837990468E-2</v>
      </c>
    </row>
    <row r="256" spans="1:6" x14ac:dyDescent="0.35">
      <c r="A256" s="22">
        <v>29150</v>
      </c>
      <c r="B256" s="24">
        <f>VLOOKUP(Table2634[[#This Row],[Date]],'DB Money Supply'!$A:$D,4)</f>
        <v>380.5</v>
      </c>
      <c r="C256" s="30">
        <f>(Table2634[[#This Row],[M1 Money Stock, Billions of Dollars, Weekly, Seasonally Adjusted]]-B255)/B255</f>
        <v>-3.1438302331673793E-3</v>
      </c>
      <c r="D256" s="34">
        <f>((1+Table2634[[#This Row],[Weekly change]])^52)-1</f>
        <v>-0.15103446420099254</v>
      </c>
      <c r="E256" s="24">
        <f t="shared" si="3"/>
        <v>381.125</v>
      </c>
      <c r="F256" s="32">
        <f>(Table2634[[#This Row],[4 weeks average]]-B204)/B204</f>
        <v>7.9368450863777903E-2</v>
      </c>
    </row>
    <row r="257" spans="1:6" x14ac:dyDescent="0.35">
      <c r="A257" s="22">
        <v>29157</v>
      </c>
      <c r="B257" s="24">
        <f>VLOOKUP(Table2634[[#This Row],[Date]],'DB Money Supply'!$A:$D,4)</f>
        <v>380.9</v>
      </c>
      <c r="C257" s="30">
        <f>(Table2634[[#This Row],[M1 Money Stock, Billions of Dollars, Weekly, Seasonally Adjusted]]-B256)/B256</f>
        <v>1.0512483574243818E-3</v>
      </c>
      <c r="D257" s="34">
        <f>((1+Table2634[[#This Row],[Weekly change]])^52)-1</f>
        <v>5.6156316699329967E-2</v>
      </c>
      <c r="E257" s="24">
        <f t="shared" si="3"/>
        <v>380.95000000000005</v>
      </c>
      <c r="F257" s="32">
        <f>(Table2634[[#This Row],[4 weeks average]]-B205)/B205</f>
        <v>7.8262100198131998E-2</v>
      </c>
    </row>
    <row r="258" spans="1:6" x14ac:dyDescent="0.35">
      <c r="A258" s="22">
        <v>29164</v>
      </c>
      <c r="B258" s="24">
        <f>VLOOKUP(Table2634[[#This Row],[Date]],'DB Money Supply'!$A:$D,4)</f>
        <v>382.3</v>
      </c>
      <c r="C258" s="30">
        <f>(Table2634[[#This Row],[M1 Money Stock, Billions of Dollars, Weekly, Seasonally Adjusted]]-B257)/B257</f>
        <v>3.6755053819901135E-3</v>
      </c>
      <c r="D258" s="34">
        <f>((1+Table2634[[#This Row],[Weekly change]])^52)-1</f>
        <v>0.21018821285459688</v>
      </c>
      <c r="E258" s="24">
        <f t="shared" si="3"/>
        <v>381.34999999999997</v>
      </c>
      <c r="F258" s="32">
        <f>(Table2634[[#This Row],[4 weeks average]]-B206)/B206</f>
        <v>7.3922838637003496E-2</v>
      </c>
    </row>
    <row r="259" spans="1:6" x14ac:dyDescent="0.35">
      <c r="A259" s="22">
        <v>29171</v>
      </c>
      <c r="B259" s="24">
        <f>VLOOKUP(Table2634[[#This Row],[Date]],'DB Money Supply'!$A:$D,4)</f>
        <v>381.1</v>
      </c>
      <c r="C259" s="30">
        <f>(Table2634[[#This Row],[M1 Money Stock, Billions of Dollars, Weekly, Seasonally Adjusted]]-B258)/B258</f>
        <v>-3.1388961548521805E-3</v>
      </c>
      <c r="D259" s="34">
        <f>((1+Table2634[[#This Row],[Weekly change]])^52)-1</f>
        <v>-0.15081592882125328</v>
      </c>
      <c r="E259" s="24">
        <f t="shared" si="3"/>
        <v>381.20000000000005</v>
      </c>
      <c r="F259" s="32">
        <f>(Table2634[[#This Row],[4 weeks average]]-B207)/B207</f>
        <v>7.3198198198198366E-2</v>
      </c>
    </row>
    <row r="260" spans="1:6" x14ac:dyDescent="0.35">
      <c r="A260" s="22">
        <v>29178</v>
      </c>
      <c r="B260" s="24">
        <f>VLOOKUP(Table2634[[#This Row],[Date]],'DB Money Supply'!$A:$D,4)</f>
        <v>381.5</v>
      </c>
      <c r="C260" s="30">
        <f>(Table2634[[#This Row],[M1 Money Stock, Billions of Dollars, Weekly, Seasonally Adjusted]]-B259)/B259</f>
        <v>1.0495932826029316E-3</v>
      </c>
      <c r="D260" s="34">
        <f>((1+Table2634[[#This Row],[Weekly change]])^52)-1</f>
        <v>5.6065519060492841E-2</v>
      </c>
      <c r="E260" s="24">
        <f t="shared" si="3"/>
        <v>381.45000000000005</v>
      </c>
      <c r="F260" s="32">
        <f>(Table2634[[#This Row],[4 weeks average]]-B208)/B208</f>
        <v>7.2091062394603805E-2</v>
      </c>
    </row>
    <row r="261" spans="1:6" x14ac:dyDescent="0.35">
      <c r="A261" s="22">
        <v>29185</v>
      </c>
      <c r="B261" s="24">
        <f>VLOOKUP(Table2634[[#This Row],[Date]],'DB Money Supply'!$A:$D,4)</f>
        <v>380.6</v>
      </c>
      <c r="C261" s="30">
        <f>(Table2634[[#This Row],[M1 Money Stock, Billions of Dollars, Weekly, Seasonally Adjusted]]-B260)/B260</f>
        <v>-2.3591087811270701E-3</v>
      </c>
      <c r="D261" s="34">
        <f>((1+Table2634[[#This Row],[Weekly change]])^52)-1</f>
        <v>-0.11557590406039042</v>
      </c>
      <c r="E261" s="24">
        <f t="shared" si="3"/>
        <v>381.375</v>
      </c>
      <c r="F261" s="32">
        <f>(Table2634[[#This Row],[4 weeks average]]-B209)/B209</f>
        <v>7.3388685617787747E-2</v>
      </c>
    </row>
    <row r="262" spans="1:6" x14ac:dyDescent="0.35">
      <c r="A262" s="22">
        <v>29192</v>
      </c>
      <c r="B262" s="24">
        <f>VLOOKUP(Table2634[[#This Row],[Date]],'DB Money Supply'!$A:$D,4)</f>
        <v>379.3</v>
      </c>
      <c r="C262" s="30">
        <f>(Table2634[[#This Row],[M1 Money Stock, Billions of Dollars, Weekly, Seasonally Adjusted]]-B261)/B261</f>
        <v>-3.4156594850236767E-3</v>
      </c>
      <c r="D262" s="34">
        <f>((1+Table2634[[#This Row],[Weekly change]])^52)-1</f>
        <v>-0.16298921284316337</v>
      </c>
      <c r="E262" s="24">
        <f t="shared" si="3"/>
        <v>380.625</v>
      </c>
      <c r="F262" s="32">
        <f>(Table2634[[#This Row],[4 weeks average]]-B210)/B210</f>
        <v>6.5877905348641769E-2</v>
      </c>
    </row>
    <row r="263" spans="1:6" x14ac:dyDescent="0.35">
      <c r="A263" s="22">
        <v>29199</v>
      </c>
      <c r="B263" s="24">
        <f>VLOOKUP(Table2634[[#This Row],[Date]],'DB Money Supply'!$A:$D,4)</f>
        <v>381.2</v>
      </c>
      <c r="C263" s="30">
        <f>(Table2634[[#This Row],[M1 Money Stock, Billions of Dollars, Weekly, Seasonally Adjusted]]-B262)/B262</f>
        <v>5.0092275243869685E-3</v>
      </c>
      <c r="D263" s="34">
        <f>((1+Table2634[[#This Row],[Weekly change]])^52)-1</f>
        <v>0.29670910916454729</v>
      </c>
      <c r="E263" s="24">
        <f t="shared" si="3"/>
        <v>380.65000000000003</v>
      </c>
      <c r="F263" s="32">
        <f>(Table2634[[#This Row],[4 weeks average]]-B211)/B211</f>
        <v>6.6844170403587505E-2</v>
      </c>
    </row>
    <row r="264" spans="1:6" x14ac:dyDescent="0.35">
      <c r="A264" s="22">
        <v>29206</v>
      </c>
      <c r="B264" s="24">
        <f>VLOOKUP(Table2634[[#This Row],[Date]],'DB Money Supply'!$A:$D,4)</f>
        <v>381</v>
      </c>
      <c r="C264" s="30">
        <f>(Table2634[[#This Row],[M1 Money Stock, Billions of Dollars, Weekly, Seasonally Adjusted]]-B263)/B263</f>
        <v>-5.2465897166838573E-4</v>
      </c>
      <c r="D264" s="34">
        <f>((1+Table2634[[#This Row],[Weekly change]])^52)-1</f>
        <v>-2.6920433737008698E-2</v>
      </c>
      <c r="E264" s="24">
        <f t="shared" si="3"/>
        <v>380.52500000000003</v>
      </c>
      <c r="F264" s="32">
        <f>(Table2634[[#This Row],[4 weeks average]]-B212)/B212</f>
        <v>6.8290286355979918E-2</v>
      </c>
    </row>
    <row r="265" spans="1:6" x14ac:dyDescent="0.35">
      <c r="A265" s="22">
        <v>29213</v>
      </c>
      <c r="B265" s="24">
        <f>VLOOKUP(Table2634[[#This Row],[Date]],'DB Money Supply'!$A:$D,4)</f>
        <v>382.9</v>
      </c>
      <c r="C265" s="30">
        <f>(Table2634[[#This Row],[M1 Money Stock, Billions of Dollars, Weekly, Seasonally Adjusted]]-B264)/B264</f>
        <v>4.9868766404198876E-3</v>
      </c>
      <c r="D265" s="34">
        <f>((1+Table2634[[#This Row],[Weekly change]])^52)-1</f>
        <v>0.29521037609496159</v>
      </c>
      <c r="E265" s="24">
        <f t="shared" ref="E265:E328" si="4">AVERAGE(B262:B265)</f>
        <v>381.1</v>
      </c>
      <c r="F265" s="32">
        <f>(Table2634[[#This Row],[4 weeks average]]-B213)/B213</f>
        <v>6.5417948001118359E-2</v>
      </c>
    </row>
    <row r="266" spans="1:6" x14ac:dyDescent="0.35">
      <c r="A266" s="22">
        <v>29220</v>
      </c>
      <c r="B266" s="24">
        <f>VLOOKUP(Table2634[[#This Row],[Date]],'DB Money Supply'!$A:$D,4)</f>
        <v>384.2</v>
      </c>
      <c r="C266" s="30">
        <f>(Table2634[[#This Row],[M1 Money Stock, Billions of Dollars, Weekly, Seasonally Adjusted]]-B265)/B265</f>
        <v>3.3951423348132972E-3</v>
      </c>
      <c r="D266" s="34">
        <f>((1+Table2634[[#This Row],[Weekly change]])^52)-1</f>
        <v>0.19273426874353738</v>
      </c>
      <c r="E266" s="24">
        <f t="shared" si="4"/>
        <v>382.32499999999999</v>
      </c>
      <c r="F266" s="32">
        <f>(Table2634[[#This Row],[4 weeks average]]-B214)/B214</f>
        <v>6.3490959666203023E-2</v>
      </c>
    </row>
    <row r="267" spans="1:6" x14ac:dyDescent="0.35">
      <c r="A267" s="22">
        <v>29227</v>
      </c>
      <c r="B267" s="24">
        <f>VLOOKUP(Table2634[[#This Row],[Date]],'DB Money Supply'!$A:$D,4)</f>
        <v>383.7</v>
      </c>
      <c r="C267" s="30">
        <f>(Table2634[[#This Row],[M1 Money Stock, Billions of Dollars, Weekly, Seasonally Adjusted]]-B266)/B266</f>
        <v>-1.3014055179593961E-3</v>
      </c>
      <c r="D267" s="34">
        <f>((1+Table2634[[#This Row],[Weekly change]])^52)-1</f>
        <v>-6.547524304204233E-2</v>
      </c>
      <c r="E267" s="24">
        <f t="shared" si="4"/>
        <v>382.95</v>
      </c>
      <c r="F267" s="32">
        <f>(Table2634[[#This Row],[4 weeks average]]-B215)/B215</f>
        <v>7.238868664239699E-2</v>
      </c>
    </row>
    <row r="268" spans="1:6" x14ac:dyDescent="0.35">
      <c r="A268" s="22">
        <v>29234</v>
      </c>
      <c r="B268" s="24">
        <f>VLOOKUP(Table2634[[#This Row],[Date]],'DB Money Supply'!$A:$D,4)</f>
        <v>385.5</v>
      </c>
      <c r="C268" s="30">
        <f>(Table2634[[#This Row],[M1 Money Stock, Billions of Dollars, Weekly, Seasonally Adjusted]]-B267)/B267</f>
        <v>4.6911649726349008E-3</v>
      </c>
      <c r="D268" s="34">
        <f>((1+Table2634[[#This Row],[Weekly change]])^52)-1</f>
        <v>0.27554071515203349</v>
      </c>
      <c r="E268" s="24">
        <f t="shared" si="4"/>
        <v>384.07499999999999</v>
      </c>
      <c r="F268" s="32">
        <f>(Table2634[[#This Row],[4 weeks average]]-B216)/B216</f>
        <v>6.8358831710709292E-2</v>
      </c>
    </row>
    <row r="269" spans="1:6" x14ac:dyDescent="0.35">
      <c r="A269" s="22">
        <v>29241</v>
      </c>
      <c r="B269" s="24">
        <f>VLOOKUP(Table2634[[#This Row],[Date]],'DB Money Supply'!$A:$D,4)</f>
        <v>384.8</v>
      </c>
      <c r="C269" s="30">
        <f>(Table2634[[#This Row],[M1 Money Stock, Billions of Dollars, Weekly, Seasonally Adjusted]]-B268)/B268</f>
        <v>-1.8158236057068448E-3</v>
      </c>
      <c r="D269" s="34">
        <f>((1+Table2634[[#This Row],[Weekly change]])^52)-1</f>
        <v>-9.0180143552137659E-2</v>
      </c>
      <c r="E269" s="24">
        <f t="shared" si="4"/>
        <v>384.55</v>
      </c>
      <c r="F269" s="32">
        <f>(Table2634[[#This Row],[4 weeks average]]-B217)/B217</f>
        <v>7.2065793141901383E-2</v>
      </c>
    </row>
    <row r="270" spans="1:6" x14ac:dyDescent="0.35">
      <c r="A270" s="22">
        <v>29248</v>
      </c>
      <c r="B270" s="24">
        <f>VLOOKUP(Table2634[[#This Row],[Date]],'DB Money Supply'!$A:$D,4)</f>
        <v>387.4</v>
      </c>
      <c r="C270" s="30">
        <f>(Table2634[[#This Row],[M1 Money Stock, Billions of Dollars, Weekly, Seasonally Adjusted]]-B269)/B269</f>
        <v>6.7567567567566678E-3</v>
      </c>
      <c r="D270" s="34">
        <f>((1+Table2634[[#This Row],[Weekly change]])^52)-1</f>
        <v>0.41930834707944076</v>
      </c>
      <c r="E270" s="24">
        <f t="shared" si="4"/>
        <v>385.35</v>
      </c>
      <c r="F270" s="32">
        <f>(Table2634[[#This Row],[4 weeks average]]-B218)/B218</f>
        <v>7.3996655518394683E-2</v>
      </c>
    </row>
    <row r="271" spans="1:6" x14ac:dyDescent="0.35">
      <c r="A271" s="22">
        <v>29255</v>
      </c>
      <c r="B271" s="24">
        <f>VLOOKUP(Table2634[[#This Row],[Date]],'DB Money Supply'!$A:$D,4)</f>
        <v>390.6</v>
      </c>
      <c r="C271" s="30">
        <f>(Table2634[[#This Row],[M1 Money Stock, Billions of Dollars, Weekly, Seasonally Adjusted]]-B270)/B270</f>
        <v>8.2601961796593855E-3</v>
      </c>
      <c r="D271" s="34">
        <f>((1+Table2634[[#This Row],[Weekly change]])^52)-1</f>
        <v>0.53382698296182651</v>
      </c>
      <c r="E271" s="24">
        <f t="shared" si="4"/>
        <v>387.07499999999993</v>
      </c>
      <c r="F271" s="32">
        <f>(Table2634[[#This Row],[4 weeks average]]-B219)/B219</f>
        <v>7.3419301164725198E-2</v>
      </c>
    </row>
    <row r="272" spans="1:6" x14ac:dyDescent="0.35">
      <c r="A272" s="22">
        <v>29262</v>
      </c>
      <c r="B272" s="24">
        <f>VLOOKUP(Table2634[[#This Row],[Date]],'DB Money Supply'!$A:$D,4)</f>
        <v>390.3</v>
      </c>
      <c r="C272" s="30">
        <f>(Table2634[[#This Row],[M1 Money Stock, Billions of Dollars, Weekly, Seasonally Adjusted]]-B271)/B271</f>
        <v>-7.680491551459584E-4</v>
      </c>
      <c r="D272" s="34">
        <f>((1+Table2634[[#This Row],[Weekly change]])^52)-1</f>
        <v>-3.9166268694655448E-2</v>
      </c>
      <c r="E272" s="24">
        <f t="shared" si="4"/>
        <v>388.27500000000003</v>
      </c>
      <c r="F272" s="32">
        <f>(Table2634[[#This Row],[4 weeks average]]-B220)/B220</f>
        <v>8.0642916782632953E-2</v>
      </c>
    </row>
    <row r="273" spans="1:6" x14ac:dyDescent="0.35">
      <c r="A273" s="22">
        <v>29269</v>
      </c>
      <c r="B273" s="24">
        <f>VLOOKUP(Table2634[[#This Row],[Date]],'DB Money Supply'!$A:$D,4)</f>
        <v>390.3</v>
      </c>
      <c r="C273" s="30">
        <f>(Table2634[[#This Row],[M1 Money Stock, Billions of Dollars, Weekly, Seasonally Adjusted]]-B272)/B272</f>
        <v>0</v>
      </c>
      <c r="D273" s="34">
        <f>((1+Table2634[[#This Row],[Weekly change]])^52)-1</f>
        <v>0</v>
      </c>
      <c r="E273" s="24">
        <f t="shared" si="4"/>
        <v>389.65</v>
      </c>
      <c r="F273" s="32">
        <f>(Table2634[[#This Row],[4 weeks average]]-B221)/B221</f>
        <v>8.507379560011126E-2</v>
      </c>
    </row>
    <row r="274" spans="1:6" x14ac:dyDescent="0.35">
      <c r="A274" s="22">
        <v>29276</v>
      </c>
      <c r="B274" s="24">
        <f>VLOOKUP(Table2634[[#This Row],[Date]],'DB Money Supply'!$A:$D,4)</f>
        <v>389.3</v>
      </c>
      <c r="C274" s="30">
        <f>(Table2634[[#This Row],[M1 Money Stock, Billions of Dollars, Weekly, Seasonally Adjusted]]-B273)/B273</f>
        <v>-2.5621316935690495E-3</v>
      </c>
      <c r="D274" s="34">
        <f>((1+Table2634[[#This Row],[Weekly change]])^52)-1</f>
        <v>-0.12488661454998573</v>
      </c>
      <c r="E274" s="24">
        <f t="shared" si="4"/>
        <v>390.125</v>
      </c>
      <c r="F274" s="32">
        <f>(Table2634[[#This Row],[4 weeks average]]-B222)/B222</f>
        <v>8.3379616773118503E-2</v>
      </c>
    </row>
    <row r="275" spans="1:6" x14ac:dyDescent="0.35">
      <c r="A275" s="22">
        <v>29283</v>
      </c>
      <c r="B275" s="24">
        <f>VLOOKUP(Table2634[[#This Row],[Date]],'DB Money Supply'!$A:$D,4)</f>
        <v>389.4</v>
      </c>
      <c r="C275" s="30">
        <f>(Table2634[[#This Row],[M1 Money Stock, Billions of Dollars, Weekly, Seasonally Adjusted]]-B274)/B274</f>
        <v>2.5687130747486744E-4</v>
      </c>
      <c r="D275" s="34">
        <f>((1+Table2634[[#This Row],[Weekly change]])^52)-1</f>
        <v>1.3445177029272948E-2</v>
      </c>
      <c r="E275" s="24">
        <f t="shared" si="4"/>
        <v>389.82500000000005</v>
      </c>
      <c r="F275" s="32">
        <f>(Table2634[[#This Row],[4 weeks average]]-B223)/B223</f>
        <v>7.7162199502625234E-2</v>
      </c>
    </row>
    <row r="276" spans="1:6" x14ac:dyDescent="0.35">
      <c r="A276" s="22">
        <v>29290</v>
      </c>
      <c r="B276" s="24">
        <f>VLOOKUP(Table2634[[#This Row],[Date]],'DB Money Supply'!$A:$D,4)</f>
        <v>388.8</v>
      </c>
      <c r="C276" s="30">
        <f>(Table2634[[#This Row],[M1 Money Stock, Billions of Dollars, Weekly, Seasonally Adjusted]]-B275)/B275</f>
        <v>-1.540832049306538E-3</v>
      </c>
      <c r="D276" s="34">
        <f>((1+Table2634[[#This Row],[Weekly change]])^52)-1</f>
        <v>-7.7054468144140076E-2</v>
      </c>
      <c r="E276" s="24">
        <f t="shared" si="4"/>
        <v>389.45</v>
      </c>
      <c r="F276" s="32">
        <f>(Table2634[[#This Row],[4 weeks average]]-B224)/B224</f>
        <v>7.8211517165005545E-2</v>
      </c>
    </row>
    <row r="277" spans="1:6" x14ac:dyDescent="0.35">
      <c r="A277" s="22">
        <v>29297</v>
      </c>
      <c r="B277" s="24">
        <f>VLOOKUP(Table2634[[#This Row],[Date]],'DB Money Supply'!$A:$D,4)</f>
        <v>389.2</v>
      </c>
      <c r="C277" s="30">
        <f>(Table2634[[#This Row],[M1 Money Stock, Billions of Dollars, Weekly, Seasonally Adjusted]]-B276)/B276</f>
        <v>1.0288065843620815E-3</v>
      </c>
      <c r="D277" s="34">
        <f>((1+Table2634[[#This Row],[Weekly change]])^52)-1</f>
        <v>5.4925809524227764E-2</v>
      </c>
      <c r="E277" s="24">
        <f t="shared" si="4"/>
        <v>389.17500000000001</v>
      </c>
      <c r="F277" s="32">
        <f>(Table2634[[#This Row],[4 weeks average]]-B225)/B225</f>
        <v>7.5663349917081263E-2</v>
      </c>
    </row>
    <row r="278" spans="1:6" x14ac:dyDescent="0.35">
      <c r="A278" s="22">
        <v>29304</v>
      </c>
      <c r="B278" s="24">
        <f>VLOOKUP(Table2634[[#This Row],[Date]],'DB Money Supply'!$A:$D,4)</f>
        <v>388.4</v>
      </c>
      <c r="C278" s="30">
        <f>(Table2634[[#This Row],[M1 Money Stock, Billions of Dollars, Weekly, Seasonally Adjusted]]-B277)/B277</f>
        <v>-2.0554984583761853E-3</v>
      </c>
      <c r="D278" s="34">
        <f>((1+Table2634[[#This Row],[Weekly change]])^52)-1</f>
        <v>-0.10147066328478926</v>
      </c>
      <c r="E278" s="24">
        <f t="shared" si="4"/>
        <v>388.95000000000005</v>
      </c>
      <c r="F278" s="32">
        <f>(Table2634[[#This Row],[4 weeks average]]-B226)/B226</f>
        <v>7.0897577092511169E-2</v>
      </c>
    </row>
    <row r="279" spans="1:6" x14ac:dyDescent="0.35">
      <c r="A279" s="22">
        <v>29311</v>
      </c>
      <c r="B279" s="24">
        <f>VLOOKUP(Table2634[[#This Row],[Date]],'DB Money Supply'!$A:$D,4)</f>
        <v>387.1</v>
      </c>
      <c r="C279" s="30">
        <f>(Table2634[[#This Row],[M1 Money Stock, Billions of Dollars, Weekly, Seasonally Adjusted]]-B278)/B278</f>
        <v>-3.3470648815652794E-3</v>
      </c>
      <c r="D279" s="34">
        <f>((1+Table2634[[#This Row],[Weekly change]])^52)-1</f>
        <v>-0.1599881661652518</v>
      </c>
      <c r="E279" s="24">
        <f t="shared" si="4"/>
        <v>388.375</v>
      </c>
      <c r="F279" s="32">
        <f>(Table2634[[#This Row],[4 weeks average]]-B227)/B227</f>
        <v>6.6378363536518437E-2</v>
      </c>
    </row>
    <row r="280" spans="1:6" x14ac:dyDescent="0.35">
      <c r="A280" s="22">
        <v>29318</v>
      </c>
      <c r="B280" s="24">
        <f>VLOOKUP(Table2634[[#This Row],[Date]],'DB Money Supply'!$A:$D,4)</f>
        <v>386</v>
      </c>
      <c r="C280" s="30">
        <f>(Table2634[[#This Row],[M1 Money Stock, Billions of Dollars, Weekly, Seasonally Adjusted]]-B279)/B279</f>
        <v>-2.8416429863085059E-3</v>
      </c>
      <c r="D280" s="34">
        <f>((1+Table2634[[#This Row],[Weekly change]])^52)-1</f>
        <v>-0.13754799860019584</v>
      </c>
      <c r="E280" s="24">
        <f t="shared" si="4"/>
        <v>387.67499999999995</v>
      </c>
      <c r="F280" s="32">
        <f>(Table2634[[#This Row],[4 weeks average]]-B228)/B228</f>
        <v>6.2123287671232749E-2</v>
      </c>
    </row>
    <row r="281" spans="1:6" x14ac:dyDescent="0.35">
      <c r="A281" s="22">
        <v>29325</v>
      </c>
      <c r="B281" s="24">
        <f>VLOOKUP(Table2634[[#This Row],[Date]],'DB Money Supply'!$A:$D,4)</f>
        <v>385</v>
      </c>
      <c r="C281" s="30">
        <f>(Table2634[[#This Row],[M1 Money Stock, Billions of Dollars, Weekly, Seasonally Adjusted]]-B280)/B280</f>
        <v>-2.5906735751295338E-3</v>
      </c>
      <c r="D281" s="34">
        <f>((1+Table2634[[#This Row],[Weekly change]])^52)-1</f>
        <v>-0.12618782503401216</v>
      </c>
      <c r="E281" s="24">
        <f t="shared" si="4"/>
        <v>386.625</v>
      </c>
      <c r="F281" s="32">
        <f>(Table2634[[#This Row],[4 weeks average]]-B229)/B229</f>
        <v>4.861676159479255E-2</v>
      </c>
    </row>
    <row r="282" spans="1:6" x14ac:dyDescent="0.35">
      <c r="A282" s="22">
        <v>29332</v>
      </c>
      <c r="B282" s="24">
        <f>VLOOKUP(Table2634[[#This Row],[Date]],'DB Money Supply'!$A:$D,4)</f>
        <v>382.8</v>
      </c>
      <c r="C282" s="30">
        <f>(Table2634[[#This Row],[M1 Money Stock, Billions of Dollars, Weekly, Seasonally Adjusted]]-B281)/B281</f>
        <v>-5.7142857142856848E-3</v>
      </c>
      <c r="D282" s="34">
        <f>((1+Table2634[[#This Row],[Weekly change]])^52)-1</f>
        <v>-0.25769501173361131</v>
      </c>
      <c r="E282" s="24">
        <f t="shared" si="4"/>
        <v>385.22499999999997</v>
      </c>
      <c r="F282" s="32">
        <f>(Table2634[[#This Row],[4 weeks average]]-B230)/B230</f>
        <v>4.0586169638033437E-2</v>
      </c>
    </row>
    <row r="283" spans="1:6" x14ac:dyDescent="0.35">
      <c r="A283" s="22">
        <v>29339</v>
      </c>
      <c r="B283" s="24">
        <f>VLOOKUP(Table2634[[#This Row],[Date]],'DB Money Supply'!$A:$D,4)</f>
        <v>381.3</v>
      </c>
      <c r="C283" s="30">
        <f>(Table2634[[#This Row],[M1 Money Stock, Billions of Dollars, Weekly, Seasonally Adjusted]]-B282)/B282</f>
        <v>-3.9184952978056423E-3</v>
      </c>
      <c r="D283" s="34">
        <f>((1+Table2634[[#This Row],[Weekly change]])^52)-1</f>
        <v>-0.18466974029753436</v>
      </c>
      <c r="E283" s="24">
        <f t="shared" si="4"/>
        <v>383.77499999999998</v>
      </c>
      <c r="F283" s="32">
        <f>(Table2634[[#This Row],[4 weeks average]]-B231)/B231</f>
        <v>3.8352272727272603E-2</v>
      </c>
    </row>
    <row r="284" spans="1:6" x14ac:dyDescent="0.35">
      <c r="A284" s="22">
        <v>29346</v>
      </c>
      <c r="B284" s="24">
        <f>VLOOKUP(Table2634[[#This Row],[Date]],'DB Money Supply'!$A:$D,4)</f>
        <v>383.6</v>
      </c>
      <c r="C284" s="30">
        <f>(Table2634[[#This Row],[M1 Money Stock, Billions of Dollars, Weekly, Seasonally Adjusted]]-B283)/B283</f>
        <v>6.0319958038290355E-3</v>
      </c>
      <c r="D284" s="34">
        <f>((1+Table2634[[#This Row],[Weekly change]])^52)-1</f>
        <v>0.36714081076426841</v>
      </c>
      <c r="E284" s="24">
        <f t="shared" si="4"/>
        <v>383.17499999999995</v>
      </c>
      <c r="F284" s="32">
        <f>(Table2634[[#This Row],[4 weeks average]]-B232)/B232</f>
        <v>3.8696123610734559E-2</v>
      </c>
    </row>
    <row r="285" spans="1:6" x14ac:dyDescent="0.35">
      <c r="A285" s="22">
        <v>29353</v>
      </c>
      <c r="B285" s="24">
        <f>VLOOKUP(Table2634[[#This Row],[Date]],'DB Money Supply'!$A:$D,4)</f>
        <v>383.5</v>
      </c>
      <c r="C285" s="30">
        <f>(Table2634[[#This Row],[M1 Money Stock, Billions of Dollars, Weekly, Seasonally Adjusted]]-B284)/B284</f>
        <v>-2.6068821689265571E-4</v>
      </c>
      <c r="D285" s="34">
        <f>((1+Table2634[[#This Row],[Weekly change]])^52)-1</f>
        <v>-1.346606478615564E-2</v>
      </c>
      <c r="E285" s="24">
        <f t="shared" si="4"/>
        <v>382.8</v>
      </c>
      <c r="F285" s="32">
        <f>(Table2634[[#This Row],[4 weeks average]]-B233)/B233</f>
        <v>3.7117312381468405E-2</v>
      </c>
    </row>
    <row r="286" spans="1:6" x14ac:dyDescent="0.35">
      <c r="A286" s="22">
        <v>29360</v>
      </c>
      <c r="B286" s="24">
        <f>VLOOKUP(Table2634[[#This Row],[Date]],'DB Money Supply'!$A:$D,4)</f>
        <v>384.7</v>
      </c>
      <c r="C286" s="30">
        <f>(Table2634[[#This Row],[M1 Money Stock, Billions of Dollars, Weekly, Seasonally Adjusted]]-B285)/B285</f>
        <v>3.1290743155149639E-3</v>
      </c>
      <c r="D286" s="34">
        <f>((1+Table2634[[#This Row],[Weekly change]])^52)-1</f>
        <v>0.1763987033151091</v>
      </c>
      <c r="E286" s="24">
        <f t="shared" si="4"/>
        <v>383.27500000000003</v>
      </c>
      <c r="F286" s="32">
        <f>(Table2634[[#This Row],[4 weeks average]]-B234)/B234</f>
        <v>3.69994588744589E-2</v>
      </c>
    </row>
    <row r="287" spans="1:6" x14ac:dyDescent="0.35">
      <c r="A287" s="22">
        <v>29367</v>
      </c>
      <c r="B287" s="24">
        <f>VLOOKUP(Table2634[[#This Row],[Date]],'DB Money Supply'!$A:$D,4)</f>
        <v>385.8</v>
      </c>
      <c r="C287" s="30">
        <f>(Table2634[[#This Row],[M1 Money Stock, Billions of Dollars, Weekly, Seasonally Adjusted]]-B286)/B286</f>
        <v>2.8593709383936128E-3</v>
      </c>
      <c r="D287" s="34">
        <f>((1+Table2634[[#This Row],[Weekly change]])^52)-1</f>
        <v>0.16006393165553279</v>
      </c>
      <c r="E287" s="24">
        <f t="shared" si="4"/>
        <v>384.4</v>
      </c>
      <c r="F287" s="32">
        <f>(Table2634[[#This Row],[4 weeks average]]-B235)/B235</f>
        <v>4.173441734417338E-2</v>
      </c>
    </row>
    <row r="288" spans="1:6" x14ac:dyDescent="0.35">
      <c r="A288" s="22">
        <v>29374</v>
      </c>
      <c r="B288" s="24">
        <f>VLOOKUP(Table2634[[#This Row],[Date]],'DB Money Supply'!$A:$D,4)</f>
        <v>386.8</v>
      </c>
      <c r="C288" s="30">
        <f>(Table2634[[#This Row],[M1 Money Stock, Billions of Dollars, Weekly, Seasonally Adjusted]]-B287)/B287</f>
        <v>2.592016588906169E-3</v>
      </c>
      <c r="D288" s="34">
        <f>((1+Table2634[[#This Row],[Weekly change]])^52)-1</f>
        <v>0.14409105301943215</v>
      </c>
      <c r="E288" s="24">
        <f t="shared" si="4"/>
        <v>385.2</v>
      </c>
      <c r="F288" s="32">
        <f>(Table2634[[#This Row],[4 weeks average]]-B236)/B236</f>
        <v>3.4371643394199819E-2</v>
      </c>
    </row>
    <row r="289" spans="1:6" x14ac:dyDescent="0.35">
      <c r="A289" s="22">
        <v>29381</v>
      </c>
      <c r="B289" s="24">
        <f>VLOOKUP(Table2634[[#This Row],[Date]],'DB Money Supply'!$A:$D,4)</f>
        <v>387.1</v>
      </c>
      <c r="C289" s="30">
        <f>(Table2634[[#This Row],[M1 Money Stock, Billions of Dollars, Weekly, Seasonally Adjusted]]-B288)/B288</f>
        <v>7.7559462254397969E-4</v>
      </c>
      <c r="D289" s="34">
        <f>((1+Table2634[[#This Row],[Weekly change]])^52)-1</f>
        <v>4.1138981318526113E-2</v>
      </c>
      <c r="E289" s="24">
        <f t="shared" si="4"/>
        <v>386.1</v>
      </c>
      <c r="F289" s="32">
        <f>(Table2634[[#This Row],[4 weeks average]]-B237)/B237</f>
        <v>3.5953850281728025E-2</v>
      </c>
    </row>
    <row r="290" spans="1:6" x14ac:dyDescent="0.35">
      <c r="A290" s="22">
        <v>29388</v>
      </c>
      <c r="B290" s="24">
        <f>VLOOKUP(Table2634[[#This Row],[Date]],'DB Money Supply'!$A:$D,4)</f>
        <v>389</v>
      </c>
      <c r="C290" s="30">
        <f>(Table2634[[#This Row],[M1 Money Stock, Billions of Dollars, Weekly, Seasonally Adjusted]]-B289)/B289</f>
        <v>4.9082924308963506E-3</v>
      </c>
      <c r="D290" s="34">
        <f>((1+Table2634[[#This Row],[Weekly change]])^52)-1</f>
        <v>0.2899544063211521</v>
      </c>
      <c r="E290" s="24">
        <f t="shared" si="4"/>
        <v>387.17500000000001</v>
      </c>
      <c r="F290" s="32">
        <f>(Table2634[[#This Row],[4 weeks average]]-B238)/B238</f>
        <v>4.023374529822682E-2</v>
      </c>
    </row>
    <row r="291" spans="1:6" x14ac:dyDescent="0.35">
      <c r="A291" s="22">
        <v>29395</v>
      </c>
      <c r="B291" s="24">
        <f>VLOOKUP(Table2634[[#This Row],[Date]],'DB Money Supply'!$A:$D,4)</f>
        <v>389.9</v>
      </c>
      <c r="C291" s="30">
        <f>(Table2634[[#This Row],[M1 Money Stock, Billions of Dollars, Weekly, Seasonally Adjusted]]-B290)/B290</f>
        <v>2.3136246786631806E-3</v>
      </c>
      <c r="D291" s="34">
        <f>((1+Table2634[[#This Row],[Weekly change]])^52)-1</f>
        <v>0.12768800470691222</v>
      </c>
      <c r="E291" s="24">
        <f t="shared" si="4"/>
        <v>388.20000000000005</v>
      </c>
      <c r="F291" s="32">
        <f>(Table2634[[#This Row],[4 weeks average]]-B239)/B239</f>
        <v>3.713598717606207E-2</v>
      </c>
    </row>
    <row r="292" spans="1:6" x14ac:dyDescent="0.35">
      <c r="A292" s="22">
        <v>29402</v>
      </c>
      <c r="B292" s="24">
        <f>VLOOKUP(Table2634[[#This Row],[Date]],'DB Money Supply'!$A:$D,4)</f>
        <v>391.3</v>
      </c>
      <c r="C292" s="30">
        <f>(Table2634[[#This Row],[M1 Money Stock, Billions of Dollars, Weekly, Seasonally Adjusted]]-B291)/B291</f>
        <v>3.5906642728905725E-3</v>
      </c>
      <c r="D292" s="34">
        <f>((1+Table2634[[#This Row],[Weekly change]])^52)-1</f>
        <v>0.2048801818464554</v>
      </c>
      <c r="E292" s="24">
        <f t="shared" si="4"/>
        <v>389.32499999999999</v>
      </c>
      <c r="F292" s="32">
        <f>(Table2634[[#This Row],[4 weeks average]]-B240)/B240</f>
        <v>3.8476927180581523E-2</v>
      </c>
    </row>
    <row r="293" spans="1:6" x14ac:dyDescent="0.35">
      <c r="A293" s="22">
        <v>29409</v>
      </c>
      <c r="B293" s="24">
        <f>VLOOKUP(Table2634[[#This Row],[Date]],'DB Money Supply'!$A:$D,4)</f>
        <v>391.4</v>
      </c>
      <c r="C293" s="30">
        <f>(Table2634[[#This Row],[M1 Money Stock, Billions of Dollars, Weekly, Seasonally Adjusted]]-B292)/B292</f>
        <v>2.5555839509319164E-4</v>
      </c>
      <c r="D293" s="34">
        <f>((1+Table2634[[#This Row],[Weekly change]])^52)-1</f>
        <v>1.3376007747148533E-2</v>
      </c>
      <c r="E293" s="24">
        <f t="shared" si="4"/>
        <v>390.4</v>
      </c>
      <c r="F293" s="32">
        <f>(Table2634[[#This Row],[4 weeks average]]-B241)/B241</f>
        <v>3.9126963002395501E-2</v>
      </c>
    </row>
    <row r="294" spans="1:6" x14ac:dyDescent="0.35">
      <c r="A294" s="22">
        <v>29416</v>
      </c>
      <c r="B294" s="24">
        <f>VLOOKUP(Table2634[[#This Row],[Date]],'DB Money Supply'!$A:$D,4)</f>
        <v>394.2</v>
      </c>
      <c r="C294" s="30">
        <f>(Table2634[[#This Row],[M1 Money Stock, Billions of Dollars, Weekly, Seasonally Adjusted]]-B293)/B293</f>
        <v>7.1538068472151543E-3</v>
      </c>
      <c r="D294" s="34">
        <f>((1+Table2634[[#This Row],[Weekly change]])^52)-1</f>
        <v>0.44871023478297078</v>
      </c>
      <c r="E294" s="24">
        <f t="shared" si="4"/>
        <v>391.7</v>
      </c>
      <c r="F294" s="32">
        <f>(Table2634[[#This Row],[4 weeks average]]-B242)/B242</f>
        <v>3.6791953414504967E-2</v>
      </c>
    </row>
    <row r="295" spans="1:6" x14ac:dyDescent="0.35">
      <c r="A295" s="22">
        <v>29423</v>
      </c>
      <c r="B295" s="24">
        <f>VLOOKUP(Table2634[[#This Row],[Date]],'DB Money Supply'!$A:$D,4)</f>
        <v>393.9</v>
      </c>
      <c r="C295" s="30">
        <f>(Table2634[[#This Row],[M1 Money Stock, Billions of Dollars, Weekly, Seasonally Adjusted]]-B294)/B294</f>
        <v>-7.6103500761037898E-4</v>
      </c>
      <c r="D295" s="34">
        <f>((1+Table2634[[#This Row],[Weekly change]])^52)-1</f>
        <v>-3.8815486202602334E-2</v>
      </c>
      <c r="E295" s="24">
        <f t="shared" si="4"/>
        <v>392.70000000000005</v>
      </c>
      <c r="F295" s="32">
        <f>(Table2634[[#This Row],[4 weeks average]]-B243)/B243</f>
        <v>3.8065027755749492E-2</v>
      </c>
    </row>
    <row r="296" spans="1:6" x14ac:dyDescent="0.35">
      <c r="A296" s="22">
        <v>29430</v>
      </c>
      <c r="B296" s="24">
        <f>VLOOKUP(Table2634[[#This Row],[Date]],'DB Money Supply'!$A:$D,4)</f>
        <v>394.6</v>
      </c>
      <c r="C296" s="30">
        <f>(Table2634[[#This Row],[M1 Money Stock, Billions of Dollars, Weekly, Seasonally Adjusted]]-B295)/B295</f>
        <v>1.7771007870018927E-3</v>
      </c>
      <c r="D296" s="34">
        <f>((1+Table2634[[#This Row],[Weekly change]])^52)-1</f>
        <v>9.6723641840885666E-2</v>
      </c>
      <c r="E296" s="24">
        <f t="shared" si="4"/>
        <v>393.52499999999998</v>
      </c>
      <c r="F296" s="32">
        <f>(Table2634[[#This Row],[4 weeks average]]-B244)/B244</f>
        <v>3.9696169088507205E-2</v>
      </c>
    </row>
    <row r="297" spans="1:6" x14ac:dyDescent="0.35">
      <c r="A297" s="22">
        <v>29437</v>
      </c>
      <c r="B297" s="24">
        <f>VLOOKUP(Table2634[[#This Row],[Date]],'DB Money Supply'!$A:$D,4)</f>
        <v>398.8</v>
      </c>
      <c r="C297" s="30">
        <f>(Table2634[[#This Row],[M1 Money Stock, Billions of Dollars, Weekly, Seasonally Adjusted]]-B296)/B296</f>
        <v>1.0643689812468294E-2</v>
      </c>
      <c r="D297" s="34">
        <f>((1+Table2634[[#This Row],[Weekly change]])^52)-1</f>
        <v>0.73420156424186289</v>
      </c>
      <c r="E297" s="24">
        <f t="shared" si="4"/>
        <v>395.37499999999994</v>
      </c>
      <c r="F297" s="32">
        <f>(Table2634[[#This Row],[4 weeks average]]-B245)/B245</f>
        <v>4.6796399258670782E-2</v>
      </c>
    </row>
    <row r="298" spans="1:6" x14ac:dyDescent="0.35">
      <c r="A298" s="22">
        <v>29444</v>
      </c>
      <c r="B298" s="24">
        <f>VLOOKUP(Table2634[[#This Row],[Date]],'DB Money Supply'!$A:$D,4)</f>
        <v>398.2</v>
      </c>
      <c r="C298" s="30">
        <f>(Table2634[[#This Row],[M1 Money Stock, Billions of Dollars, Weekly, Seasonally Adjusted]]-B297)/B297</f>
        <v>-1.5045135406219225E-3</v>
      </c>
      <c r="D298" s="34">
        <f>((1+Table2634[[#This Row],[Weekly change]])^52)-1</f>
        <v>-7.5307117754692343E-2</v>
      </c>
      <c r="E298" s="24">
        <f t="shared" si="4"/>
        <v>396.375</v>
      </c>
      <c r="F298" s="32">
        <f>(Table2634[[#This Row],[4 weeks average]]-B246)/B246</f>
        <v>4.7779540047581254E-2</v>
      </c>
    </row>
    <row r="299" spans="1:6" x14ac:dyDescent="0.35">
      <c r="A299" s="22">
        <v>29451</v>
      </c>
      <c r="B299" s="24">
        <f>VLOOKUP(Table2634[[#This Row],[Date]],'DB Money Supply'!$A:$D,4)</f>
        <v>398.3</v>
      </c>
      <c r="C299" s="30">
        <f>(Table2634[[#This Row],[M1 Money Stock, Billions of Dollars, Weekly, Seasonally Adjusted]]-B298)/B298</f>
        <v>2.5113008538428614E-4</v>
      </c>
      <c r="D299" s="34">
        <f>((1+Table2634[[#This Row],[Weekly change]])^52)-1</f>
        <v>1.3142741475876019E-2</v>
      </c>
      <c r="E299" s="24">
        <f t="shared" si="4"/>
        <v>397.47500000000002</v>
      </c>
      <c r="F299" s="32">
        <f>(Table2634[[#This Row],[4 weeks average]]-B247)/B247</f>
        <v>4.6262174256383383E-2</v>
      </c>
    </row>
    <row r="300" spans="1:6" x14ac:dyDescent="0.35">
      <c r="A300" s="22">
        <v>29458</v>
      </c>
      <c r="B300" s="24">
        <f>VLOOKUP(Table2634[[#This Row],[Date]],'DB Money Supply'!$A:$D,4)</f>
        <v>399.3</v>
      </c>
      <c r="C300" s="30">
        <f>(Table2634[[#This Row],[M1 Money Stock, Billions of Dollars, Weekly, Seasonally Adjusted]]-B299)/B299</f>
        <v>2.5106703489831783E-3</v>
      </c>
      <c r="D300" s="34">
        <f>((1+Table2634[[#This Row],[Weekly change]])^52)-1</f>
        <v>0.13927402781075049</v>
      </c>
      <c r="E300" s="24">
        <f t="shared" si="4"/>
        <v>398.65</v>
      </c>
      <c r="F300" s="32">
        <f>(Table2634[[#This Row],[4 weeks average]]-B248)/B248</f>
        <v>5.07380073800738E-2</v>
      </c>
    </row>
    <row r="301" spans="1:6" x14ac:dyDescent="0.35">
      <c r="A301" s="22">
        <v>29465</v>
      </c>
      <c r="B301" s="24">
        <f>VLOOKUP(Table2634[[#This Row],[Date]],'DB Money Supply'!$A:$D,4)</f>
        <v>402.1</v>
      </c>
      <c r="C301" s="30">
        <f>(Table2634[[#This Row],[M1 Money Stock, Billions of Dollars, Weekly, Seasonally Adjusted]]-B300)/B300</f>
        <v>7.0122714750814209E-3</v>
      </c>
      <c r="D301" s="34">
        <f>((1+Table2634[[#This Row],[Weekly change]])^52)-1</f>
        <v>0.43816154259240414</v>
      </c>
      <c r="E301" s="24">
        <f t="shared" si="4"/>
        <v>399.47500000000002</v>
      </c>
      <c r="F301" s="32">
        <f>(Table2634[[#This Row],[4 weeks average]]-B249)/B249</f>
        <v>5.4023746701847022E-2</v>
      </c>
    </row>
    <row r="302" spans="1:6" x14ac:dyDescent="0.35">
      <c r="A302" s="22">
        <v>29472</v>
      </c>
      <c r="B302" s="24">
        <f>VLOOKUP(Table2634[[#This Row],[Date]],'DB Money Supply'!$A:$D,4)</f>
        <v>403.9</v>
      </c>
      <c r="C302" s="30">
        <f>(Table2634[[#This Row],[M1 Money Stock, Billions of Dollars, Weekly, Seasonally Adjusted]]-B301)/B301</f>
        <v>4.4764983834865817E-3</v>
      </c>
      <c r="D302" s="34">
        <f>((1+Table2634[[#This Row],[Weekly change]])^52)-1</f>
        <v>0.26144570815134016</v>
      </c>
      <c r="E302" s="24">
        <f t="shared" si="4"/>
        <v>400.9</v>
      </c>
      <c r="F302" s="32">
        <f>(Table2634[[#This Row],[4 weeks average]]-B250)/B250</f>
        <v>5.862160021124898E-2</v>
      </c>
    </row>
    <row r="303" spans="1:6" x14ac:dyDescent="0.35">
      <c r="A303" s="22">
        <v>29479</v>
      </c>
      <c r="B303" s="24">
        <f>VLOOKUP(Table2634[[#This Row],[Date]],'DB Money Supply'!$A:$D,4)</f>
        <v>404.7</v>
      </c>
      <c r="C303" s="30">
        <f>(Table2634[[#This Row],[M1 Money Stock, Billions of Dollars, Weekly, Seasonally Adjusted]]-B302)/B302</f>
        <v>1.9806882891805185E-3</v>
      </c>
      <c r="D303" s="34">
        <f>((1+Table2634[[#This Row],[Weekly change]])^52)-1</f>
        <v>0.10837383125187827</v>
      </c>
      <c r="E303" s="24">
        <f t="shared" si="4"/>
        <v>402.50000000000006</v>
      </c>
      <c r="F303" s="32">
        <f>(Table2634[[#This Row],[4 weeks average]]-B251)/B251</f>
        <v>6.4533192277175438E-2</v>
      </c>
    </row>
    <row r="304" spans="1:6" x14ac:dyDescent="0.35">
      <c r="A304" s="22">
        <v>29486</v>
      </c>
      <c r="B304" s="24">
        <f>VLOOKUP(Table2634[[#This Row],[Date]],'DB Money Supply'!$A:$D,4)</f>
        <v>405.6</v>
      </c>
      <c r="C304" s="30">
        <f>(Table2634[[#This Row],[M1 Money Stock, Billions of Dollars, Weekly, Seasonally Adjusted]]-B303)/B303</f>
        <v>2.2238695329874826E-3</v>
      </c>
      <c r="D304" s="34">
        <f>((1+Table2634[[#This Row],[Weekly change]])^52)-1</f>
        <v>0.12244890486608329</v>
      </c>
      <c r="E304" s="24">
        <f t="shared" si="4"/>
        <v>404.07500000000005</v>
      </c>
      <c r="F304" s="32">
        <f>(Table2634[[#This Row],[4 weeks average]]-B252)/B252</f>
        <v>6.4475763962065391E-2</v>
      </c>
    </row>
    <row r="305" spans="1:6" x14ac:dyDescent="0.35">
      <c r="A305" s="22">
        <v>29493</v>
      </c>
      <c r="B305" s="24">
        <f>VLOOKUP(Table2634[[#This Row],[Date]],'DB Money Supply'!$A:$D,4)</f>
        <v>405.3</v>
      </c>
      <c r="C305" s="30">
        <f>(Table2634[[#This Row],[M1 Money Stock, Billions of Dollars, Weekly, Seasonally Adjusted]]-B304)/B304</f>
        <v>-7.3964497041422914E-4</v>
      </c>
      <c r="D305" s="34">
        <f>((1+Table2634[[#This Row],[Weekly change]])^52)-1</f>
        <v>-3.7744979546321833E-2</v>
      </c>
      <c r="E305" s="24">
        <f t="shared" si="4"/>
        <v>404.87499999999994</v>
      </c>
      <c r="F305" s="32">
        <f>(Table2634[[#This Row],[4 weeks average]]-B253)/B253</f>
        <v>6.0993186582809014E-2</v>
      </c>
    </row>
    <row r="306" spans="1:6" x14ac:dyDescent="0.35">
      <c r="A306" s="22">
        <v>29500</v>
      </c>
      <c r="B306" s="24">
        <f>VLOOKUP(Table2634[[#This Row],[Date]],'DB Money Supply'!$A:$D,4)</f>
        <v>408.2</v>
      </c>
      <c r="C306" s="30">
        <f>(Table2634[[#This Row],[M1 Money Stock, Billions of Dollars, Weekly, Seasonally Adjusted]]-B305)/B305</f>
        <v>7.1551936836910367E-3</v>
      </c>
      <c r="D306" s="34">
        <f>((1+Table2634[[#This Row],[Weekly change]])^52)-1</f>
        <v>0.44881397080226249</v>
      </c>
      <c r="E306" s="24">
        <f t="shared" si="4"/>
        <v>405.95</v>
      </c>
      <c r="F306" s="32">
        <f>(Table2634[[#This Row],[4 weeks average]]-B254)/B254</f>
        <v>6.6325190438665624E-2</v>
      </c>
    </row>
    <row r="307" spans="1:6" x14ac:dyDescent="0.35">
      <c r="A307" s="22">
        <v>29507</v>
      </c>
      <c r="B307" s="24">
        <f>VLOOKUP(Table2634[[#This Row],[Date]],'DB Money Supply'!$A:$D,4)</f>
        <v>408.9</v>
      </c>
      <c r="C307" s="30">
        <f>(Table2634[[#This Row],[M1 Money Stock, Billions of Dollars, Weekly, Seasonally Adjusted]]-B306)/B306</f>
        <v>1.7148456638902221E-3</v>
      </c>
      <c r="D307" s="34">
        <f>((1+Table2634[[#This Row],[Weekly change]])^52)-1</f>
        <v>9.3185163912373969E-2</v>
      </c>
      <c r="E307" s="24">
        <f t="shared" si="4"/>
        <v>407</v>
      </c>
      <c r="F307" s="32">
        <f>(Table2634[[#This Row],[4 weeks average]]-B255)/B255</f>
        <v>6.6282420749279577E-2</v>
      </c>
    </row>
    <row r="308" spans="1:6" x14ac:dyDescent="0.35">
      <c r="A308" s="22">
        <v>29514</v>
      </c>
      <c r="B308" s="24">
        <f>VLOOKUP(Table2634[[#This Row],[Date]],'DB Money Supply'!$A:$D,4)</f>
        <v>408.6</v>
      </c>
      <c r="C308" s="30">
        <f>(Table2634[[#This Row],[M1 Money Stock, Billions of Dollars, Weekly, Seasonally Adjusted]]-B307)/B307</f>
        <v>-7.3367571533371125E-4</v>
      </c>
      <c r="D308" s="34">
        <f>((1+Table2634[[#This Row],[Weekly change]])^52)-1</f>
        <v>-3.7446027750459465E-2</v>
      </c>
      <c r="E308" s="24">
        <f t="shared" si="4"/>
        <v>407.75</v>
      </c>
      <c r="F308" s="32">
        <f>(Table2634[[#This Row],[4 weeks average]]-B256)/B256</f>
        <v>7.1616294349540074E-2</v>
      </c>
    </row>
    <row r="309" spans="1:6" x14ac:dyDescent="0.35">
      <c r="A309" s="22">
        <v>29521</v>
      </c>
      <c r="B309" s="24">
        <f>VLOOKUP(Table2634[[#This Row],[Date]],'DB Money Supply'!$A:$D,4)</f>
        <v>409.6</v>
      </c>
      <c r="C309" s="30">
        <f>(Table2634[[#This Row],[M1 Money Stock, Billions of Dollars, Weekly, Seasonally Adjusted]]-B308)/B308</f>
        <v>2.4473813020068525E-3</v>
      </c>
      <c r="D309" s="34">
        <f>((1+Table2634[[#This Row],[Weekly change]])^52)-1</f>
        <v>0.13554004662186681</v>
      </c>
      <c r="E309" s="24">
        <f t="shared" si="4"/>
        <v>408.82499999999993</v>
      </c>
      <c r="F309" s="32">
        <f>(Table2634[[#This Row],[4 weeks average]]-B257)/B257</f>
        <v>7.3313205565765177E-2</v>
      </c>
    </row>
    <row r="310" spans="1:6" x14ac:dyDescent="0.35">
      <c r="A310" s="22">
        <v>29528</v>
      </c>
      <c r="B310" s="24">
        <f>VLOOKUP(Table2634[[#This Row],[Date]],'DB Money Supply'!$A:$D,4)</f>
        <v>409.2</v>
      </c>
      <c r="C310" s="30">
        <f>(Table2634[[#This Row],[M1 Money Stock, Billions of Dollars, Weekly, Seasonally Adjusted]]-B309)/B309</f>
        <v>-9.7656250000008327E-4</v>
      </c>
      <c r="D310" s="34">
        <f>((1+Table2634[[#This Row],[Weekly change]])^52)-1</f>
        <v>-4.9537016153191504E-2</v>
      </c>
      <c r="E310" s="24">
        <f t="shared" si="4"/>
        <v>409.07499999999999</v>
      </c>
      <c r="F310" s="32">
        <f>(Table2634[[#This Row],[4 weeks average]]-B258)/B258</f>
        <v>7.0036620455139878E-2</v>
      </c>
    </row>
    <row r="311" spans="1:6" x14ac:dyDescent="0.35">
      <c r="A311" s="22">
        <v>29535</v>
      </c>
      <c r="B311" s="24">
        <f>VLOOKUP(Table2634[[#This Row],[Date]],'DB Money Supply'!$A:$D,4)</f>
        <v>410.4</v>
      </c>
      <c r="C311" s="30">
        <f>(Table2634[[#This Row],[M1 Money Stock, Billions of Dollars, Weekly, Seasonally Adjusted]]-B310)/B310</f>
        <v>2.9325513196480661E-3</v>
      </c>
      <c r="D311" s="34">
        <f>((1+Table2634[[#This Row],[Weekly change]])^52)-1</f>
        <v>0.16447402980894732</v>
      </c>
      <c r="E311" s="24">
        <f t="shared" si="4"/>
        <v>409.45000000000005</v>
      </c>
      <c r="F311" s="32">
        <f>(Table2634[[#This Row],[4 weeks average]]-B259)/B259</f>
        <v>7.4389923904487065E-2</v>
      </c>
    </row>
    <row r="312" spans="1:6" x14ac:dyDescent="0.35">
      <c r="A312" s="22">
        <v>29542</v>
      </c>
      <c r="B312" s="24">
        <f>VLOOKUP(Table2634[[#This Row],[Date]],'DB Money Supply'!$A:$D,4)</f>
        <v>411.3</v>
      </c>
      <c r="C312" s="30">
        <f>(Table2634[[#This Row],[M1 Money Stock, Billions of Dollars, Weekly, Seasonally Adjusted]]-B311)/B311</f>
        <v>2.192982456140434E-3</v>
      </c>
      <c r="D312" s="34">
        <f>((1+Table2634[[#This Row],[Weekly change]])^52)-1</f>
        <v>0.12065152144342606</v>
      </c>
      <c r="E312" s="24">
        <f t="shared" si="4"/>
        <v>410.12499999999994</v>
      </c>
      <c r="F312" s="32">
        <f>(Table2634[[#This Row],[4 weeks average]]-B260)/B260</f>
        <v>7.503276539973773E-2</v>
      </c>
    </row>
    <row r="313" spans="1:6" x14ac:dyDescent="0.35">
      <c r="A313" s="22">
        <v>29549</v>
      </c>
      <c r="B313" s="24">
        <f>VLOOKUP(Table2634[[#This Row],[Date]],'DB Money Supply'!$A:$D,4)</f>
        <v>410.8</v>
      </c>
      <c r="C313" s="30">
        <f>(Table2634[[#This Row],[M1 Money Stock, Billions of Dollars, Weekly, Seasonally Adjusted]]-B312)/B312</f>
        <v>-1.2156576707999028E-3</v>
      </c>
      <c r="D313" s="34">
        <f>((1+Table2634[[#This Row],[Weekly change]])^52)-1</f>
        <v>-6.1293723665154953E-2</v>
      </c>
      <c r="E313" s="24">
        <f t="shared" si="4"/>
        <v>410.42499999999995</v>
      </c>
      <c r="F313" s="32">
        <f>(Table2634[[#This Row],[4 weeks average]]-B261)/B261</f>
        <v>7.8363110877561565E-2</v>
      </c>
    </row>
    <row r="314" spans="1:6" x14ac:dyDescent="0.35">
      <c r="A314" s="22">
        <v>29556</v>
      </c>
      <c r="B314" s="24">
        <f>VLOOKUP(Table2634[[#This Row],[Date]],'DB Money Supply'!$A:$D,4)</f>
        <v>410.5</v>
      </c>
      <c r="C314" s="30">
        <f>(Table2634[[#This Row],[M1 Money Stock, Billions of Dollars, Weekly, Seasonally Adjusted]]-B313)/B313</f>
        <v>-7.3028237585202372E-4</v>
      </c>
      <c r="D314" s="34">
        <f>((1+Table2634[[#This Row],[Weekly change]])^52)-1</f>
        <v>-3.727604216306879E-2</v>
      </c>
      <c r="E314" s="24">
        <f t="shared" si="4"/>
        <v>410.75</v>
      </c>
      <c r="F314" s="32">
        <f>(Table2634[[#This Row],[4 weeks average]]-B262)/B262</f>
        <v>8.2915897706301048E-2</v>
      </c>
    </row>
    <row r="315" spans="1:6" x14ac:dyDescent="0.35">
      <c r="A315" s="22">
        <v>29563</v>
      </c>
      <c r="B315" s="24">
        <f>VLOOKUP(Table2634[[#This Row],[Date]],'DB Money Supply'!$A:$D,4)</f>
        <v>409.6</v>
      </c>
      <c r="C315" s="30">
        <f>(Table2634[[#This Row],[M1 Money Stock, Billions of Dollars, Weekly, Seasonally Adjusted]]-B314)/B314</f>
        <v>-2.1924482338610894E-3</v>
      </c>
      <c r="D315" s="34">
        <f>((1+Table2634[[#This Row],[Weekly change]])^52)-1</f>
        <v>-0.10786023253506616</v>
      </c>
      <c r="E315" s="24">
        <f t="shared" si="4"/>
        <v>410.54999999999995</v>
      </c>
      <c r="F315" s="32">
        <f>(Table2634[[#This Row],[4 weeks average]]-B263)/B263</f>
        <v>7.6993704092339896E-2</v>
      </c>
    </row>
    <row r="316" spans="1:6" x14ac:dyDescent="0.35">
      <c r="A316" s="22">
        <v>29570</v>
      </c>
      <c r="B316" s="24">
        <f>VLOOKUP(Table2634[[#This Row],[Date]],'DB Money Supply'!$A:$D,4)</f>
        <v>410.7</v>
      </c>
      <c r="C316" s="30">
        <f>(Table2634[[#This Row],[M1 Money Stock, Billions of Dollars, Weekly, Seasonally Adjusted]]-B315)/B315</f>
        <v>2.6855468749999167E-3</v>
      </c>
      <c r="D316" s="34">
        <f>((1+Table2634[[#This Row],[Weekly change]])^52)-1</f>
        <v>0.14965426303576046</v>
      </c>
      <c r="E316" s="24">
        <f t="shared" si="4"/>
        <v>410.40000000000003</v>
      </c>
      <c r="F316" s="32">
        <f>(Table2634[[#This Row],[4 weeks average]]-B264)/B264</f>
        <v>7.7165354330708757E-2</v>
      </c>
    </row>
    <row r="317" spans="1:6" x14ac:dyDescent="0.35">
      <c r="A317" s="22">
        <v>29577</v>
      </c>
      <c r="B317" s="24">
        <f>VLOOKUP(Table2634[[#This Row],[Date]],'DB Money Supply'!$A:$D,4)</f>
        <v>409.9</v>
      </c>
      <c r="C317" s="30">
        <f>(Table2634[[#This Row],[M1 Money Stock, Billions of Dollars, Weekly, Seasonally Adjusted]]-B316)/B316</f>
        <v>-1.9478938397857594E-3</v>
      </c>
      <c r="D317" s="34">
        <f>((1+Table2634[[#This Row],[Weekly change]])^52)-1</f>
        <v>-9.6418763174132782E-2</v>
      </c>
      <c r="E317" s="24">
        <f t="shared" si="4"/>
        <v>410.17499999999995</v>
      </c>
      <c r="F317" s="32">
        <f>(Table2634[[#This Row],[4 weeks average]]-B265)/B265</f>
        <v>7.1232697832332145E-2</v>
      </c>
    </row>
    <row r="318" spans="1:6" x14ac:dyDescent="0.35">
      <c r="A318" s="22">
        <v>29584</v>
      </c>
      <c r="B318" s="24">
        <f>VLOOKUP(Table2634[[#This Row],[Date]],'DB Money Supply'!$A:$D,4)</f>
        <v>404.3</v>
      </c>
      <c r="C318" s="30">
        <f>(Table2634[[#This Row],[M1 Money Stock, Billions of Dollars, Weekly, Seasonally Adjusted]]-B317)/B317</f>
        <v>-1.3661868748475156E-2</v>
      </c>
      <c r="D318" s="34">
        <f>((1+Table2634[[#This Row],[Weekly change]])^52)-1</f>
        <v>-0.5109617857966231</v>
      </c>
      <c r="E318" s="24">
        <f t="shared" si="4"/>
        <v>408.62499999999994</v>
      </c>
      <c r="F318" s="32">
        <f>(Table2634[[#This Row],[4 weeks average]]-B266)/B266</f>
        <v>6.3573659552316392E-2</v>
      </c>
    </row>
    <row r="319" spans="1:6" x14ac:dyDescent="0.35">
      <c r="A319" s="22">
        <v>29591</v>
      </c>
      <c r="B319" s="24">
        <f>VLOOKUP(Table2634[[#This Row],[Date]],'DB Money Supply'!$A:$D,4)</f>
        <v>407.4</v>
      </c>
      <c r="C319" s="30">
        <f>(Table2634[[#This Row],[M1 Money Stock, Billions of Dollars, Weekly, Seasonally Adjusted]]-B318)/B318</f>
        <v>7.667573583972213E-3</v>
      </c>
      <c r="D319" s="34">
        <f>((1+Table2634[[#This Row],[Weekly change]])^52)-1</f>
        <v>0.4876430346920777</v>
      </c>
      <c r="E319" s="24">
        <f t="shared" si="4"/>
        <v>408.07499999999993</v>
      </c>
      <c r="F319" s="32">
        <f>(Table2634[[#This Row],[4 weeks average]]-B267)/B267</f>
        <v>6.3526192337763729E-2</v>
      </c>
    </row>
    <row r="320" spans="1:6" x14ac:dyDescent="0.35">
      <c r="A320" s="22">
        <v>29598</v>
      </c>
      <c r="B320" s="24">
        <f>VLOOKUP(Table2634[[#This Row],[Date]],'DB Money Supply'!$A:$D,4)</f>
        <v>409.4</v>
      </c>
      <c r="C320" s="30">
        <f>(Table2634[[#This Row],[M1 Money Stock, Billions of Dollars, Weekly, Seasonally Adjusted]]-B319)/B319</f>
        <v>4.9091801669121256E-3</v>
      </c>
      <c r="D320" s="34">
        <f>((1+Table2634[[#This Row],[Weekly change]])^52)-1</f>
        <v>0.29001366403561368</v>
      </c>
      <c r="E320" s="24">
        <f t="shared" si="4"/>
        <v>407.75</v>
      </c>
      <c r="F320" s="32">
        <f>(Table2634[[#This Row],[4 weeks average]]-B268)/B268</f>
        <v>5.7717250324254218E-2</v>
      </c>
    </row>
    <row r="321" spans="1:6" x14ac:dyDescent="0.35">
      <c r="A321" s="22">
        <v>29605</v>
      </c>
      <c r="B321" s="24">
        <f>VLOOKUP(Table2634[[#This Row],[Date]],'DB Money Supply'!$A:$D,4)</f>
        <v>413.2</v>
      </c>
      <c r="C321" s="30">
        <f>(Table2634[[#This Row],[M1 Money Stock, Billions of Dollars, Weekly, Seasonally Adjusted]]-B320)/B320</f>
        <v>9.2818759159746245E-3</v>
      </c>
      <c r="D321" s="34">
        <f>((1+Table2634[[#This Row],[Weekly change]])^52)-1</f>
        <v>0.61677161222264365</v>
      </c>
      <c r="E321" s="24">
        <f t="shared" si="4"/>
        <v>408.57499999999999</v>
      </c>
      <c r="F321" s="32">
        <f>(Table2634[[#This Row],[4 weeks average]]-B269)/B269</f>
        <v>6.1785343035342971E-2</v>
      </c>
    </row>
    <row r="322" spans="1:6" x14ac:dyDescent="0.35">
      <c r="A322" s="22">
        <v>29612</v>
      </c>
      <c r="B322" s="24">
        <f>VLOOKUP(Table2634[[#This Row],[Date]],'DB Money Supply'!$A:$D,4)</f>
        <v>413.8</v>
      </c>
      <c r="C322" s="30">
        <f>(Table2634[[#This Row],[M1 Money Stock, Billions of Dollars, Weekly, Seasonally Adjusted]]-B321)/B321</f>
        <v>1.4520813165537821E-3</v>
      </c>
      <c r="D322" s="34">
        <f>((1+Table2634[[#This Row],[Weekly change]])^52)-1</f>
        <v>7.8373038454126798E-2</v>
      </c>
      <c r="E322" s="24">
        <f t="shared" si="4"/>
        <v>410.95</v>
      </c>
      <c r="F322" s="32">
        <f>(Table2634[[#This Row],[4 weeks average]]-B270)/B270</f>
        <v>6.0789881259679948E-2</v>
      </c>
    </row>
    <row r="323" spans="1:6" x14ac:dyDescent="0.35">
      <c r="A323" s="22">
        <v>29619</v>
      </c>
      <c r="B323" s="24">
        <f>VLOOKUP(Table2634[[#This Row],[Date]],'DB Money Supply'!$A:$D,4)</f>
        <v>410.8</v>
      </c>
      <c r="C323" s="30">
        <f>(Table2634[[#This Row],[M1 Money Stock, Billions of Dollars, Weekly, Seasonally Adjusted]]-B322)/B322</f>
        <v>-7.2498791686805217E-3</v>
      </c>
      <c r="D323" s="34">
        <f>((1+Table2634[[#This Row],[Weekly change]])^52)-1</f>
        <v>-0.31502088988406818</v>
      </c>
      <c r="E323" s="24">
        <f t="shared" si="4"/>
        <v>411.79999999999995</v>
      </c>
      <c r="F323" s="32">
        <f>(Table2634[[#This Row],[4 weeks average]]-B271)/B271</f>
        <v>5.4275473630312161E-2</v>
      </c>
    </row>
    <row r="324" spans="1:6" x14ac:dyDescent="0.35">
      <c r="A324" s="22">
        <v>29626</v>
      </c>
      <c r="B324" s="24">
        <f>VLOOKUP(Table2634[[#This Row],[Date]],'DB Money Supply'!$A:$D,4)</f>
        <v>413.6</v>
      </c>
      <c r="C324" s="30">
        <f>(Table2634[[#This Row],[M1 Money Stock, Billions of Dollars, Weekly, Seasonally Adjusted]]-B323)/B323</f>
        <v>6.8159688412853248E-3</v>
      </c>
      <c r="D324" s="34">
        <f>((1+Table2634[[#This Row],[Weekly change]])^52)-1</f>
        <v>0.42365562486361741</v>
      </c>
      <c r="E324" s="24">
        <f t="shared" si="4"/>
        <v>412.85</v>
      </c>
      <c r="F324" s="32">
        <f>(Table2634[[#This Row],[4 weeks average]]-B272)/B272</f>
        <v>5.7776069689982092E-2</v>
      </c>
    </row>
    <row r="325" spans="1:6" x14ac:dyDescent="0.35">
      <c r="A325" s="22">
        <v>29633</v>
      </c>
      <c r="B325" s="24">
        <f>VLOOKUP(Table2634[[#This Row],[Date]],'DB Money Supply'!$A:$D,4)</f>
        <v>415.3</v>
      </c>
      <c r="C325" s="30">
        <f>(Table2634[[#This Row],[M1 Money Stock, Billions of Dollars, Weekly, Seasonally Adjusted]]-B324)/B324</f>
        <v>4.1102514506769546E-3</v>
      </c>
      <c r="D325" s="34">
        <f>((1+Table2634[[#This Row],[Weekly change]])^52)-1</f>
        <v>0.23774976699359263</v>
      </c>
      <c r="E325" s="24">
        <f t="shared" si="4"/>
        <v>413.375</v>
      </c>
      <c r="F325" s="32">
        <f>(Table2634[[#This Row],[4 weeks average]]-B273)/B273</f>
        <v>5.9121188829105782E-2</v>
      </c>
    </row>
    <row r="326" spans="1:6" x14ac:dyDescent="0.35">
      <c r="A326" s="22">
        <v>29640</v>
      </c>
      <c r="B326" s="24">
        <f>VLOOKUP(Table2634[[#This Row],[Date]],'DB Money Supply'!$A:$D,4)</f>
        <v>416.6</v>
      </c>
      <c r="C326" s="30">
        <f>(Table2634[[#This Row],[M1 Money Stock, Billions of Dollars, Weekly, Seasonally Adjusted]]-B325)/B325</f>
        <v>3.1302672766674966E-3</v>
      </c>
      <c r="D326" s="34">
        <f>((1+Table2634[[#This Row],[Weekly change]])^52)-1</f>
        <v>0.17647145457766666</v>
      </c>
      <c r="E326" s="24">
        <f t="shared" si="4"/>
        <v>414.07500000000005</v>
      </c>
      <c r="F326" s="32">
        <f>(Table2634[[#This Row],[4 weeks average]]-B274)/B274</f>
        <v>6.3639866426920197E-2</v>
      </c>
    </row>
    <row r="327" spans="1:6" x14ac:dyDescent="0.35">
      <c r="A327" s="22">
        <v>29647</v>
      </c>
      <c r="B327" s="24">
        <f>VLOOKUP(Table2634[[#This Row],[Date]],'DB Money Supply'!$A:$D,4)</f>
        <v>414.7</v>
      </c>
      <c r="C327" s="30">
        <f>(Table2634[[#This Row],[M1 Money Stock, Billions of Dollars, Weekly, Seasonally Adjusted]]-B326)/B326</f>
        <v>-4.5607297167547627E-3</v>
      </c>
      <c r="D327" s="34">
        <f>((1+Table2634[[#This Row],[Weekly change]])^52)-1</f>
        <v>-0.21156112948085981</v>
      </c>
      <c r="E327" s="24">
        <f t="shared" si="4"/>
        <v>415.05</v>
      </c>
      <c r="F327" s="32">
        <f>(Table2634[[#This Row],[4 weeks average]]-B275)/B275</f>
        <v>6.5870570107858337E-2</v>
      </c>
    </row>
    <row r="328" spans="1:6" x14ac:dyDescent="0.35">
      <c r="A328" s="22">
        <v>29654</v>
      </c>
      <c r="B328" s="24">
        <f>VLOOKUP(Table2634[[#This Row],[Date]],'DB Money Supply'!$A:$D,4)</f>
        <v>417.4</v>
      </c>
      <c r="C328" s="30">
        <f>(Table2634[[#This Row],[M1 Money Stock, Billions of Dollars, Weekly, Seasonally Adjusted]]-B327)/B327</f>
        <v>6.5107306486616558E-3</v>
      </c>
      <c r="D328" s="34">
        <f>((1+Table2634[[#This Row],[Weekly change]])^52)-1</f>
        <v>0.40138442684049647</v>
      </c>
      <c r="E328" s="24">
        <f t="shared" si="4"/>
        <v>416</v>
      </c>
      <c r="F328" s="32">
        <f>(Table2634[[#This Row],[4 weeks average]]-B276)/B276</f>
        <v>6.9958847736625487E-2</v>
      </c>
    </row>
    <row r="329" spans="1:6" x14ac:dyDescent="0.35">
      <c r="A329" s="22">
        <v>29661</v>
      </c>
      <c r="B329" s="24">
        <f>VLOOKUP(Table2634[[#This Row],[Date]],'DB Money Supply'!$A:$D,4)</f>
        <v>419.1</v>
      </c>
      <c r="C329" s="30">
        <f>(Table2634[[#This Row],[M1 Money Stock, Billions of Dollars, Weekly, Seasonally Adjusted]]-B328)/B328</f>
        <v>4.0728318160039422E-3</v>
      </c>
      <c r="D329" s="34">
        <f>((1+Table2634[[#This Row],[Weekly change]])^52)-1</f>
        <v>0.23535346421396452</v>
      </c>
      <c r="E329" s="24">
        <f t="shared" ref="E329:E392" si="5">AVERAGE(B326:B329)</f>
        <v>416.94999999999993</v>
      </c>
      <c r="F329" s="32">
        <f>(Table2634[[#This Row],[4 weeks average]]-B277)/B277</f>
        <v>7.1300102774922769E-2</v>
      </c>
    </row>
    <row r="330" spans="1:6" x14ac:dyDescent="0.35">
      <c r="A330" s="22">
        <v>29668</v>
      </c>
      <c r="B330" s="24">
        <f>VLOOKUP(Table2634[[#This Row],[Date]],'DB Money Supply'!$A:$D,4)</f>
        <v>419.2</v>
      </c>
      <c r="C330" s="30">
        <f>(Table2634[[#This Row],[M1 Money Stock, Billions of Dollars, Weekly, Seasonally Adjusted]]-B329)/B329</f>
        <v>2.3860653781905485E-4</v>
      </c>
      <c r="D330" s="34">
        <f>((1+Table2634[[#This Row],[Weekly change]])^52)-1</f>
        <v>1.2483334329830731E-2</v>
      </c>
      <c r="E330" s="24">
        <f t="shared" si="5"/>
        <v>417.59999999999997</v>
      </c>
      <c r="F330" s="32">
        <f>(Table2634[[#This Row],[4 weeks average]]-B278)/B278</f>
        <v>7.5180226570545808E-2</v>
      </c>
    </row>
    <row r="331" spans="1:6" x14ac:dyDescent="0.35">
      <c r="A331" s="22">
        <v>29675</v>
      </c>
      <c r="B331" s="24">
        <f>VLOOKUP(Table2634[[#This Row],[Date]],'DB Money Supply'!$A:$D,4)</f>
        <v>421</v>
      </c>
      <c r="C331" s="30">
        <f>(Table2634[[#This Row],[M1 Money Stock, Billions of Dollars, Weekly, Seasonally Adjusted]]-B330)/B330</f>
        <v>4.2938931297710195E-3</v>
      </c>
      <c r="D331" s="34">
        <f>((1+Table2634[[#This Row],[Weekly change]])^52)-1</f>
        <v>0.24957617663466514</v>
      </c>
      <c r="E331" s="24">
        <f t="shared" si="5"/>
        <v>419.17500000000001</v>
      </c>
      <c r="F331" s="32">
        <f>(Table2634[[#This Row],[4 weeks average]]-B279)/B279</f>
        <v>8.2859726168948558E-2</v>
      </c>
    </row>
    <row r="332" spans="1:6" x14ac:dyDescent="0.35">
      <c r="A332" s="22">
        <v>29682</v>
      </c>
      <c r="B332" s="24">
        <f>VLOOKUP(Table2634[[#This Row],[Date]],'DB Money Supply'!$A:$D,4)</f>
        <v>424</v>
      </c>
      <c r="C332" s="30">
        <f>(Table2634[[#This Row],[M1 Money Stock, Billions of Dollars, Weekly, Seasonally Adjusted]]-B331)/B331</f>
        <v>7.1258907363420431E-3</v>
      </c>
      <c r="D332" s="34">
        <f>((1+Table2634[[#This Row],[Weekly change]])^52)-1</f>
        <v>0.44662364507988994</v>
      </c>
      <c r="E332" s="24">
        <f t="shared" si="5"/>
        <v>420.82499999999999</v>
      </c>
      <c r="F332" s="32">
        <f>(Table2634[[#This Row],[4 weeks average]]-B280)/B280</f>
        <v>9.0220207253885978E-2</v>
      </c>
    </row>
    <row r="333" spans="1:6" x14ac:dyDescent="0.35">
      <c r="A333" s="22">
        <v>29689</v>
      </c>
      <c r="B333" s="24">
        <f>VLOOKUP(Table2634[[#This Row],[Date]],'DB Money Supply'!$A:$D,4)</f>
        <v>426.1</v>
      </c>
      <c r="C333" s="30">
        <f>(Table2634[[#This Row],[M1 Money Stock, Billions of Dollars, Weekly, Seasonally Adjusted]]-B332)/B332</f>
        <v>4.9528301886792988E-3</v>
      </c>
      <c r="D333" s="34">
        <f>((1+Table2634[[#This Row],[Weekly change]])^52)-1</f>
        <v>0.29293066402750823</v>
      </c>
      <c r="E333" s="24">
        <f t="shared" si="5"/>
        <v>422.57500000000005</v>
      </c>
      <c r="F333" s="32">
        <f>(Table2634[[#This Row],[4 weeks average]]-B281)/B281</f>
        <v>9.759740259740271E-2</v>
      </c>
    </row>
    <row r="334" spans="1:6" x14ac:dyDescent="0.35">
      <c r="A334" s="22">
        <v>29696</v>
      </c>
      <c r="B334" s="24">
        <f>VLOOKUP(Table2634[[#This Row],[Date]],'DB Money Supply'!$A:$D,4)</f>
        <v>429.7</v>
      </c>
      <c r="C334" s="30">
        <f>(Table2634[[#This Row],[M1 Money Stock, Billions of Dollars, Weekly, Seasonally Adjusted]]-B333)/B333</f>
        <v>8.4487209575216278E-3</v>
      </c>
      <c r="D334" s="34">
        <f>((1+Table2634[[#This Row],[Weekly change]])^52)-1</f>
        <v>0.54881167298429601</v>
      </c>
      <c r="E334" s="24">
        <f t="shared" si="5"/>
        <v>425.2</v>
      </c>
      <c r="F334" s="32">
        <f>(Table2634[[#This Row],[4 weeks average]]-B282)/B282</f>
        <v>0.11076280041797278</v>
      </c>
    </row>
    <row r="335" spans="1:6" x14ac:dyDescent="0.35">
      <c r="A335" s="22">
        <v>29703</v>
      </c>
      <c r="B335" s="24">
        <f>VLOOKUP(Table2634[[#This Row],[Date]],'DB Money Supply'!$A:$D,4)</f>
        <v>429.2</v>
      </c>
      <c r="C335" s="30">
        <f>(Table2634[[#This Row],[M1 Money Stock, Billions of Dollars, Weekly, Seasonally Adjusted]]-B334)/B334</f>
        <v>-1.1636025133814289E-3</v>
      </c>
      <c r="D335" s="34">
        <f>((1+Table2634[[#This Row],[Weekly change]])^52)-1</f>
        <v>-5.8746292786466481E-2</v>
      </c>
      <c r="E335" s="24">
        <f t="shared" si="5"/>
        <v>427.25</v>
      </c>
      <c r="F335" s="32">
        <f>(Table2634[[#This Row],[4 weeks average]]-B283)/B283</f>
        <v>0.12050878573301858</v>
      </c>
    </row>
    <row r="336" spans="1:6" x14ac:dyDescent="0.35">
      <c r="A336" s="22">
        <v>29710</v>
      </c>
      <c r="B336" s="24">
        <f>VLOOKUP(Table2634[[#This Row],[Date]],'DB Money Supply'!$A:$D,4)</f>
        <v>427.6</v>
      </c>
      <c r="C336" s="30">
        <f>(Table2634[[#This Row],[M1 Money Stock, Billions of Dollars, Weekly, Seasonally Adjusted]]-B335)/B335</f>
        <v>-3.7278657968312346E-3</v>
      </c>
      <c r="D336" s="34">
        <f>((1+Table2634[[#This Row],[Weekly change]])^52)-1</f>
        <v>-0.17651606972886968</v>
      </c>
      <c r="E336" s="24">
        <f t="shared" si="5"/>
        <v>428.15</v>
      </c>
      <c r="F336" s="32">
        <f>(Table2634[[#This Row],[4 weeks average]]-B284)/B284</f>
        <v>0.11613660062565159</v>
      </c>
    </row>
    <row r="337" spans="1:6" x14ac:dyDescent="0.35">
      <c r="A337" s="22">
        <v>29717</v>
      </c>
      <c r="B337" s="24">
        <f>VLOOKUP(Table2634[[#This Row],[Date]],'DB Money Supply'!$A:$D,4)</f>
        <v>425.7</v>
      </c>
      <c r="C337" s="30">
        <f>(Table2634[[#This Row],[M1 Money Stock, Billions of Dollars, Weekly, Seasonally Adjusted]]-B336)/B336</f>
        <v>-4.4434050514500327E-3</v>
      </c>
      <c r="D337" s="34">
        <f>((1+Table2634[[#This Row],[Weekly change]])^52)-1</f>
        <v>-0.20671436637311502</v>
      </c>
      <c r="E337" s="24">
        <f t="shared" si="5"/>
        <v>428.05</v>
      </c>
      <c r="F337" s="32">
        <f>(Table2634[[#This Row],[4 weeks average]]-B285)/B285</f>
        <v>0.11616688396349416</v>
      </c>
    </row>
    <row r="338" spans="1:6" x14ac:dyDescent="0.35">
      <c r="A338" s="22">
        <v>29724</v>
      </c>
      <c r="B338" s="24">
        <f>VLOOKUP(Table2634[[#This Row],[Date]],'DB Money Supply'!$A:$D,4)</f>
        <v>423.6</v>
      </c>
      <c r="C338" s="30">
        <f>(Table2634[[#This Row],[M1 Money Stock, Billions of Dollars, Weekly, Seasonally Adjusted]]-B337)/B337</f>
        <v>-4.9330514446792716E-3</v>
      </c>
      <c r="D338" s="34">
        <f>((1+Table2634[[#This Row],[Weekly change]])^52)-1</f>
        <v>-0.22675046869723503</v>
      </c>
      <c r="E338" s="24">
        <f t="shared" si="5"/>
        <v>426.52499999999998</v>
      </c>
      <c r="F338" s="32">
        <f>(Table2634[[#This Row],[4 weeks average]]-B286)/B286</f>
        <v>0.10872108136210031</v>
      </c>
    </row>
    <row r="339" spans="1:6" x14ac:dyDescent="0.35">
      <c r="A339" s="22">
        <v>29731</v>
      </c>
      <c r="B339" s="24">
        <f>VLOOKUP(Table2634[[#This Row],[Date]],'DB Money Supply'!$A:$D,4)</f>
        <v>423.1</v>
      </c>
      <c r="C339" s="30">
        <f>(Table2634[[#This Row],[M1 Money Stock, Billions of Dollars, Weekly, Seasonally Adjusted]]-B338)/B338</f>
        <v>-1.1803588290840415E-3</v>
      </c>
      <c r="D339" s="34">
        <f>((1+Table2634[[#This Row],[Weekly change]])^52)-1</f>
        <v>-5.9567038165098896E-2</v>
      </c>
      <c r="E339" s="24">
        <f t="shared" si="5"/>
        <v>425</v>
      </c>
      <c r="F339" s="32">
        <f>(Table2634[[#This Row],[4 weeks average]]-B287)/B287</f>
        <v>0.10160705028512179</v>
      </c>
    </row>
    <row r="340" spans="1:6" x14ac:dyDescent="0.35">
      <c r="A340" s="22">
        <v>29738</v>
      </c>
      <c r="B340" s="24">
        <f>VLOOKUP(Table2634[[#This Row],[Date]],'DB Money Supply'!$A:$D,4)</f>
        <v>424.6</v>
      </c>
      <c r="C340" s="30">
        <f>(Table2634[[#This Row],[M1 Money Stock, Billions of Dollars, Weekly, Seasonally Adjusted]]-B339)/B339</f>
        <v>3.5452611675726776E-3</v>
      </c>
      <c r="D340" s="34">
        <f>((1+Table2634[[#This Row],[Weekly change]])^52)-1</f>
        <v>0.20204895140093804</v>
      </c>
      <c r="E340" s="24">
        <f t="shared" si="5"/>
        <v>424.25</v>
      </c>
      <c r="F340" s="32">
        <f>(Table2634[[#This Row],[4 weeks average]]-B288)/B288</f>
        <v>9.6820062047569766E-2</v>
      </c>
    </row>
    <row r="341" spans="1:6" x14ac:dyDescent="0.35">
      <c r="A341" s="22">
        <v>29745</v>
      </c>
      <c r="B341" s="24">
        <f>VLOOKUP(Table2634[[#This Row],[Date]],'DB Money Supply'!$A:$D,4)</f>
        <v>423.1</v>
      </c>
      <c r="C341" s="30">
        <f>(Table2634[[#This Row],[M1 Money Stock, Billions of Dollars, Weekly, Seasonally Adjusted]]-B340)/B340</f>
        <v>-3.5327366933584547E-3</v>
      </c>
      <c r="D341" s="34">
        <f>((1+Table2634[[#This Row],[Weekly change]])^52)-1</f>
        <v>-0.16808712421025795</v>
      </c>
      <c r="E341" s="24">
        <f t="shared" si="5"/>
        <v>423.6</v>
      </c>
      <c r="F341" s="32">
        <f>(Table2634[[#This Row],[4 weeks average]]-B289)/B289</f>
        <v>9.4290880909325747E-2</v>
      </c>
    </row>
    <row r="342" spans="1:6" x14ac:dyDescent="0.35">
      <c r="A342" s="22">
        <v>29752</v>
      </c>
      <c r="B342" s="24">
        <f>VLOOKUP(Table2634[[#This Row],[Date]],'DB Money Supply'!$A:$D,4)</f>
        <v>425.4</v>
      </c>
      <c r="C342" s="30">
        <f>(Table2634[[#This Row],[M1 Money Stock, Billions of Dollars, Weekly, Seasonally Adjusted]]-B341)/B341</f>
        <v>5.4360671236113314E-3</v>
      </c>
      <c r="D342" s="34">
        <f>((1+Table2634[[#This Row],[Weekly change]])^52)-1</f>
        <v>0.32565932849696444</v>
      </c>
      <c r="E342" s="24">
        <f t="shared" si="5"/>
        <v>424.05000000000007</v>
      </c>
      <c r="F342" s="32">
        <f>(Table2634[[#This Row],[4 weeks average]]-B290)/B290</f>
        <v>9.0102827763496318E-2</v>
      </c>
    </row>
    <row r="343" spans="1:6" x14ac:dyDescent="0.35">
      <c r="A343" s="22">
        <v>29759</v>
      </c>
      <c r="B343" s="24">
        <f>VLOOKUP(Table2634[[#This Row],[Date]],'DB Money Supply'!$A:$D,4)</f>
        <v>426.6</v>
      </c>
      <c r="C343" s="30">
        <f>(Table2634[[#This Row],[M1 Money Stock, Billions of Dollars, Weekly, Seasonally Adjusted]]-B342)/B342</f>
        <v>2.8208744710861437E-3</v>
      </c>
      <c r="D343" s="34">
        <f>((1+Table2634[[#This Row],[Weekly change]])^52)-1</f>
        <v>0.15775058318102841</v>
      </c>
      <c r="E343" s="24">
        <f t="shared" si="5"/>
        <v>424.92499999999995</v>
      </c>
      <c r="F343" s="32">
        <f>(Table2634[[#This Row],[4 weeks average]]-B291)/B291</f>
        <v>8.9830725827135111E-2</v>
      </c>
    </row>
    <row r="344" spans="1:6" x14ac:dyDescent="0.35">
      <c r="A344" s="22">
        <v>29766</v>
      </c>
      <c r="B344" s="24">
        <f>VLOOKUP(Table2634[[#This Row],[Date]],'DB Money Supply'!$A:$D,4)</f>
        <v>425.2</v>
      </c>
      <c r="C344" s="30">
        <f>(Table2634[[#This Row],[M1 Money Stock, Billions of Dollars, Weekly, Seasonally Adjusted]]-B343)/B343</f>
        <v>-3.2817627754337412E-3</v>
      </c>
      <c r="D344" s="34">
        <f>((1+Table2634[[#This Row],[Weekly change]])^52)-1</f>
        <v>-0.15712136356339312</v>
      </c>
      <c r="E344" s="24">
        <f t="shared" si="5"/>
        <v>425.07499999999999</v>
      </c>
      <c r="F344" s="32">
        <f>(Table2634[[#This Row],[4 weeks average]]-B292)/B292</f>
        <v>8.631484794275486E-2</v>
      </c>
    </row>
    <row r="345" spans="1:6" x14ac:dyDescent="0.35">
      <c r="A345" s="22">
        <v>29773</v>
      </c>
      <c r="B345" s="24">
        <f>VLOOKUP(Table2634[[#This Row],[Date]],'DB Money Supply'!$A:$D,4)</f>
        <v>428.8</v>
      </c>
      <c r="C345" s="30">
        <f>(Table2634[[#This Row],[M1 Money Stock, Billions of Dollars, Weekly, Seasonally Adjusted]]-B344)/B344</f>
        <v>8.4666039510818969E-3</v>
      </c>
      <c r="D345" s="34">
        <f>((1+Table2634[[#This Row],[Weekly change]])^52)-1</f>
        <v>0.55024051679276886</v>
      </c>
      <c r="E345" s="24">
        <f t="shared" si="5"/>
        <v>426.5</v>
      </c>
      <c r="F345" s="32">
        <f>(Table2634[[#This Row],[4 weeks average]]-B293)/B293</f>
        <v>8.9678078691875385E-2</v>
      </c>
    </row>
    <row r="346" spans="1:6" x14ac:dyDescent="0.35">
      <c r="A346" s="22">
        <v>29780</v>
      </c>
      <c r="B346" s="24">
        <f>VLOOKUP(Table2634[[#This Row],[Date]],'DB Money Supply'!$A:$D,4)</f>
        <v>426.2</v>
      </c>
      <c r="C346" s="30">
        <f>(Table2634[[#This Row],[M1 Money Stock, Billions of Dollars, Weekly, Seasonally Adjusted]]-B345)/B345</f>
        <v>-6.0634328358209486E-3</v>
      </c>
      <c r="D346" s="34">
        <f>((1+Table2634[[#This Row],[Weekly change]])^52)-1</f>
        <v>-0.27112883048178971</v>
      </c>
      <c r="E346" s="24">
        <f t="shared" si="5"/>
        <v>426.7</v>
      </c>
      <c r="F346" s="32">
        <f>(Table2634[[#This Row],[4 weeks average]]-B294)/B294</f>
        <v>8.2445459157787934E-2</v>
      </c>
    </row>
    <row r="347" spans="1:6" x14ac:dyDescent="0.35">
      <c r="A347" s="22">
        <v>29787</v>
      </c>
      <c r="B347" s="24">
        <f>VLOOKUP(Table2634[[#This Row],[Date]],'DB Money Supply'!$A:$D,4)</f>
        <v>427.4</v>
      </c>
      <c r="C347" s="30">
        <f>(Table2634[[#This Row],[M1 Money Stock, Billions of Dollars, Weekly, Seasonally Adjusted]]-B346)/B346</f>
        <v>2.8155795401219818E-3</v>
      </c>
      <c r="D347" s="34">
        <f>((1+Table2634[[#This Row],[Weekly change]])^52)-1</f>
        <v>0.15743275176996141</v>
      </c>
      <c r="E347" s="24">
        <f t="shared" si="5"/>
        <v>426.9</v>
      </c>
      <c r="F347" s="32">
        <f>(Table2634[[#This Row],[4 weeks average]]-B295)/B295</f>
        <v>8.3777608530083786E-2</v>
      </c>
    </row>
    <row r="348" spans="1:6" x14ac:dyDescent="0.35">
      <c r="A348" s="22">
        <v>29794</v>
      </c>
      <c r="B348" s="24">
        <f>VLOOKUP(Table2634[[#This Row],[Date]],'DB Money Supply'!$A:$D,4)</f>
        <v>426.2</v>
      </c>
      <c r="C348" s="30">
        <f>(Table2634[[#This Row],[M1 Money Stock, Billions of Dollars, Weekly, Seasonally Adjusted]]-B347)/B347</f>
        <v>-2.8076743097800389E-3</v>
      </c>
      <c r="D348" s="34">
        <f>((1+Table2634[[#This Row],[Weekly change]])^52)-1</f>
        <v>-0.13601891905098851</v>
      </c>
      <c r="E348" s="24">
        <f t="shared" si="5"/>
        <v>427.15000000000003</v>
      </c>
      <c r="F348" s="32">
        <f>(Table2634[[#This Row],[4 weeks average]]-B296)/B296</f>
        <v>8.2488596046629517E-2</v>
      </c>
    </row>
    <row r="349" spans="1:6" x14ac:dyDescent="0.35">
      <c r="A349" s="22">
        <v>29801</v>
      </c>
      <c r="B349" s="24">
        <f>VLOOKUP(Table2634[[#This Row],[Date]],'DB Money Supply'!$A:$D,4)</f>
        <v>425.9</v>
      </c>
      <c r="C349" s="30">
        <f>(Table2634[[#This Row],[M1 Money Stock, Billions of Dollars, Weekly, Seasonally Adjusted]]-B348)/B348</f>
        <v>-7.0389488503052884E-4</v>
      </c>
      <c r="D349" s="34">
        <f>((1+Table2634[[#This Row],[Weekly change]])^52)-1</f>
        <v>-3.5953184966649232E-2</v>
      </c>
      <c r="E349" s="24">
        <f t="shared" si="5"/>
        <v>426.42499999999995</v>
      </c>
      <c r="F349" s="32">
        <f>(Table2634[[#This Row],[4 weeks average]]-B297)/B297</f>
        <v>6.9270310932798257E-2</v>
      </c>
    </row>
    <row r="350" spans="1:6" x14ac:dyDescent="0.35">
      <c r="A350" s="22">
        <v>29808</v>
      </c>
      <c r="B350" s="24">
        <f>VLOOKUP(Table2634[[#This Row],[Date]],'DB Money Supply'!$A:$D,4)</f>
        <v>429</v>
      </c>
      <c r="C350" s="30">
        <f>(Table2634[[#This Row],[M1 Money Stock, Billions of Dollars, Weekly, Seasonally Adjusted]]-B349)/B349</f>
        <v>7.2787039211082948E-3</v>
      </c>
      <c r="D350" s="34">
        <f>((1+Table2634[[#This Row],[Weekly change]])^52)-1</f>
        <v>0.45808186951415442</v>
      </c>
      <c r="E350" s="24">
        <f t="shared" si="5"/>
        <v>427.125</v>
      </c>
      <c r="F350" s="32">
        <f>(Table2634[[#This Row],[4 weeks average]]-B298)/B298</f>
        <v>7.2639377197388277E-2</v>
      </c>
    </row>
    <row r="351" spans="1:6" x14ac:dyDescent="0.35">
      <c r="A351" s="22">
        <v>29815</v>
      </c>
      <c r="B351" s="24">
        <f>VLOOKUP(Table2634[[#This Row],[Date]],'DB Money Supply'!$A:$D,4)</f>
        <v>426.3</v>
      </c>
      <c r="C351" s="30">
        <f>(Table2634[[#This Row],[M1 Money Stock, Billions of Dollars, Weekly, Seasonally Adjusted]]-B350)/B350</f>
        <v>-6.2937062937062672E-3</v>
      </c>
      <c r="D351" s="34">
        <f>((1+Table2634[[#This Row],[Weekly change]])^52)-1</f>
        <v>-0.27985806046366746</v>
      </c>
      <c r="E351" s="24">
        <f t="shared" si="5"/>
        <v>426.84999999999997</v>
      </c>
      <c r="F351" s="32">
        <f>(Table2634[[#This Row],[4 weeks average]]-B299)/B299</f>
        <v>7.1679638463469628E-2</v>
      </c>
    </row>
    <row r="352" spans="1:6" x14ac:dyDescent="0.35">
      <c r="A352" s="22">
        <v>29822</v>
      </c>
      <c r="B352" s="24">
        <f>VLOOKUP(Table2634[[#This Row],[Date]],'DB Money Supply'!$A:$D,4)</f>
        <v>425.8</v>
      </c>
      <c r="C352" s="30">
        <f>(Table2634[[#This Row],[M1 Money Stock, Billions of Dollars, Weekly, Seasonally Adjusted]]-B351)/B351</f>
        <v>-1.1728829462819611E-3</v>
      </c>
      <c r="D352" s="34">
        <f>((1+Table2634[[#This Row],[Weekly change]])^52)-1</f>
        <v>-5.9200946797190679E-2</v>
      </c>
      <c r="E352" s="24">
        <f t="shared" si="5"/>
        <v>426.75</v>
      </c>
      <c r="F352" s="32">
        <f>(Table2634[[#This Row],[4 weeks average]]-B300)/B300</f>
        <v>6.8745304282494341E-2</v>
      </c>
    </row>
    <row r="353" spans="1:6" x14ac:dyDescent="0.35">
      <c r="A353" s="22">
        <v>29829</v>
      </c>
      <c r="B353" s="24">
        <f>VLOOKUP(Table2634[[#This Row],[Date]],'DB Money Supply'!$A:$D,4)</f>
        <v>427</v>
      </c>
      <c r="C353" s="30">
        <f>(Table2634[[#This Row],[M1 Money Stock, Billions of Dollars, Weekly, Seasonally Adjusted]]-B352)/B352</f>
        <v>2.8182245185532848E-3</v>
      </c>
      <c r="D353" s="34">
        <f>((1+Table2634[[#This Row],[Weekly change]])^52)-1</f>
        <v>0.15759150749048167</v>
      </c>
      <c r="E353" s="24">
        <f t="shared" si="5"/>
        <v>427.02499999999998</v>
      </c>
      <c r="F353" s="32">
        <f>(Table2634[[#This Row],[4 weeks average]]-B301)/B301</f>
        <v>6.1987067893558699E-2</v>
      </c>
    </row>
    <row r="354" spans="1:6" x14ac:dyDescent="0.35">
      <c r="A354" s="22">
        <v>29836</v>
      </c>
      <c r="B354" s="24">
        <f>VLOOKUP(Table2634[[#This Row],[Date]],'DB Money Supply'!$A:$D,4)</f>
        <v>425.6</v>
      </c>
      <c r="C354" s="30">
        <f>(Table2634[[#This Row],[M1 Money Stock, Billions of Dollars, Weekly, Seasonally Adjusted]]-B353)/B353</f>
        <v>-3.2786885245901106E-3</v>
      </c>
      <c r="D354" s="34">
        <f>((1+Table2634[[#This Row],[Weekly change]])^52)-1</f>
        <v>-0.15698616581946889</v>
      </c>
      <c r="E354" s="24">
        <f t="shared" si="5"/>
        <v>426.17499999999995</v>
      </c>
      <c r="F354" s="32">
        <f>(Table2634[[#This Row],[4 weeks average]]-B302)/B302</f>
        <v>5.5149789551869222E-2</v>
      </c>
    </row>
    <row r="355" spans="1:6" x14ac:dyDescent="0.35">
      <c r="A355" s="22">
        <v>29843</v>
      </c>
      <c r="B355" s="24">
        <f>VLOOKUP(Table2634[[#This Row],[Date]],'DB Money Supply'!$A:$D,4)</f>
        <v>429</v>
      </c>
      <c r="C355" s="30">
        <f>(Table2634[[#This Row],[M1 Money Stock, Billions of Dollars, Weekly, Seasonally Adjusted]]-B354)/B354</f>
        <v>7.988721804511224E-3</v>
      </c>
      <c r="D355" s="34">
        <f>((1+Table2634[[#This Row],[Weekly change]])^52)-1</f>
        <v>0.51249863256058448</v>
      </c>
      <c r="E355" s="24">
        <f t="shared" si="5"/>
        <v>426.85</v>
      </c>
      <c r="F355" s="32">
        <f>(Table2634[[#This Row],[4 weeks average]]-B303)/B303</f>
        <v>5.4731900172967717E-2</v>
      </c>
    </row>
    <row r="356" spans="1:6" x14ac:dyDescent="0.35">
      <c r="A356" s="22">
        <v>29850</v>
      </c>
      <c r="B356" s="24">
        <f>VLOOKUP(Table2634[[#This Row],[Date]],'DB Money Supply'!$A:$D,4)</f>
        <v>428.3</v>
      </c>
      <c r="C356" s="30">
        <f>(Table2634[[#This Row],[M1 Money Stock, Billions of Dollars, Weekly, Seasonally Adjusted]]-B355)/B355</f>
        <v>-1.6317016317016052E-3</v>
      </c>
      <c r="D356" s="34">
        <f>((1+Table2634[[#This Row],[Weekly change]])^52)-1</f>
        <v>-8.14121960403561E-2</v>
      </c>
      <c r="E356" s="24">
        <f t="shared" si="5"/>
        <v>427.47499999999997</v>
      </c>
      <c r="F356" s="32">
        <f>(Table2634[[#This Row],[4 weeks average]]-B304)/B304</f>
        <v>5.3932445759368695E-2</v>
      </c>
    </row>
    <row r="357" spans="1:6" x14ac:dyDescent="0.35">
      <c r="A357" s="22">
        <v>29857</v>
      </c>
      <c r="B357" s="24">
        <f>VLOOKUP(Table2634[[#This Row],[Date]],'DB Money Supply'!$A:$D,4)</f>
        <v>424.9</v>
      </c>
      <c r="C357" s="30">
        <f>(Table2634[[#This Row],[M1 Money Stock, Billions of Dollars, Weekly, Seasonally Adjusted]]-B356)/B356</f>
        <v>-7.9383609619426438E-3</v>
      </c>
      <c r="D357" s="34">
        <f>((1+Table2634[[#This Row],[Weekly change]])^52)-1</f>
        <v>-0.33929111357994335</v>
      </c>
      <c r="E357" s="24">
        <f t="shared" si="5"/>
        <v>426.95000000000005</v>
      </c>
      <c r="F357" s="32">
        <f>(Table2634[[#This Row],[4 weeks average]]-B305)/B305</f>
        <v>5.3417221811004278E-2</v>
      </c>
    </row>
    <row r="358" spans="1:6" x14ac:dyDescent="0.35">
      <c r="A358" s="22">
        <v>29864</v>
      </c>
      <c r="B358" s="24">
        <f>VLOOKUP(Table2634[[#This Row],[Date]],'DB Money Supply'!$A:$D,4)</f>
        <v>427</v>
      </c>
      <c r="C358" s="30">
        <f>(Table2634[[#This Row],[M1 Money Stock, Billions of Dollars, Weekly, Seasonally Adjusted]]-B357)/B357</f>
        <v>4.9423393739703994E-3</v>
      </c>
      <c r="D358" s="34">
        <f>((1+Table2634[[#This Row],[Weekly change]])^52)-1</f>
        <v>0.29222900435761368</v>
      </c>
      <c r="E358" s="24">
        <f t="shared" si="5"/>
        <v>427.29999999999995</v>
      </c>
      <c r="F358" s="32">
        <f>(Table2634[[#This Row],[4 weeks average]]-B306)/B306</f>
        <v>4.6790788829005309E-2</v>
      </c>
    </row>
    <row r="359" spans="1:6" x14ac:dyDescent="0.35">
      <c r="A359" s="22">
        <v>29871</v>
      </c>
      <c r="B359" s="24">
        <f>VLOOKUP(Table2634[[#This Row],[Date]],'DB Money Supply'!$A:$D,4)</f>
        <v>428.3</v>
      </c>
      <c r="C359" s="30">
        <f>(Table2634[[#This Row],[M1 Money Stock, Billions of Dollars, Weekly, Seasonally Adjusted]]-B358)/B358</f>
        <v>3.0444964871194644E-3</v>
      </c>
      <c r="D359" s="34">
        <f>((1+Table2634[[#This Row],[Weekly change]])^52)-1</f>
        <v>0.17125205888355355</v>
      </c>
      <c r="E359" s="24">
        <f t="shared" si="5"/>
        <v>427.125</v>
      </c>
      <c r="F359" s="32">
        <f>(Table2634[[#This Row],[4 weeks average]]-B307)/B307</f>
        <v>4.4570799706529773E-2</v>
      </c>
    </row>
    <row r="360" spans="1:6" x14ac:dyDescent="0.35">
      <c r="A360" s="22">
        <v>29878</v>
      </c>
      <c r="B360" s="24">
        <f>VLOOKUP(Table2634[[#This Row],[Date]],'DB Money Supply'!$A:$D,4)</f>
        <v>428.9</v>
      </c>
      <c r="C360" s="30">
        <f>(Table2634[[#This Row],[M1 Money Stock, Billions of Dollars, Weekly, Seasonally Adjusted]]-B359)/B359</f>
        <v>1.4008872285780198E-3</v>
      </c>
      <c r="D360" s="34">
        <f>((1+Table2634[[#This Row],[Weekly change]])^52)-1</f>
        <v>7.5510205632299598E-2</v>
      </c>
      <c r="E360" s="24">
        <f t="shared" si="5"/>
        <v>427.27499999999998</v>
      </c>
      <c r="F360" s="32">
        <f>(Table2634[[#This Row],[4 weeks average]]-B308)/B308</f>
        <v>4.5704845814977857E-2</v>
      </c>
    </row>
    <row r="361" spans="1:6" x14ac:dyDescent="0.35">
      <c r="A361" s="22">
        <v>29885</v>
      </c>
      <c r="B361" s="24">
        <f>VLOOKUP(Table2634[[#This Row],[Date]],'DB Money Supply'!$A:$D,4)</f>
        <v>428.9</v>
      </c>
      <c r="C361" s="30">
        <f>(Table2634[[#This Row],[M1 Money Stock, Billions of Dollars, Weekly, Seasonally Adjusted]]-B360)/B360</f>
        <v>0</v>
      </c>
      <c r="D361" s="34">
        <f>((1+Table2634[[#This Row],[Weekly change]])^52)-1</f>
        <v>0</v>
      </c>
      <c r="E361" s="24">
        <f t="shared" si="5"/>
        <v>428.27499999999998</v>
      </c>
      <c r="F361" s="32">
        <f>(Table2634[[#This Row],[4 weeks average]]-B309)/B309</f>
        <v>4.5593261718749889E-2</v>
      </c>
    </row>
    <row r="362" spans="1:6" x14ac:dyDescent="0.35">
      <c r="A362" s="22">
        <v>29892</v>
      </c>
      <c r="B362" s="24">
        <f>VLOOKUP(Table2634[[#This Row],[Date]],'DB Money Supply'!$A:$D,4)</f>
        <v>428.3</v>
      </c>
      <c r="C362" s="30">
        <f>(Table2634[[#This Row],[M1 Money Stock, Billions of Dollars, Weekly, Seasonally Adjusted]]-B361)/B361</f>
        <v>-1.3989274889250778E-3</v>
      </c>
      <c r="D362" s="34">
        <f>((1+Table2634[[#This Row],[Weekly change]])^52)-1</f>
        <v>-7.0208729993325614E-2</v>
      </c>
      <c r="E362" s="24">
        <f t="shared" si="5"/>
        <v>428.59999999999997</v>
      </c>
      <c r="F362" s="32">
        <f>(Table2634[[#This Row],[4 weeks average]]-B310)/B310</f>
        <v>4.7409579667644128E-2</v>
      </c>
    </row>
    <row r="363" spans="1:6" x14ac:dyDescent="0.35">
      <c r="A363" s="22">
        <v>29899</v>
      </c>
      <c r="B363" s="24">
        <f>VLOOKUP(Table2634[[#This Row],[Date]],'DB Money Supply'!$A:$D,4)</f>
        <v>430.6</v>
      </c>
      <c r="C363" s="30">
        <f>(Table2634[[#This Row],[M1 Money Stock, Billions of Dollars, Weekly, Seasonally Adjusted]]-B362)/B362</f>
        <v>5.370067709549408E-3</v>
      </c>
      <c r="D363" s="34">
        <f>((1+Table2634[[#This Row],[Weekly change]])^52)-1</f>
        <v>0.32114187050057486</v>
      </c>
      <c r="E363" s="24">
        <f t="shared" si="5"/>
        <v>429.17499999999995</v>
      </c>
      <c r="F363" s="32">
        <f>(Table2634[[#This Row],[4 weeks average]]-B311)/B311</f>
        <v>4.5748050682261156E-2</v>
      </c>
    </row>
    <row r="364" spans="1:6" x14ac:dyDescent="0.35">
      <c r="A364" s="22">
        <v>29906</v>
      </c>
      <c r="B364" s="24">
        <f>VLOOKUP(Table2634[[#This Row],[Date]],'DB Money Supply'!$A:$D,4)</f>
        <v>431.4</v>
      </c>
      <c r="C364" s="30">
        <f>(Table2634[[#This Row],[M1 Money Stock, Billions of Dollars, Weekly, Seasonally Adjusted]]-B363)/B363</f>
        <v>1.8578727357174976E-3</v>
      </c>
      <c r="D364" s="34">
        <f>((1+Table2634[[#This Row],[Weekly change]])^52)-1</f>
        <v>0.10133133144003659</v>
      </c>
      <c r="E364" s="24">
        <f t="shared" si="5"/>
        <v>429.80000000000007</v>
      </c>
      <c r="F364" s="32">
        <f>(Table2634[[#This Row],[4 weeks average]]-B312)/B312</f>
        <v>4.497933381959654E-2</v>
      </c>
    </row>
    <row r="365" spans="1:6" x14ac:dyDescent="0.35">
      <c r="A365" s="22">
        <v>29913</v>
      </c>
      <c r="B365" s="24">
        <f>VLOOKUP(Table2634[[#This Row],[Date]],'DB Money Supply'!$A:$D,4)</f>
        <v>430.4</v>
      </c>
      <c r="C365" s="30">
        <f>(Table2634[[#This Row],[M1 Money Stock, Billions of Dollars, Weekly, Seasonally Adjusted]]-B364)/B364</f>
        <v>-2.3180343069077423E-3</v>
      </c>
      <c r="D365" s="34">
        <f>((1+Table2634[[#This Row],[Weekly change]])^52)-1</f>
        <v>-0.11368043059126576</v>
      </c>
      <c r="E365" s="24">
        <f t="shared" si="5"/>
        <v>430.17500000000007</v>
      </c>
      <c r="F365" s="32">
        <f>(Table2634[[#This Row],[4 weeks average]]-B313)/B313</f>
        <v>4.7164070107108221E-2</v>
      </c>
    </row>
    <row r="366" spans="1:6" x14ac:dyDescent="0.35">
      <c r="A366" s="22">
        <v>29920</v>
      </c>
      <c r="B366" s="24">
        <f>VLOOKUP(Table2634[[#This Row],[Date]],'DB Money Supply'!$A:$D,4)</f>
        <v>433.5</v>
      </c>
      <c r="C366" s="30">
        <f>(Table2634[[#This Row],[M1 Money Stock, Billions of Dollars, Weekly, Seasonally Adjusted]]-B365)/B365</f>
        <v>7.2026022304833249E-3</v>
      </c>
      <c r="D366" s="34">
        <f>((1+Table2634[[#This Row],[Weekly change]])^52)-1</f>
        <v>0.45236453694846124</v>
      </c>
      <c r="E366" s="24">
        <f t="shared" si="5"/>
        <v>431.47500000000002</v>
      </c>
      <c r="F366" s="32">
        <f>(Table2634[[#This Row],[4 weeks average]]-B314)/B314</f>
        <v>5.1096224116930627E-2</v>
      </c>
    </row>
    <row r="367" spans="1:6" x14ac:dyDescent="0.35">
      <c r="A367" s="22">
        <v>29927</v>
      </c>
      <c r="B367" s="24">
        <f>VLOOKUP(Table2634[[#This Row],[Date]],'DB Money Supply'!$A:$D,4)</f>
        <v>436.2</v>
      </c>
      <c r="C367" s="30">
        <f>(Table2634[[#This Row],[M1 Money Stock, Billions of Dollars, Weekly, Seasonally Adjusted]]-B366)/B366</f>
        <v>6.2283737024221193E-3</v>
      </c>
      <c r="D367" s="34">
        <f>((1+Table2634[[#This Row],[Weekly change]])^52)-1</f>
        <v>0.38108716872731319</v>
      </c>
      <c r="E367" s="24">
        <f t="shared" si="5"/>
        <v>432.875</v>
      </c>
      <c r="F367" s="32">
        <f>(Table2634[[#This Row],[4 weeks average]]-B315)/B315</f>
        <v>5.6823730468749944E-2</v>
      </c>
    </row>
    <row r="368" spans="1:6" x14ac:dyDescent="0.35">
      <c r="A368" s="22">
        <v>29934</v>
      </c>
      <c r="B368" s="24">
        <f>VLOOKUP(Table2634[[#This Row],[Date]],'DB Money Supply'!$A:$D,4)</f>
        <v>435.1</v>
      </c>
      <c r="C368" s="30">
        <f>(Table2634[[#This Row],[M1 Money Stock, Billions of Dollars, Weekly, Seasonally Adjusted]]-B367)/B367</f>
        <v>-2.5217790004584272E-3</v>
      </c>
      <c r="D368" s="34">
        <f>((1+Table2634[[#This Row],[Weekly change]])^52)-1</f>
        <v>-0.12304371167463046</v>
      </c>
      <c r="E368" s="24">
        <f t="shared" si="5"/>
        <v>433.79999999999995</v>
      </c>
      <c r="F368" s="32">
        <f>(Table2634[[#This Row],[4 weeks average]]-B316)/B316</f>
        <v>5.6245434623812922E-2</v>
      </c>
    </row>
    <row r="369" spans="1:6" x14ac:dyDescent="0.35">
      <c r="A369" s="22">
        <v>29941</v>
      </c>
      <c r="B369" s="24">
        <f>VLOOKUP(Table2634[[#This Row],[Date]],'DB Money Supply'!$A:$D,4)</f>
        <v>437.2</v>
      </c>
      <c r="C369" s="30">
        <f>(Table2634[[#This Row],[M1 Money Stock, Billions of Dollars, Weekly, Seasonally Adjusted]]-B368)/B368</f>
        <v>4.8264766720293398E-3</v>
      </c>
      <c r="D369" s="34">
        <f>((1+Table2634[[#This Row],[Weekly change]])^52)-1</f>
        <v>0.2845045270627149</v>
      </c>
      <c r="E369" s="24">
        <f t="shared" si="5"/>
        <v>435.50000000000006</v>
      </c>
      <c r="F369" s="32">
        <f>(Table2634[[#This Row],[4 weeks average]]-B317)/B317</f>
        <v>6.2454257135887002E-2</v>
      </c>
    </row>
    <row r="370" spans="1:6" x14ac:dyDescent="0.35">
      <c r="A370" s="22">
        <v>29948</v>
      </c>
      <c r="B370" s="24">
        <f>VLOOKUP(Table2634[[#This Row],[Date]],'DB Money Supply'!$A:$D,4)</f>
        <v>436.7</v>
      </c>
      <c r="C370" s="30">
        <f>(Table2634[[#This Row],[M1 Money Stock, Billions of Dollars, Weekly, Seasonally Adjusted]]-B369)/B369</f>
        <v>-1.1436413540713633E-3</v>
      </c>
      <c r="D370" s="34">
        <f>((1+Table2634[[#This Row],[Weekly change]])^52)-1</f>
        <v>-5.7767653199565894E-2</v>
      </c>
      <c r="E370" s="24">
        <f t="shared" si="5"/>
        <v>436.3</v>
      </c>
      <c r="F370" s="32">
        <f>(Table2634[[#This Row],[4 weeks average]]-B318)/B318</f>
        <v>7.9149146673262422E-2</v>
      </c>
    </row>
    <row r="371" spans="1:6" x14ac:dyDescent="0.35">
      <c r="A371" s="22">
        <v>29955</v>
      </c>
      <c r="B371" s="24">
        <f>VLOOKUP(Table2634[[#This Row],[Date]],'DB Money Supply'!$A:$D,4)</f>
        <v>440.2</v>
      </c>
      <c r="C371" s="30">
        <f>(Table2634[[#This Row],[M1 Money Stock, Billions of Dollars, Weekly, Seasonally Adjusted]]-B370)/B370</f>
        <v>8.014655369819098E-3</v>
      </c>
      <c r="D371" s="34">
        <f>((1+Table2634[[#This Row],[Weekly change]])^52)-1</f>
        <v>0.51452346850858444</v>
      </c>
      <c r="E371" s="24">
        <f t="shared" si="5"/>
        <v>437.3</v>
      </c>
      <c r="F371" s="32">
        <f>(Table2634[[#This Row],[4 weeks average]]-B319)/B319</f>
        <v>7.3392243495336365E-2</v>
      </c>
    </row>
    <row r="372" spans="1:6" x14ac:dyDescent="0.35">
      <c r="A372" s="22">
        <v>29962</v>
      </c>
      <c r="B372" s="24">
        <f>VLOOKUP(Table2634[[#This Row],[Date]],'DB Money Supply'!$A:$D,4)</f>
        <v>442.7</v>
      </c>
      <c r="C372" s="30">
        <f>(Table2634[[#This Row],[M1 Money Stock, Billions of Dollars, Weekly, Seasonally Adjusted]]-B371)/B371</f>
        <v>5.6792367105860976E-3</v>
      </c>
      <c r="D372" s="34">
        <f>((1+Table2634[[#This Row],[Weekly change]])^52)-1</f>
        <v>0.34243465698326303</v>
      </c>
      <c r="E372" s="24">
        <f t="shared" si="5"/>
        <v>439.2</v>
      </c>
      <c r="F372" s="32">
        <f>(Table2634[[#This Row],[4 weeks average]]-B320)/B320</f>
        <v>7.2789447972642918E-2</v>
      </c>
    </row>
    <row r="373" spans="1:6" x14ac:dyDescent="0.35">
      <c r="A373" s="22">
        <v>29969</v>
      </c>
      <c r="B373" s="24">
        <f>VLOOKUP(Table2634[[#This Row],[Date]],'DB Money Supply'!$A:$D,4)</f>
        <v>442.8</v>
      </c>
      <c r="C373" s="30">
        <f>(Table2634[[#This Row],[M1 Money Stock, Billions of Dollars, Weekly, Seasonally Adjusted]]-B372)/B372</f>
        <v>2.2588660492437934E-4</v>
      </c>
      <c r="D373" s="34">
        <f>((1+Table2634[[#This Row],[Weekly change]])^52)-1</f>
        <v>1.1814017712304947E-2</v>
      </c>
      <c r="E373" s="24">
        <f t="shared" si="5"/>
        <v>440.59999999999997</v>
      </c>
      <c r="F373" s="32">
        <f>(Table2634[[#This Row],[4 weeks average]]-B321)/B321</f>
        <v>6.6311713455953478E-2</v>
      </c>
    </row>
    <row r="374" spans="1:6" x14ac:dyDescent="0.35">
      <c r="A374" s="22">
        <v>29976</v>
      </c>
      <c r="B374" s="24">
        <f>VLOOKUP(Table2634[[#This Row],[Date]],'DB Money Supply'!$A:$D,4)</f>
        <v>442.7</v>
      </c>
      <c r="C374" s="30">
        <f>(Table2634[[#This Row],[M1 Money Stock, Billions of Dollars, Weekly, Seasonally Adjusted]]-B373)/B373</f>
        <v>-2.2583559168930158E-4</v>
      </c>
      <c r="D374" s="34">
        <f>((1+Table2634[[#This Row],[Weekly change]])^52)-1</f>
        <v>-1.1676076339624641E-2</v>
      </c>
      <c r="E374" s="24">
        <f t="shared" si="5"/>
        <v>442.1</v>
      </c>
      <c r="F374" s="32">
        <f>(Table2634[[#This Row],[4 weeks average]]-B322)/B322</f>
        <v>6.8390526824552947E-2</v>
      </c>
    </row>
    <row r="375" spans="1:6" x14ac:dyDescent="0.35">
      <c r="A375" s="22">
        <v>29983</v>
      </c>
      <c r="B375" s="24">
        <f>VLOOKUP(Table2634[[#This Row],[Date]],'DB Money Supply'!$A:$D,4)</f>
        <v>444.2</v>
      </c>
      <c r="C375" s="30">
        <f>(Table2634[[#This Row],[M1 Money Stock, Billions of Dollars, Weekly, Seasonally Adjusted]]-B374)/B374</f>
        <v>3.3882990738649198E-3</v>
      </c>
      <c r="D375" s="34">
        <f>((1+Table2634[[#This Row],[Weekly change]])^52)-1</f>
        <v>0.19231134446190312</v>
      </c>
      <c r="E375" s="24">
        <f t="shared" si="5"/>
        <v>443.1</v>
      </c>
      <c r="F375" s="32">
        <f>(Table2634[[#This Row],[4 weeks average]]-B323)/B323</f>
        <v>7.8627069133398272E-2</v>
      </c>
    </row>
    <row r="376" spans="1:6" x14ac:dyDescent="0.35">
      <c r="A376" s="22">
        <v>29990</v>
      </c>
      <c r="B376" s="24">
        <f>VLOOKUP(Table2634[[#This Row],[Date]],'DB Money Supply'!$A:$D,4)</f>
        <v>441.3</v>
      </c>
      <c r="C376" s="30">
        <f>(Table2634[[#This Row],[M1 Money Stock, Billions of Dollars, Weekly, Seasonally Adjusted]]-B375)/B375</f>
        <v>-6.5285907248986436E-3</v>
      </c>
      <c r="D376" s="34">
        <f>((1+Table2634[[#This Row],[Weekly change]])^52)-1</f>
        <v>-0.28865643322537382</v>
      </c>
      <c r="E376" s="24">
        <f t="shared" si="5"/>
        <v>442.75</v>
      </c>
      <c r="F376" s="32">
        <f>(Table2634[[#This Row],[4 weeks average]]-B324)/B324</f>
        <v>7.0478723404255261E-2</v>
      </c>
    </row>
    <row r="377" spans="1:6" x14ac:dyDescent="0.35">
      <c r="A377" s="22">
        <v>29997</v>
      </c>
      <c r="B377" s="24">
        <f>VLOOKUP(Table2634[[#This Row],[Date]],'DB Money Supply'!$A:$D,4)</f>
        <v>442.3</v>
      </c>
      <c r="C377" s="30">
        <f>(Table2634[[#This Row],[M1 Money Stock, Billions of Dollars, Weekly, Seasonally Adjusted]]-B376)/B376</f>
        <v>2.2660321776569229E-3</v>
      </c>
      <c r="D377" s="34">
        <f>((1+Table2634[[#This Row],[Weekly change]])^52)-1</f>
        <v>0.12490700175923508</v>
      </c>
      <c r="E377" s="24">
        <f t="shared" si="5"/>
        <v>442.625</v>
      </c>
      <c r="F377" s="32">
        <f>(Table2634[[#This Row],[4 weeks average]]-B325)/B325</f>
        <v>6.579581025764504E-2</v>
      </c>
    </row>
    <row r="378" spans="1:6" x14ac:dyDescent="0.35">
      <c r="A378" s="22">
        <v>30004</v>
      </c>
      <c r="B378" s="24">
        <f>VLOOKUP(Table2634[[#This Row],[Date]],'DB Money Supply'!$A:$D,4)</f>
        <v>441.6</v>
      </c>
      <c r="C378" s="30">
        <f>(Table2634[[#This Row],[M1 Money Stock, Billions of Dollars, Weekly, Seasonally Adjusted]]-B377)/B377</f>
        <v>-1.5826362197603179E-3</v>
      </c>
      <c r="D378" s="34">
        <f>((1+Table2634[[#This Row],[Weekly change]])^52)-1</f>
        <v>-7.9061735015985124E-2</v>
      </c>
      <c r="E378" s="24">
        <f t="shared" si="5"/>
        <v>442.35</v>
      </c>
      <c r="F378" s="32">
        <f>(Table2634[[#This Row],[4 weeks average]]-B326)/B326</f>
        <v>6.1809889582333168E-2</v>
      </c>
    </row>
    <row r="379" spans="1:6" x14ac:dyDescent="0.35">
      <c r="A379" s="22">
        <v>30011</v>
      </c>
      <c r="B379" s="24">
        <f>VLOOKUP(Table2634[[#This Row],[Date]],'DB Money Supply'!$A:$D,4)</f>
        <v>442.2</v>
      </c>
      <c r="C379" s="30">
        <f>(Table2634[[#This Row],[M1 Money Stock, Billions of Dollars, Weekly, Seasonally Adjusted]]-B378)/B378</f>
        <v>1.3586956521738358E-3</v>
      </c>
      <c r="D379" s="34">
        <f>((1+Table2634[[#This Row],[Weekly change]])^52)-1</f>
        <v>7.3156407903380405E-2</v>
      </c>
      <c r="E379" s="24">
        <f t="shared" si="5"/>
        <v>441.85</v>
      </c>
      <c r="F379" s="32">
        <f>(Table2634[[#This Row],[4 weeks average]]-B327)/B327</f>
        <v>6.5469013744875904E-2</v>
      </c>
    </row>
    <row r="380" spans="1:6" x14ac:dyDescent="0.35">
      <c r="A380" s="22">
        <v>30018</v>
      </c>
      <c r="B380" s="24">
        <f>VLOOKUP(Table2634[[#This Row],[Date]],'DB Money Supply'!$A:$D,4)</f>
        <v>442.1</v>
      </c>
      <c r="C380" s="30">
        <f>(Table2634[[#This Row],[M1 Money Stock, Billions of Dollars, Weekly, Seasonally Adjusted]]-B379)/B379</f>
        <v>-2.2614201718671619E-4</v>
      </c>
      <c r="D380" s="34">
        <f>((1+Table2634[[#This Row],[Weekly change]])^52)-1</f>
        <v>-1.1691827851592174E-2</v>
      </c>
      <c r="E380" s="24">
        <f t="shared" si="5"/>
        <v>442.05000000000007</v>
      </c>
      <c r="F380" s="32">
        <f>(Table2634[[#This Row],[4 weeks average]]-B328)/B328</f>
        <v>5.9056061332055806E-2</v>
      </c>
    </row>
    <row r="381" spans="1:6" x14ac:dyDescent="0.35">
      <c r="A381" s="22">
        <v>30025</v>
      </c>
      <c r="B381" s="24">
        <f>VLOOKUP(Table2634[[#This Row],[Date]],'DB Money Supply'!$A:$D,4)</f>
        <v>443.4</v>
      </c>
      <c r="C381" s="30">
        <f>(Table2634[[#This Row],[M1 Money Stock, Billions of Dollars, Weekly, Seasonally Adjusted]]-B380)/B380</f>
        <v>2.9405111965617606E-3</v>
      </c>
      <c r="D381" s="34">
        <f>((1+Table2634[[#This Row],[Weekly change]])^52)-1</f>
        <v>0.16495470938861545</v>
      </c>
      <c r="E381" s="24">
        <f t="shared" si="5"/>
        <v>442.32500000000005</v>
      </c>
      <c r="F381" s="32">
        <f>(Table2634[[#This Row],[4 weeks average]]-B329)/B329</f>
        <v>5.5416368408494447E-2</v>
      </c>
    </row>
    <row r="382" spans="1:6" x14ac:dyDescent="0.35">
      <c r="A382" s="22">
        <v>30032</v>
      </c>
      <c r="B382" s="24">
        <f>VLOOKUP(Table2634[[#This Row],[Date]],'DB Money Supply'!$A:$D,4)</f>
        <v>442.4</v>
      </c>
      <c r="C382" s="30">
        <f>(Table2634[[#This Row],[M1 Money Stock, Billions of Dollars, Weekly, Seasonally Adjusted]]-B381)/B381</f>
        <v>-2.2552999548940012E-3</v>
      </c>
      <c r="D382" s="34">
        <f>((1+Table2634[[#This Row],[Weekly change]])^52)-1</f>
        <v>-0.11077772149104592</v>
      </c>
      <c r="E382" s="24">
        <f t="shared" si="5"/>
        <v>442.52499999999998</v>
      </c>
      <c r="F382" s="32">
        <f>(Table2634[[#This Row],[4 weeks average]]-B330)/B330</f>
        <v>5.5641698473282417E-2</v>
      </c>
    </row>
    <row r="383" spans="1:6" x14ac:dyDescent="0.35">
      <c r="A383" s="22">
        <v>30039</v>
      </c>
      <c r="B383" s="24">
        <f>VLOOKUP(Table2634[[#This Row],[Date]],'DB Money Supply'!$A:$D,4)</f>
        <v>442.4</v>
      </c>
      <c r="C383" s="30">
        <f>(Table2634[[#This Row],[M1 Money Stock, Billions of Dollars, Weekly, Seasonally Adjusted]]-B382)/B382</f>
        <v>0</v>
      </c>
      <c r="D383" s="34">
        <f>((1+Table2634[[#This Row],[Weekly change]])^52)-1</f>
        <v>0</v>
      </c>
      <c r="E383" s="24">
        <f t="shared" si="5"/>
        <v>442.57500000000005</v>
      </c>
      <c r="F383" s="32">
        <f>(Table2634[[#This Row],[4 weeks average]]-B331)/B331</f>
        <v>5.1247030878859963E-2</v>
      </c>
    </row>
    <row r="384" spans="1:6" x14ac:dyDescent="0.35">
      <c r="A384" s="22">
        <v>30046</v>
      </c>
      <c r="B384" s="24">
        <f>VLOOKUP(Table2634[[#This Row],[Date]],'DB Money Supply'!$A:$D,4)</f>
        <v>445.2</v>
      </c>
      <c r="C384" s="30">
        <f>(Table2634[[#This Row],[M1 Money Stock, Billions of Dollars, Weekly, Seasonally Adjusted]]-B383)/B383</f>
        <v>6.3291139240506588E-3</v>
      </c>
      <c r="D384" s="34">
        <f>((1+Table2634[[#This Row],[Weekly change]])^52)-1</f>
        <v>0.38829558658902985</v>
      </c>
      <c r="E384" s="24">
        <f t="shared" si="5"/>
        <v>443.34999999999997</v>
      </c>
      <c r="F384" s="32">
        <f>(Table2634[[#This Row],[4 weeks average]]-B332)/B332</f>
        <v>4.5636792452830109E-2</v>
      </c>
    </row>
    <row r="385" spans="1:6" x14ac:dyDescent="0.35">
      <c r="A385" s="22">
        <v>30053</v>
      </c>
      <c r="B385" s="24">
        <f>VLOOKUP(Table2634[[#This Row],[Date]],'DB Money Supply'!$A:$D,4)</f>
        <v>447.6</v>
      </c>
      <c r="C385" s="30">
        <f>(Table2634[[#This Row],[M1 Money Stock, Billions of Dollars, Weekly, Seasonally Adjusted]]-B384)/B384</f>
        <v>5.3908355795149014E-3</v>
      </c>
      <c r="D385" s="34">
        <f>((1+Table2634[[#This Row],[Weekly change]])^52)-1</f>
        <v>0.32256173725056514</v>
      </c>
      <c r="E385" s="24">
        <f t="shared" si="5"/>
        <v>444.4</v>
      </c>
      <c r="F385" s="32">
        <f>(Table2634[[#This Row],[4 weeks average]]-B333)/B333</f>
        <v>4.2947664867401911E-2</v>
      </c>
    </row>
    <row r="386" spans="1:6" x14ac:dyDescent="0.35">
      <c r="A386" s="22">
        <v>30060</v>
      </c>
      <c r="B386" s="24">
        <f>VLOOKUP(Table2634[[#This Row],[Date]],'DB Money Supply'!$A:$D,4)</f>
        <v>448.5</v>
      </c>
      <c r="C386" s="30">
        <f>(Table2634[[#This Row],[M1 Money Stock, Billions of Dollars, Weekly, Seasonally Adjusted]]-B385)/B385</f>
        <v>2.0107238605897616E-3</v>
      </c>
      <c r="D386" s="34">
        <f>((1+Table2634[[#This Row],[Weekly change]])^52)-1</f>
        <v>0.1101028438797218</v>
      </c>
      <c r="E386" s="24">
        <f t="shared" si="5"/>
        <v>445.92499999999995</v>
      </c>
      <c r="F386" s="32">
        <f>(Table2634[[#This Row],[4 weeks average]]-B334)/B334</f>
        <v>3.7758901559227287E-2</v>
      </c>
    </row>
    <row r="387" spans="1:6" x14ac:dyDescent="0.35">
      <c r="A387" s="22">
        <v>30067</v>
      </c>
      <c r="B387" s="24">
        <f>VLOOKUP(Table2634[[#This Row],[Date]],'DB Money Supply'!$A:$D,4)</f>
        <v>447.7</v>
      </c>
      <c r="C387" s="30">
        <f>(Table2634[[#This Row],[M1 Money Stock, Billions of Dollars, Weekly, Seasonally Adjusted]]-B386)/B386</f>
        <v>-1.7837235228539831E-3</v>
      </c>
      <c r="D387" s="34">
        <f>((1+Table2634[[#This Row],[Weekly change]])^52)-1</f>
        <v>-8.8657457354439195E-2</v>
      </c>
      <c r="E387" s="24">
        <f t="shared" si="5"/>
        <v>447.25</v>
      </c>
      <c r="F387" s="32">
        <f>(Table2634[[#This Row],[4 weeks average]]-B335)/B335</f>
        <v>4.2054986020503289E-2</v>
      </c>
    </row>
    <row r="388" spans="1:6" x14ac:dyDescent="0.35">
      <c r="A388" s="22">
        <v>30074</v>
      </c>
      <c r="B388" s="24">
        <f>VLOOKUP(Table2634[[#This Row],[Date]],'DB Money Supply'!$A:$D,4)</f>
        <v>445.3</v>
      </c>
      <c r="C388" s="30">
        <f>(Table2634[[#This Row],[M1 Money Stock, Billions of Dollars, Weekly, Seasonally Adjusted]]-B387)/B387</f>
        <v>-5.3607326334598557E-3</v>
      </c>
      <c r="D388" s="34">
        <f>((1+Table2634[[#This Row],[Weekly change]])^52)-1</f>
        <v>-0.24384428500902167</v>
      </c>
      <c r="E388" s="24">
        <f t="shared" si="5"/>
        <v>447.27499999999998</v>
      </c>
      <c r="F388" s="32">
        <f>(Table2634[[#This Row],[4 weeks average]]-B336)/B336</f>
        <v>4.6012628624882958E-2</v>
      </c>
    </row>
    <row r="389" spans="1:6" x14ac:dyDescent="0.35">
      <c r="A389" s="22">
        <v>30081</v>
      </c>
      <c r="B389" s="24">
        <f>VLOOKUP(Table2634[[#This Row],[Date]],'DB Money Supply'!$A:$D,4)</f>
        <v>447.2</v>
      </c>
      <c r="C389" s="30">
        <f>(Table2634[[#This Row],[M1 Money Stock, Billions of Dollars, Weekly, Seasonally Adjusted]]-B388)/B388</f>
        <v>4.2667864361104358E-3</v>
      </c>
      <c r="D389" s="34">
        <f>((1+Table2634[[#This Row],[Weekly change]])^52)-1</f>
        <v>0.24782357614787132</v>
      </c>
      <c r="E389" s="24">
        <f t="shared" si="5"/>
        <v>447.17500000000001</v>
      </c>
      <c r="F389" s="32">
        <f>(Table2634[[#This Row],[4 weeks average]]-B337)/B337</f>
        <v>5.044632370213771E-2</v>
      </c>
    </row>
    <row r="390" spans="1:6" x14ac:dyDescent="0.35">
      <c r="A390" s="22">
        <v>30088</v>
      </c>
      <c r="B390" s="24">
        <f>VLOOKUP(Table2634[[#This Row],[Date]],'DB Money Supply'!$A:$D,4)</f>
        <v>445.9</v>
      </c>
      <c r="C390" s="30">
        <f>(Table2634[[#This Row],[M1 Money Stock, Billions of Dollars, Weekly, Seasonally Adjusted]]-B389)/B389</f>
        <v>-2.9069767441860721E-3</v>
      </c>
      <c r="D390" s="34">
        <f>((1+Table2634[[#This Row],[Weekly change]])^52)-1</f>
        <v>-0.14048150046320063</v>
      </c>
      <c r="E390" s="24">
        <f t="shared" si="5"/>
        <v>446.52499999999998</v>
      </c>
      <c r="F390" s="32">
        <f>(Table2634[[#This Row],[4 weeks average]]-B338)/B338</f>
        <v>5.4119452313503194E-2</v>
      </c>
    </row>
    <row r="391" spans="1:6" x14ac:dyDescent="0.35">
      <c r="A391" s="22">
        <v>30095</v>
      </c>
      <c r="B391" s="24">
        <f>VLOOKUP(Table2634[[#This Row],[Date]],'DB Money Supply'!$A:$D,4)</f>
        <v>447.1</v>
      </c>
      <c r="C391" s="30">
        <f>(Table2634[[#This Row],[M1 Money Stock, Billions of Dollars, Weekly, Seasonally Adjusted]]-B390)/B390</f>
        <v>2.6911863646558545E-3</v>
      </c>
      <c r="D391" s="34">
        <f>((1+Table2634[[#This Row],[Weekly change]])^52)-1</f>
        <v>0.14999054837635928</v>
      </c>
      <c r="E391" s="24">
        <f t="shared" si="5"/>
        <v>446.375</v>
      </c>
      <c r="F391" s="32">
        <f>(Table2634[[#This Row],[4 weeks average]]-B339)/B339</f>
        <v>5.5010635783502661E-2</v>
      </c>
    </row>
    <row r="392" spans="1:6" x14ac:dyDescent="0.35">
      <c r="A392" s="22">
        <v>30102</v>
      </c>
      <c r="B392" s="24">
        <f>VLOOKUP(Table2634[[#This Row],[Date]],'DB Money Supply'!$A:$D,4)</f>
        <v>447.4</v>
      </c>
      <c r="C392" s="30">
        <f>(Table2634[[#This Row],[M1 Money Stock, Billions of Dollars, Weekly, Seasonally Adjusted]]-B391)/B391</f>
        <v>6.7099082979189112E-4</v>
      </c>
      <c r="D392" s="34">
        <f>((1+Table2634[[#This Row],[Weekly change]])^52)-1</f>
        <v>3.5495258024968113E-2</v>
      </c>
      <c r="E392" s="24">
        <f t="shared" si="5"/>
        <v>446.9</v>
      </c>
      <c r="F392" s="32">
        <f>(Table2634[[#This Row],[4 weeks average]]-B340)/B340</f>
        <v>5.2520018841262256E-2</v>
      </c>
    </row>
    <row r="393" spans="1:6" x14ac:dyDescent="0.35">
      <c r="A393" s="22">
        <v>30109</v>
      </c>
      <c r="B393" s="24">
        <f>VLOOKUP(Table2634[[#This Row],[Date]],'DB Money Supply'!$A:$D,4)</f>
        <v>448</v>
      </c>
      <c r="C393" s="30">
        <f>(Table2634[[#This Row],[M1 Money Stock, Billions of Dollars, Weekly, Seasonally Adjusted]]-B392)/B392</f>
        <v>1.3410818059902162E-3</v>
      </c>
      <c r="D393" s="34">
        <f>((1+Table2634[[#This Row],[Weekly change]])^52)-1</f>
        <v>7.2175256326697523E-2</v>
      </c>
      <c r="E393" s="24">
        <f t="shared" ref="E393:E456" si="6">AVERAGE(B390:B393)</f>
        <v>447.1</v>
      </c>
      <c r="F393" s="32">
        <f>(Table2634[[#This Row],[4 weeks average]]-B341)/B341</f>
        <v>5.6724178681162842E-2</v>
      </c>
    </row>
    <row r="394" spans="1:6" x14ac:dyDescent="0.35">
      <c r="A394" s="22">
        <v>30116</v>
      </c>
      <c r="B394" s="24">
        <f>VLOOKUP(Table2634[[#This Row],[Date]],'DB Money Supply'!$A:$D,4)</f>
        <v>449.1</v>
      </c>
      <c r="C394" s="30">
        <f>(Table2634[[#This Row],[M1 Money Stock, Billions of Dollars, Weekly, Seasonally Adjusted]]-B393)/B393</f>
        <v>2.4553571428571935E-3</v>
      </c>
      <c r="D394" s="34">
        <f>((1+Table2634[[#This Row],[Weekly change]])^52)-1</f>
        <v>0.13600995026055029</v>
      </c>
      <c r="E394" s="24">
        <f t="shared" si="6"/>
        <v>447.9</v>
      </c>
      <c r="F394" s="32">
        <f>(Table2634[[#This Row],[4 weeks average]]-B342)/B342</f>
        <v>5.2891396332863189E-2</v>
      </c>
    </row>
    <row r="395" spans="1:6" x14ac:dyDescent="0.35">
      <c r="A395" s="22">
        <v>30123</v>
      </c>
      <c r="B395" s="24">
        <f>VLOOKUP(Table2634[[#This Row],[Date]],'DB Money Supply'!$A:$D,4)</f>
        <v>448.3</v>
      </c>
      <c r="C395" s="30">
        <f>(Table2634[[#This Row],[M1 Money Stock, Billions of Dollars, Weekly, Seasonally Adjusted]]-B394)/B394</f>
        <v>-1.7813404586951933E-3</v>
      </c>
      <c r="D395" s="34">
        <f>((1+Table2634[[#This Row],[Weekly change]])^52)-1</f>
        <v>-8.8544315702764664E-2</v>
      </c>
      <c r="E395" s="24">
        <f t="shared" si="6"/>
        <v>448.2</v>
      </c>
      <c r="F395" s="32">
        <f>(Table2634[[#This Row],[4 weeks average]]-B343)/B343</f>
        <v>5.0632911392404979E-2</v>
      </c>
    </row>
    <row r="396" spans="1:6" x14ac:dyDescent="0.35">
      <c r="A396" s="22">
        <v>30130</v>
      </c>
      <c r="B396" s="24">
        <f>VLOOKUP(Table2634[[#This Row],[Date]],'DB Money Supply'!$A:$D,4)</f>
        <v>445</v>
      </c>
      <c r="C396" s="30">
        <f>(Table2634[[#This Row],[M1 Money Stock, Billions of Dollars, Weekly, Seasonally Adjusted]]-B395)/B395</f>
        <v>-7.3611420923488987E-3</v>
      </c>
      <c r="D396" s="34">
        <f>((1+Table2634[[#This Row],[Weekly change]])^52)-1</f>
        <v>-0.31900150835569308</v>
      </c>
      <c r="E396" s="24">
        <f t="shared" si="6"/>
        <v>447.6</v>
      </c>
      <c r="F396" s="32">
        <f>(Table2634[[#This Row],[4 weeks average]]-B344)/B344</f>
        <v>5.2681091251175996E-2</v>
      </c>
    </row>
    <row r="397" spans="1:6" x14ac:dyDescent="0.35">
      <c r="A397" s="22">
        <v>30137</v>
      </c>
      <c r="B397" s="24">
        <f>VLOOKUP(Table2634[[#This Row],[Date]],'DB Money Supply'!$A:$D,4)</f>
        <v>446.1</v>
      </c>
      <c r="C397" s="30">
        <f>(Table2634[[#This Row],[M1 Money Stock, Billions of Dollars, Weekly, Seasonally Adjusted]]-B396)/B396</f>
        <v>2.4719101123596016E-3</v>
      </c>
      <c r="D397" s="34">
        <f>((1+Table2634[[#This Row],[Weekly change]])^52)-1</f>
        <v>0.13698579164389479</v>
      </c>
      <c r="E397" s="24">
        <f t="shared" si="6"/>
        <v>447.125</v>
      </c>
      <c r="F397" s="32">
        <f>(Table2634[[#This Row],[4 weeks average]]-B345)/B345</f>
        <v>4.2735541044776094E-2</v>
      </c>
    </row>
    <row r="398" spans="1:6" x14ac:dyDescent="0.35">
      <c r="A398" s="22">
        <v>30144</v>
      </c>
      <c r="B398" s="24">
        <f>VLOOKUP(Table2634[[#This Row],[Date]],'DB Money Supply'!$A:$D,4)</f>
        <v>449</v>
      </c>
      <c r="C398" s="30">
        <f>(Table2634[[#This Row],[M1 Money Stock, Billions of Dollars, Weekly, Seasonally Adjusted]]-B397)/B397</f>
        <v>6.5007845774489514E-3</v>
      </c>
      <c r="D398" s="34">
        <f>((1+Table2634[[#This Row],[Weekly change]])^52)-1</f>
        <v>0.40066450664862518</v>
      </c>
      <c r="E398" s="24">
        <f t="shared" si="6"/>
        <v>447.1</v>
      </c>
      <c r="F398" s="32">
        <f>(Table2634[[#This Row],[4 weeks average]]-B346)/B346</f>
        <v>4.9038010323791729E-2</v>
      </c>
    </row>
    <row r="399" spans="1:6" x14ac:dyDescent="0.35">
      <c r="A399" s="22">
        <v>30151</v>
      </c>
      <c r="B399" s="24">
        <f>VLOOKUP(Table2634[[#This Row],[Date]],'DB Money Supply'!$A:$D,4)</f>
        <v>447.8</v>
      </c>
      <c r="C399" s="30">
        <f>(Table2634[[#This Row],[M1 Money Stock, Billions of Dollars, Weekly, Seasonally Adjusted]]-B398)/B398</f>
        <v>-2.6726057906458545E-3</v>
      </c>
      <c r="D399" s="34">
        <f>((1+Table2634[[#This Row],[Weekly change]])^52)-1</f>
        <v>-0.12991254207484626</v>
      </c>
      <c r="E399" s="24">
        <f t="shared" si="6"/>
        <v>446.97499999999997</v>
      </c>
      <c r="F399" s="32">
        <f>(Table2634[[#This Row],[4 weeks average]]-B347)/B347</f>
        <v>4.5800187178287294E-2</v>
      </c>
    </row>
    <row r="400" spans="1:6" x14ac:dyDescent="0.35">
      <c r="A400" s="22">
        <v>30158</v>
      </c>
      <c r="B400" s="24">
        <f>VLOOKUP(Table2634[[#This Row],[Date]],'DB Money Supply'!$A:$D,4)</f>
        <v>448.4</v>
      </c>
      <c r="C400" s="30">
        <f>(Table2634[[#This Row],[M1 Money Stock, Billions of Dollars, Weekly, Seasonally Adjusted]]-B399)/B399</f>
        <v>1.3398838767306072E-3</v>
      </c>
      <c r="D400" s="34">
        <f>((1+Table2634[[#This Row],[Weekly change]])^52)-1</f>
        <v>7.2108559524217908E-2</v>
      </c>
      <c r="E400" s="24">
        <f t="shared" si="6"/>
        <v>447.82500000000005</v>
      </c>
      <c r="F400" s="32">
        <f>(Table2634[[#This Row],[4 weeks average]]-B348)/B348</f>
        <v>5.0739089629282162E-2</v>
      </c>
    </row>
    <row r="401" spans="1:6" x14ac:dyDescent="0.35">
      <c r="A401" s="22">
        <v>30165</v>
      </c>
      <c r="B401" s="24">
        <f>VLOOKUP(Table2634[[#This Row],[Date]],'DB Money Supply'!$A:$D,4)</f>
        <v>448.5</v>
      </c>
      <c r="C401" s="30">
        <f>(Table2634[[#This Row],[M1 Money Stock, Billions of Dollars, Weekly, Seasonally Adjusted]]-B400)/B400</f>
        <v>2.2301516503127285E-4</v>
      </c>
      <c r="D401" s="34">
        <f>((1+Table2634[[#This Row],[Weekly change]])^52)-1</f>
        <v>1.166298400501864E-2</v>
      </c>
      <c r="E401" s="24">
        <f t="shared" si="6"/>
        <v>448.42499999999995</v>
      </c>
      <c r="F401" s="32">
        <f>(Table2634[[#This Row],[4 weeks average]]-B349)/B349</f>
        <v>5.2888001878375154E-2</v>
      </c>
    </row>
    <row r="402" spans="1:6" x14ac:dyDescent="0.35">
      <c r="A402" s="22">
        <v>30172</v>
      </c>
      <c r="B402" s="24">
        <f>VLOOKUP(Table2634[[#This Row],[Date]],'DB Money Supply'!$A:$D,4)</f>
        <v>449.6</v>
      </c>
      <c r="C402" s="30">
        <f>(Table2634[[#This Row],[M1 Money Stock, Billions of Dollars, Weekly, Seasonally Adjusted]]-B401)/B401</f>
        <v>2.4526198439242426E-3</v>
      </c>
      <c r="D402" s="34">
        <f>((1+Table2634[[#This Row],[Weekly change]])^52)-1</f>
        <v>0.13584865840939697</v>
      </c>
      <c r="E402" s="24">
        <f t="shared" si="6"/>
        <v>448.57500000000005</v>
      </c>
      <c r="F402" s="32">
        <f>(Table2634[[#This Row],[4 weeks average]]-B350)/B350</f>
        <v>4.5629370629370739E-2</v>
      </c>
    </row>
    <row r="403" spans="1:6" x14ac:dyDescent="0.35">
      <c r="A403" s="22">
        <v>30179</v>
      </c>
      <c r="B403" s="24">
        <f>VLOOKUP(Table2634[[#This Row],[Date]],'DB Money Supply'!$A:$D,4)</f>
        <v>451.2</v>
      </c>
      <c r="C403" s="30">
        <f>(Table2634[[#This Row],[M1 Money Stock, Billions of Dollars, Weekly, Seasonally Adjusted]]-B402)/B402</f>
        <v>3.5587188612098883E-3</v>
      </c>
      <c r="D403" s="34">
        <f>((1+Table2634[[#This Row],[Weekly change]])^52)-1</f>
        <v>0.20288746032512694</v>
      </c>
      <c r="E403" s="24">
        <f t="shared" si="6"/>
        <v>449.42500000000001</v>
      </c>
      <c r="F403" s="32">
        <f>(Table2634[[#This Row],[4 weeks average]]-B351)/B351</f>
        <v>5.4245836265540699E-2</v>
      </c>
    </row>
    <row r="404" spans="1:6" x14ac:dyDescent="0.35">
      <c r="A404" s="22">
        <v>30186</v>
      </c>
      <c r="B404" s="24">
        <f>VLOOKUP(Table2634[[#This Row],[Date]],'DB Money Supply'!$A:$D,4)</f>
        <v>452.3</v>
      </c>
      <c r="C404" s="30">
        <f>(Table2634[[#This Row],[M1 Money Stock, Billions of Dollars, Weekly, Seasonally Adjusted]]-B403)/B403</f>
        <v>2.4379432624113979E-3</v>
      </c>
      <c r="D404" s="34">
        <f>((1+Table2634[[#This Row],[Weekly change]])^52)-1</f>
        <v>0.13498424252296015</v>
      </c>
      <c r="E404" s="24">
        <f t="shared" si="6"/>
        <v>450.4</v>
      </c>
      <c r="F404" s="32">
        <f>(Table2634[[#This Row],[4 weeks average]]-B352)/B352</f>
        <v>5.7773602630342799E-2</v>
      </c>
    </row>
    <row r="405" spans="1:6" x14ac:dyDescent="0.35">
      <c r="A405" s="22">
        <v>30193</v>
      </c>
      <c r="B405" s="24">
        <f>VLOOKUP(Table2634[[#This Row],[Date]],'DB Money Supply'!$A:$D,4)</f>
        <v>453.1</v>
      </c>
      <c r="C405" s="30">
        <f>(Table2634[[#This Row],[M1 Money Stock, Billions of Dollars, Weekly, Seasonally Adjusted]]-B404)/B404</f>
        <v>1.7687375635640312E-3</v>
      </c>
      <c r="D405" s="34">
        <f>((1+Table2634[[#This Row],[Weekly change]])^52)-1</f>
        <v>9.6247637736268432E-2</v>
      </c>
      <c r="E405" s="24">
        <f t="shared" si="6"/>
        <v>451.54999999999995</v>
      </c>
      <c r="F405" s="32">
        <f>(Table2634[[#This Row],[4 weeks average]]-B353)/B353</f>
        <v>5.7494145199063124E-2</v>
      </c>
    </row>
    <row r="406" spans="1:6" x14ac:dyDescent="0.35">
      <c r="A406" s="22">
        <v>30200</v>
      </c>
      <c r="B406" s="24">
        <f>VLOOKUP(Table2634[[#This Row],[Date]],'DB Money Supply'!$A:$D,4)</f>
        <v>454.5</v>
      </c>
      <c r="C406" s="30">
        <f>(Table2634[[#This Row],[M1 Money Stock, Billions of Dollars, Weekly, Seasonally Adjusted]]-B405)/B405</f>
        <v>3.0898256455528079E-3</v>
      </c>
      <c r="D406" s="34">
        <f>((1+Table2634[[#This Row],[Weekly change]])^52)-1</f>
        <v>0.1740076306784919</v>
      </c>
      <c r="E406" s="24">
        <f t="shared" si="6"/>
        <v>452.77499999999998</v>
      </c>
      <c r="F406" s="32">
        <f>(Table2634[[#This Row],[4 weeks average]]-B354)/B354</f>
        <v>6.385103383458636E-2</v>
      </c>
    </row>
    <row r="407" spans="1:6" x14ac:dyDescent="0.35">
      <c r="A407" s="22">
        <v>30207</v>
      </c>
      <c r="B407" s="24">
        <f>VLOOKUP(Table2634[[#This Row],[Date]],'DB Money Supply'!$A:$D,4)</f>
        <v>456.6</v>
      </c>
      <c r="C407" s="30">
        <f>(Table2634[[#This Row],[M1 Money Stock, Billions of Dollars, Weekly, Seasonally Adjusted]]-B406)/B406</f>
        <v>4.6204620462046708E-3</v>
      </c>
      <c r="D407" s="34">
        <f>((1+Table2634[[#This Row],[Weekly change]])^52)-1</f>
        <v>0.27088138648219173</v>
      </c>
      <c r="E407" s="24">
        <f t="shared" si="6"/>
        <v>454.125</v>
      </c>
      <c r="F407" s="32">
        <f>(Table2634[[#This Row],[4 weeks average]]-B355)/B355</f>
        <v>5.8566433566433568E-2</v>
      </c>
    </row>
    <row r="408" spans="1:6" x14ac:dyDescent="0.35">
      <c r="A408" s="22">
        <v>30214</v>
      </c>
      <c r="B408" s="24">
        <f>VLOOKUP(Table2634[[#This Row],[Date]],'DB Money Supply'!$A:$D,4)</f>
        <v>458.2</v>
      </c>
      <c r="C408" s="30">
        <f>(Table2634[[#This Row],[M1 Money Stock, Billions of Dollars, Weekly, Seasonally Adjusted]]-B407)/B407</f>
        <v>3.5041611914147304E-3</v>
      </c>
      <c r="D408" s="34">
        <f>((1+Table2634[[#This Row],[Weekly change]])^52)-1</f>
        <v>0.19949168117822347</v>
      </c>
      <c r="E408" s="24">
        <f t="shared" si="6"/>
        <v>455.6</v>
      </c>
      <c r="F408" s="32">
        <f>(Table2634[[#This Row],[4 weeks average]]-B356)/B356</f>
        <v>6.3740368900303546E-2</v>
      </c>
    </row>
    <row r="409" spans="1:6" x14ac:dyDescent="0.35">
      <c r="A409" s="22">
        <v>30221</v>
      </c>
      <c r="B409" s="24">
        <f>VLOOKUP(Table2634[[#This Row],[Date]],'DB Money Supply'!$A:$D,4)</f>
        <v>456.6</v>
      </c>
      <c r="C409" s="30">
        <f>(Table2634[[#This Row],[M1 Money Stock, Billions of Dollars, Weekly, Seasonally Adjusted]]-B408)/B408</f>
        <v>-3.491924923614068E-3</v>
      </c>
      <c r="D409" s="34">
        <f>((1+Table2634[[#This Row],[Weekly change]])^52)-1</f>
        <v>-0.16631351789139837</v>
      </c>
      <c r="E409" s="24">
        <f t="shared" si="6"/>
        <v>456.47500000000002</v>
      </c>
      <c r="F409" s="32">
        <f>(Table2634[[#This Row],[4 weeks average]]-B357)/B357</f>
        <v>7.4311602730054244E-2</v>
      </c>
    </row>
    <row r="410" spans="1:6" x14ac:dyDescent="0.35">
      <c r="A410" s="22">
        <v>30228</v>
      </c>
      <c r="B410" s="24">
        <f>VLOOKUP(Table2634[[#This Row],[Date]],'DB Money Supply'!$A:$D,4)</f>
        <v>460</v>
      </c>
      <c r="C410" s="30">
        <f>(Table2634[[#This Row],[M1 Money Stock, Billions of Dollars, Weekly, Seasonally Adjusted]]-B409)/B409</f>
        <v>7.4463425317564105E-3</v>
      </c>
      <c r="D410" s="34">
        <f>((1+Table2634[[#This Row],[Weekly change]])^52)-1</f>
        <v>0.47075412602538314</v>
      </c>
      <c r="E410" s="24">
        <f t="shared" si="6"/>
        <v>457.85</v>
      </c>
      <c r="F410" s="32">
        <f>(Table2634[[#This Row],[4 weeks average]]-B358)/B358</f>
        <v>7.2248243559719025E-2</v>
      </c>
    </row>
    <row r="411" spans="1:6" x14ac:dyDescent="0.35">
      <c r="A411" s="22">
        <v>30235</v>
      </c>
      <c r="B411" s="24">
        <f>VLOOKUP(Table2634[[#This Row],[Date]],'DB Money Supply'!$A:$D,4)</f>
        <v>463.3</v>
      </c>
      <c r="C411" s="30">
        <f>(Table2634[[#This Row],[M1 Money Stock, Billions of Dollars, Weekly, Seasonally Adjusted]]-B410)/B410</f>
        <v>7.1739130434782857E-3</v>
      </c>
      <c r="D411" s="34">
        <f>((1+Table2634[[#This Row],[Weekly change]])^52)-1</f>
        <v>0.45021490073170289</v>
      </c>
      <c r="E411" s="24">
        <f t="shared" si="6"/>
        <v>459.52499999999998</v>
      </c>
      <c r="F411" s="32">
        <f>(Table2634[[#This Row],[4 weeks average]]-B359)/B359</f>
        <v>7.2904506187251847E-2</v>
      </c>
    </row>
    <row r="412" spans="1:6" x14ac:dyDescent="0.35">
      <c r="A412" s="22">
        <v>30242</v>
      </c>
      <c r="B412" s="24">
        <f>VLOOKUP(Table2634[[#This Row],[Date]],'DB Money Supply'!$A:$D,4)</f>
        <v>463.9</v>
      </c>
      <c r="C412" s="30">
        <f>(Table2634[[#This Row],[M1 Money Stock, Billions of Dollars, Weekly, Seasonally Adjusted]]-B411)/B411</f>
        <v>1.2950571983595205E-3</v>
      </c>
      <c r="D412" s="34">
        <f>((1+Table2634[[#This Row],[Weekly change]])^52)-1</f>
        <v>6.9615678974172868E-2</v>
      </c>
      <c r="E412" s="24">
        <f t="shared" si="6"/>
        <v>460.95000000000005</v>
      </c>
      <c r="F412" s="32">
        <f>(Table2634[[#This Row],[4 weeks average]]-B360)/B360</f>
        <v>7.4726043366752315E-2</v>
      </c>
    </row>
    <row r="413" spans="1:6" x14ac:dyDescent="0.35">
      <c r="A413" s="22">
        <v>30249</v>
      </c>
      <c r="B413" s="24">
        <f>VLOOKUP(Table2634[[#This Row],[Date]],'DB Money Supply'!$A:$D,4)</f>
        <v>465.5</v>
      </c>
      <c r="C413" s="30">
        <f>(Table2634[[#This Row],[M1 Money Stock, Billions of Dollars, Weekly, Seasonally Adjusted]]-B412)/B412</f>
        <v>3.4490191851692669E-3</v>
      </c>
      <c r="D413" s="34">
        <f>((1+Table2634[[#This Row],[Weekly change]])^52)-1</f>
        <v>0.19606908577973359</v>
      </c>
      <c r="E413" s="24">
        <f t="shared" si="6"/>
        <v>463.17499999999995</v>
      </c>
      <c r="F413" s="32">
        <f>(Table2634[[#This Row],[4 weeks average]]-B361)/B361</f>
        <v>7.9913732804849563E-2</v>
      </c>
    </row>
    <row r="414" spans="1:6" x14ac:dyDescent="0.35">
      <c r="A414" s="22">
        <v>30256</v>
      </c>
      <c r="B414" s="24">
        <f>VLOOKUP(Table2634[[#This Row],[Date]],'DB Money Supply'!$A:$D,4)</f>
        <v>468.7</v>
      </c>
      <c r="C414" s="30">
        <f>(Table2634[[#This Row],[M1 Money Stock, Billions of Dollars, Weekly, Seasonally Adjusted]]-B413)/B413</f>
        <v>6.8743286788399329E-3</v>
      </c>
      <c r="D414" s="34">
        <f>((1+Table2634[[#This Row],[Weekly change]])^52)-1</f>
        <v>0.42795310965184763</v>
      </c>
      <c r="E414" s="24">
        <f t="shared" si="6"/>
        <v>465.35</v>
      </c>
      <c r="F414" s="32">
        <f>(Table2634[[#This Row],[4 weeks average]]-B362)/B362</f>
        <v>8.6504786364697661E-2</v>
      </c>
    </row>
    <row r="415" spans="1:6" x14ac:dyDescent="0.35">
      <c r="A415" s="22">
        <v>30263</v>
      </c>
      <c r="B415" s="24">
        <f>VLOOKUP(Table2634[[#This Row],[Date]],'DB Money Supply'!$A:$D,4)</f>
        <v>470.4</v>
      </c>
      <c r="C415" s="30">
        <f>(Table2634[[#This Row],[M1 Money Stock, Billions of Dollars, Weekly, Seasonally Adjusted]]-B414)/B414</f>
        <v>3.6270535523788964E-3</v>
      </c>
      <c r="D415" s="34">
        <f>((1+Table2634[[#This Row],[Weekly change]])^52)-1</f>
        <v>0.20715405197878201</v>
      </c>
      <c r="E415" s="24">
        <f t="shared" si="6"/>
        <v>467.125</v>
      </c>
      <c r="F415" s="32">
        <f>(Table2634[[#This Row],[4 weeks average]]-B363)/B363</f>
        <v>8.4823502090106764E-2</v>
      </c>
    </row>
    <row r="416" spans="1:6" x14ac:dyDescent="0.35">
      <c r="A416" s="22">
        <v>30270</v>
      </c>
      <c r="B416" s="24">
        <f>VLOOKUP(Table2634[[#This Row],[Date]],'DB Money Supply'!$A:$D,4)</f>
        <v>472.1</v>
      </c>
      <c r="C416" s="30">
        <f>(Table2634[[#This Row],[M1 Money Stock, Billions of Dollars, Weekly, Seasonally Adjusted]]-B415)/B415</f>
        <v>3.6139455782313893E-3</v>
      </c>
      <c r="D416" s="34">
        <f>((1+Table2634[[#This Row],[Weekly change]])^52)-1</f>
        <v>0.20633448467452475</v>
      </c>
      <c r="E416" s="24">
        <f t="shared" si="6"/>
        <v>469.17499999999995</v>
      </c>
      <c r="F416" s="32">
        <f>(Table2634[[#This Row],[4 weeks average]]-B364)/B364</f>
        <v>8.7563745943439908E-2</v>
      </c>
    </row>
    <row r="417" spans="1:6" x14ac:dyDescent="0.35">
      <c r="A417" s="22">
        <v>30277</v>
      </c>
      <c r="B417" s="24">
        <f>VLOOKUP(Table2634[[#This Row],[Date]],'DB Money Supply'!$A:$D,4)</f>
        <v>471.9</v>
      </c>
      <c r="C417" s="30">
        <f>(Table2634[[#This Row],[M1 Money Stock, Billions of Dollars, Weekly, Seasonally Adjusted]]-B416)/B416</f>
        <v>-4.2363905952138415E-4</v>
      </c>
      <c r="D417" s="34">
        <f>((1+Table2634[[#This Row],[Weekly change]])^52)-1</f>
        <v>-2.1792925395180407E-2</v>
      </c>
      <c r="E417" s="24">
        <f t="shared" si="6"/>
        <v>470.77499999999998</v>
      </c>
      <c r="F417" s="32">
        <f>(Table2634[[#This Row],[4 weeks average]]-B365)/B365</f>
        <v>9.3808085501858735E-2</v>
      </c>
    </row>
    <row r="418" spans="1:6" x14ac:dyDescent="0.35">
      <c r="A418" s="22">
        <v>30284</v>
      </c>
      <c r="B418" s="24">
        <f>VLOOKUP(Table2634[[#This Row],[Date]],'DB Money Supply'!$A:$D,4)</f>
        <v>471.5</v>
      </c>
      <c r="C418" s="30">
        <f>(Table2634[[#This Row],[M1 Money Stock, Billions of Dollars, Weekly, Seasonally Adjusted]]-B417)/B417</f>
        <v>-8.4763721127352682E-4</v>
      </c>
      <c r="D418" s="34">
        <f>((1+Table2634[[#This Row],[Weekly change]])^52)-1</f>
        <v>-4.3137739451310275E-2</v>
      </c>
      <c r="E418" s="24">
        <f t="shared" si="6"/>
        <v>471.47500000000002</v>
      </c>
      <c r="F418" s="32">
        <f>(Table2634[[#This Row],[4 weeks average]]-B366)/B366</f>
        <v>8.7600922722030045E-2</v>
      </c>
    </row>
    <row r="419" spans="1:6" x14ac:dyDescent="0.35">
      <c r="A419" s="22">
        <v>30291</v>
      </c>
      <c r="B419" s="24">
        <f>VLOOKUP(Table2634[[#This Row],[Date]],'DB Money Supply'!$A:$D,4)</f>
        <v>474.2</v>
      </c>
      <c r="C419" s="30">
        <f>(Table2634[[#This Row],[M1 Money Stock, Billions of Dollars, Weekly, Seasonally Adjusted]]-B418)/B418</f>
        <v>5.7264050901378342E-3</v>
      </c>
      <c r="D419" s="34">
        <f>((1+Table2634[[#This Row],[Weekly change]])^52)-1</f>
        <v>0.34571264592510587</v>
      </c>
      <c r="E419" s="24">
        <f t="shared" si="6"/>
        <v>472.42500000000001</v>
      </c>
      <c r="F419" s="32">
        <f>(Table2634[[#This Row],[4 weeks average]]-B367)/B367</f>
        <v>8.3046767537826735E-2</v>
      </c>
    </row>
    <row r="420" spans="1:6" x14ac:dyDescent="0.35">
      <c r="A420" s="22">
        <v>30298</v>
      </c>
      <c r="B420" s="24">
        <f>VLOOKUP(Table2634[[#This Row],[Date]],'DB Money Supply'!$A:$D,4)</f>
        <v>477.1</v>
      </c>
      <c r="C420" s="30">
        <f>(Table2634[[#This Row],[M1 Money Stock, Billions of Dollars, Weekly, Seasonally Adjusted]]-B419)/B419</f>
        <v>6.1155630535639693E-3</v>
      </c>
      <c r="D420" s="34">
        <f>((1+Table2634[[#This Row],[Weekly change]])^52)-1</f>
        <v>0.3730586222189185</v>
      </c>
      <c r="E420" s="24">
        <f t="shared" si="6"/>
        <v>473.67499999999995</v>
      </c>
      <c r="F420" s="32">
        <f>(Table2634[[#This Row],[4 weeks average]]-B368)/B368</f>
        <v>8.8657779820730712E-2</v>
      </c>
    </row>
    <row r="421" spans="1:6" x14ac:dyDescent="0.35">
      <c r="A421" s="22">
        <v>30305</v>
      </c>
      <c r="B421" s="24">
        <f>VLOOKUP(Table2634[[#This Row],[Date]],'DB Money Supply'!$A:$D,4)</f>
        <v>475.2</v>
      </c>
      <c r="C421" s="30">
        <f>(Table2634[[#This Row],[M1 Money Stock, Billions of Dollars, Weekly, Seasonally Adjusted]]-B420)/B420</f>
        <v>-3.9823936281702665E-3</v>
      </c>
      <c r="D421" s="34">
        <f>((1+Table2634[[#This Row],[Weekly change]])^52)-1</f>
        <v>-0.18738506199945892</v>
      </c>
      <c r="E421" s="24">
        <f t="shared" si="6"/>
        <v>474.50000000000006</v>
      </c>
      <c r="F421" s="32">
        <f>(Table2634[[#This Row],[4 weeks average]]-B369)/B369</f>
        <v>8.5315645013723851E-2</v>
      </c>
    </row>
    <row r="422" spans="1:6" x14ac:dyDescent="0.35">
      <c r="A422" s="22">
        <v>30312</v>
      </c>
      <c r="B422" s="24">
        <f>VLOOKUP(Table2634[[#This Row],[Date]],'DB Money Supply'!$A:$D,4)</f>
        <v>473.9</v>
      </c>
      <c r="C422" s="30">
        <f>(Table2634[[#This Row],[M1 Money Stock, Billions of Dollars, Weekly, Seasonally Adjusted]]-B421)/B421</f>
        <v>-2.7356902356902597E-3</v>
      </c>
      <c r="D422" s="34">
        <f>((1+Table2634[[#This Row],[Weekly change]])^52)-1</f>
        <v>-0.1327698066902846</v>
      </c>
      <c r="E422" s="24">
        <f t="shared" si="6"/>
        <v>475.1</v>
      </c>
      <c r="F422" s="32">
        <f>(Table2634[[#This Row],[4 weeks average]]-B370)/B370</f>
        <v>8.793221891458676E-2</v>
      </c>
    </row>
    <row r="423" spans="1:6" x14ac:dyDescent="0.35">
      <c r="A423" s="22">
        <v>30319</v>
      </c>
      <c r="B423" s="24">
        <f>VLOOKUP(Table2634[[#This Row],[Date]],'DB Money Supply'!$A:$D,4)</f>
        <v>472.6</v>
      </c>
      <c r="C423" s="30">
        <f>(Table2634[[#This Row],[M1 Money Stock, Billions of Dollars, Weekly, Seasonally Adjusted]]-B422)/B422</f>
        <v>-2.7431947668283491E-3</v>
      </c>
      <c r="D423" s="34">
        <f>((1+Table2634[[#This Row],[Weekly change]])^52)-1</f>
        <v>-0.13310909405464355</v>
      </c>
      <c r="E423" s="24">
        <f t="shared" si="6"/>
        <v>474.69999999999993</v>
      </c>
      <c r="F423" s="32">
        <f>(Table2634[[#This Row],[4 weeks average]]-B371)/B371</f>
        <v>7.8373466606088016E-2</v>
      </c>
    </row>
    <row r="424" spans="1:6" x14ac:dyDescent="0.35">
      <c r="A424" s="22">
        <v>30326</v>
      </c>
      <c r="B424" s="24">
        <f>VLOOKUP(Table2634[[#This Row],[Date]],'DB Money Supply'!$A:$D,4)</f>
        <v>475.3</v>
      </c>
      <c r="C424" s="30">
        <f>(Table2634[[#This Row],[M1 Money Stock, Billions of Dollars, Weekly, Seasonally Adjusted]]-B423)/B423</f>
        <v>5.7130765975454689E-3</v>
      </c>
      <c r="D424" s="34">
        <f>((1+Table2634[[#This Row],[Weekly change]])^52)-1</f>
        <v>0.34478558110461344</v>
      </c>
      <c r="E424" s="24">
        <f t="shared" si="6"/>
        <v>474.24999999999994</v>
      </c>
      <c r="F424" s="32">
        <f>(Table2634[[#This Row],[4 weeks average]]-B372)/B372</f>
        <v>7.1267223853625383E-2</v>
      </c>
    </row>
    <row r="425" spans="1:6" x14ac:dyDescent="0.35">
      <c r="A425" s="22">
        <v>30333</v>
      </c>
      <c r="B425" s="24">
        <f>VLOOKUP(Table2634[[#This Row],[Date]],'DB Money Supply'!$A:$D,4)</f>
        <v>477.2</v>
      </c>
      <c r="C425" s="30">
        <f>(Table2634[[#This Row],[M1 Money Stock, Billions of Dollars, Weekly, Seasonally Adjusted]]-B424)/B424</f>
        <v>3.9974752787712547E-3</v>
      </c>
      <c r="D425" s="34">
        <f>((1+Table2634[[#This Row],[Weekly change]])^52)-1</f>
        <v>0.23054153321182969</v>
      </c>
      <c r="E425" s="24">
        <f t="shared" si="6"/>
        <v>474.75</v>
      </c>
      <c r="F425" s="32">
        <f>(Table2634[[#This Row],[4 weeks average]]-B373)/B373</f>
        <v>7.2154471544715423E-2</v>
      </c>
    </row>
    <row r="426" spans="1:6" x14ac:dyDescent="0.35">
      <c r="A426" s="22">
        <v>30340</v>
      </c>
      <c r="B426" s="24">
        <f>VLOOKUP(Table2634[[#This Row],[Date]],'DB Money Supply'!$A:$D,4)</f>
        <v>478.4</v>
      </c>
      <c r="C426" s="30">
        <f>(Table2634[[#This Row],[M1 Money Stock, Billions of Dollars, Weekly, Seasonally Adjusted]]-B425)/B425</f>
        <v>2.514668901927889E-3</v>
      </c>
      <c r="D426" s="34">
        <f>((1+Table2634[[#This Row],[Weekly change]])^52)-1</f>
        <v>0.1395103418694883</v>
      </c>
      <c r="E426" s="24">
        <f t="shared" si="6"/>
        <v>475.875</v>
      </c>
      <c r="F426" s="32">
        <f>(Table2634[[#This Row],[4 weeks average]]-B374)/B374</f>
        <v>7.4937881183645833E-2</v>
      </c>
    </row>
    <row r="427" spans="1:6" x14ac:dyDescent="0.35">
      <c r="A427" s="22">
        <v>30347</v>
      </c>
      <c r="B427" s="24">
        <f>VLOOKUP(Table2634[[#This Row],[Date]],'DB Money Supply'!$A:$D,4)</f>
        <v>479.7</v>
      </c>
      <c r="C427" s="30">
        <f>(Table2634[[#This Row],[M1 Money Stock, Billions of Dollars, Weekly, Seasonally Adjusted]]-B426)/B426</f>
        <v>2.7173913043478499E-3</v>
      </c>
      <c r="D427" s="34">
        <f>((1+Table2634[[#This Row],[Weekly change]])^52)-1</f>
        <v>0.1515544269848681</v>
      </c>
      <c r="E427" s="24">
        <f t="shared" si="6"/>
        <v>477.65000000000003</v>
      </c>
      <c r="F427" s="32">
        <f>(Table2634[[#This Row],[4 weeks average]]-B375)/B375</f>
        <v>7.5303917154435046E-2</v>
      </c>
    </row>
    <row r="428" spans="1:6" x14ac:dyDescent="0.35">
      <c r="A428" s="22">
        <v>30354</v>
      </c>
      <c r="B428" s="24">
        <f>VLOOKUP(Table2634[[#This Row],[Date]],'DB Money Supply'!$A:$D,4)</f>
        <v>482.3</v>
      </c>
      <c r="C428" s="30">
        <f>(Table2634[[#This Row],[M1 Money Stock, Billions of Dollars, Weekly, Seasonally Adjusted]]-B427)/B427</f>
        <v>5.4200542005420531E-3</v>
      </c>
      <c r="D428" s="34">
        <f>((1+Table2634[[#This Row],[Weekly change]])^52)-1</f>
        <v>0.32456190294637977</v>
      </c>
      <c r="E428" s="24">
        <f t="shared" si="6"/>
        <v>479.4</v>
      </c>
      <c r="F428" s="32">
        <f>(Table2634[[#This Row],[4 weeks average]]-B376)/B376</f>
        <v>8.6335825968728672E-2</v>
      </c>
    </row>
    <row r="429" spans="1:6" x14ac:dyDescent="0.35">
      <c r="A429" s="22">
        <v>30361</v>
      </c>
      <c r="B429" s="24">
        <f>VLOOKUP(Table2634[[#This Row],[Date]],'DB Money Supply'!$A:$D,4)</f>
        <v>483.4</v>
      </c>
      <c r="C429" s="30">
        <f>(Table2634[[#This Row],[M1 Money Stock, Billions of Dollars, Weekly, Seasonally Adjusted]]-B428)/B428</f>
        <v>2.2807381297946629E-3</v>
      </c>
      <c r="D429" s="34">
        <f>((1+Table2634[[#This Row],[Weekly change]])^52)-1</f>
        <v>0.12576560515580493</v>
      </c>
      <c r="E429" s="24">
        <f t="shared" si="6"/>
        <v>480.94999999999993</v>
      </c>
      <c r="F429" s="32">
        <f>(Table2634[[#This Row],[4 weeks average]]-B377)/B377</f>
        <v>8.7384128419624507E-2</v>
      </c>
    </row>
    <row r="430" spans="1:6" x14ac:dyDescent="0.35">
      <c r="A430" s="22">
        <v>30368</v>
      </c>
      <c r="B430" s="24">
        <f>VLOOKUP(Table2634[[#This Row],[Date]],'DB Money Supply'!$A:$D,4)</f>
        <v>483.9</v>
      </c>
      <c r="C430" s="30">
        <f>(Table2634[[#This Row],[M1 Money Stock, Billions of Dollars, Weekly, Seasonally Adjusted]]-B429)/B429</f>
        <v>1.034340091021928E-3</v>
      </c>
      <c r="D430" s="34">
        <f>((1+Table2634[[#This Row],[Weekly change]])^52)-1</f>
        <v>5.5229087129581078E-2</v>
      </c>
      <c r="E430" s="24">
        <f t="shared" si="6"/>
        <v>482.32500000000005</v>
      </c>
      <c r="F430" s="32">
        <f>(Table2634[[#This Row],[4 weeks average]]-B378)/B378</f>
        <v>9.2221467391304393E-2</v>
      </c>
    </row>
    <row r="431" spans="1:6" x14ac:dyDescent="0.35">
      <c r="A431" s="22">
        <v>30375</v>
      </c>
      <c r="B431" s="24">
        <f>VLOOKUP(Table2634[[#This Row],[Date]],'DB Money Supply'!$A:$D,4)</f>
        <v>487.5</v>
      </c>
      <c r="C431" s="30">
        <f>(Table2634[[#This Row],[M1 Money Stock, Billions of Dollars, Weekly, Seasonally Adjusted]]-B430)/B430</f>
        <v>7.43955362678244E-3</v>
      </c>
      <c r="D431" s="34">
        <f>((1+Table2634[[#This Row],[Weekly change]])^52)-1</f>
        <v>0.47023884209569444</v>
      </c>
      <c r="E431" s="24">
        <f t="shared" si="6"/>
        <v>484.27499999999998</v>
      </c>
      <c r="F431" s="32">
        <f>(Table2634[[#This Row],[4 weeks average]]-B379)/B379</f>
        <v>9.5149253731343267E-2</v>
      </c>
    </row>
    <row r="432" spans="1:6" x14ac:dyDescent="0.35">
      <c r="A432" s="22">
        <v>30382</v>
      </c>
      <c r="B432" s="24">
        <f>VLOOKUP(Table2634[[#This Row],[Date]],'DB Money Supply'!$A:$D,4)</f>
        <v>489.6</v>
      </c>
      <c r="C432" s="30">
        <f>(Table2634[[#This Row],[M1 Money Stock, Billions of Dollars, Weekly, Seasonally Adjusted]]-B431)/B431</f>
        <v>4.3076923076923544E-3</v>
      </c>
      <c r="D432" s="34">
        <f>((1+Table2634[[#This Row],[Weekly change]])^52)-1</f>
        <v>0.25046929834550902</v>
      </c>
      <c r="E432" s="24">
        <f t="shared" si="6"/>
        <v>486.1</v>
      </c>
      <c r="F432" s="32">
        <f>(Table2634[[#This Row],[4 weeks average]]-B380)/B380</f>
        <v>9.9524994345170772E-2</v>
      </c>
    </row>
    <row r="433" spans="1:6" x14ac:dyDescent="0.35">
      <c r="A433" s="22">
        <v>30389</v>
      </c>
      <c r="B433" s="24">
        <f>VLOOKUP(Table2634[[#This Row],[Date]],'DB Money Supply'!$A:$D,4)</f>
        <v>489.6</v>
      </c>
      <c r="C433" s="30">
        <f>(Table2634[[#This Row],[M1 Money Stock, Billions of Dollars, Weekly, Seasonally Adjusted]]-B432)/B432</f>
        <v>0</v>
      </c>
      <c r="D433" s="34">
        <f>((1+Table2634[[#This Row],[Weekly change]])^52)-1</f>
        <v>0</v>
      </c>
      <c r="E433" s="24">
        <f t="shared" si="6"/>
        <v>487.65</v>
      </c>
      <c r="F433" s="32">
        <f>(Table2634[[#This Row],[4 weeks average]]-B381)/B381</f>
        <v>9.9797023004059543E-2</v>
      </c>
    </row>
    <row r="434" spans="1:6" x14ac:dyDescent="0.35">
      <c r="A434" s="22">
        <v>30396</v>
      </c>
      <c r="B434" s="24">
        <f>VLOOKUP(Table2634[[#This Row],[Date]],'DB Money Supply'!$A:$D,4)</f>
        <v>490.9</v>
      </c>
      <c r="C434" s="30">
        <f>(Table2634[[#This Row],[M1 Money Stock, Billions of Dollars, Weekly, Seasonally Adjusted]]-B433)/B433</f>
        <v>2.6552287581698415E-3</v>
      </c>
      <c r="D434" s="34">
        <f>((1+Table2634[[#This Row],[Weekly change]])^52)-1</f>
        <v>0.14784803222734522</v>
      </c>
      <c r="E434" s="24">
        <f t="shared" si="6"/>
        <v>489.4</v>
      </c>
      <c r="F434" s="32">
        <f>(Table2634[[#This Row],[4 weeks average]]-B382)/B382</f>
        <v>0.10623869801084991</v>
      </c>
    </row>
    <row r="435" spans="1:6" x14ac:dyDescent="0.35">
      <c r="A435" s="22">
        <v>30403</v>
      </c>
      <c r="B435" s="24">
        <f>VLOOKUP(Table2634[[#This Row],[Date]],'DB Money Supply'!$A:$D,4)</f>
        <v>491</v>
      </c>
      <c r="C435" s="30">
        <f>(Table2634[[#This Row],[M1 Money Stock, Billions of Dollars, Weekly, Seasonally Adjusted]]-B434)/B434</f>
        <v>2.0370747606441789E-4</v>
      </c>
      <c r="D435" s="34">
        <f>((1+Table2634[[#This Row],[Weekly change]])^52)-1</f>
        <v>1.0648000709737593E-2</v>
      </c>
      <c r="E435" s="24">
        <f t="shared" si="6"/>
        <v>490.27499999999998</v>
      </c>
      <c r="F435" s="32">
        <f>(Table2634[[#This Row],[4 weeks average]]-B383)/B383</f>
        <v>0.10821654611211574</v>
      </c>
    </row>
    <row r="436" spans="1:6" x14ac:dyDescent="0.35">
      <c r="A436" s="22">
        <v>30410</v>
      </c>
      <c r="B436" s="24">
        <f>VLOOKUP(Table2634[[#This Row],[Date]],'DB Money Supply'!$A:$D,4)</f>
        <v>493.4</v>
      </c>
      <c r="C436" s="30">
        <f>(Table2634[[#This Row],[M1 Money Stock, Billions of Dollars, Weekly, Seasonally Adjusted]]-B435)/B435</f>
        <v>4.8879837067209312E-3</v>
      </c>
      <c r="D436" s="34">
        <f>((1+Table2634[[#This Row],[Weekly change]])^52)-1</f>
        <v>0.28859949733765489</v>
      </c>
      <c r="E436" s="24">
        <f t="shared" si="6"/>
        <v>491.22500000000002</v>
      </c>
      <c r="F436" s="32">
        <f>(Table2634[[#This Row],[4 weeks average]]-B384)/B384</f>
        <v>0.10338050314465416</v>
      </c>
    </row>
    <row r="437" spans="1:6" x14ac:dyDescent="0.35">
      <c r="A437" s="22">
        <v>30417</v>
      </c>
      <c r="B437" s="24">
        <f>VLOOKUP(Table2634[[#This Row],[Date]],'DB Money Supply'!$A:$D,4)</f>
        <v>493.7</v>
      </c>
      <c r="C437" s="30">
        <f>(Table2634[[#This Row],[M1 Money Stock, Billions of Dollars, Weekly, Seasonally Adjusted]]-B436)/B436</f>
        <v>6.0802594244023381E-4</v>
      </c>
      <c r="D437" s="34">
        <f>((1+Table2634[[#This Row],[Weekly change]])^52)-1</f>
        <v>3.2112570257157635E-2</v>
      </c>
      <c r="E437" s="24">
        <f t="shared" si="6"/>
        <v>492.25</v>
      </c>
      <c r="F437" s="32">
        <f>(Table2634[[#This Row],[4 weeks average]]-B385)/B385</f>
        <v>9.9754244861483418E-2</v>
      </c>
    </row>
    <row r="438" spans="1:6" x14ac:dyDescent="0.35">
      <c r="A438" s="22">
        <v>30424</v>
      </c>
      <c r="B438" s="24">
        <f>VLOOKUP(Table2634[[#This Row],[Date]],'DB Money Supply'!$A:$D,4)</f>
        <v>491.2</v>
      </c>
      <c r="C438" s="30">
        <f>(Table2634[[#This Row],[M1 Money Stock, Billions of Dollars, Weekly, Seasonally Adjusted]]-B437)/B437</f>
        <v>-5.0638039295118498E-3</v>
      </c>
      <c r="D438" s="34">
        <f>((1+Table2634[[#This Row],[Weekly change]])^52)-1</f>
        <v>-0.23201629112208111</v>
      </c>
      <c r="E438" s="24">
        <f t="shared" si="6"/>
        <v>492.32499999999999</v>
      </c>
      <c r="F438" s="32">
        <f>(Table2634[[#This Row],[4 weeks average]]-B386)/B386</f>
        <v>9.7714604236343344E-2</v>
      </c>
    </row>
    <row r="439" spans="1:6" x14ac:dyDescent="0.35">
      <c r="A439" s="22">
        <v>30431</v>
      </c>
      <c r="B439" s="24">
        <f>VLOOKUP(Table2634[[#This Row],[Date]],'DB Money Supply'!$A:$D,4)</f>
        <v>492.5</v>
      </c>
      <c r="C439" s="30">
        <f>(Table2634[[#This Row],[M1 Money Stock, Billions of Dollars, Weekly, Seasonally Adjusted]]-B438)/B438</f>
        <v>2.6465798045602839E-3</v>
      </c>
      <c r="D439" s="34">
        <f>((1+Table2634[[#This Row],[Weekly change]])^52)-1</f>
        <v>0.14733327298099419</v>
      </c>
      <c r="E439" s="24">
        <f t="shared" si="6"/>
        <v>492.7</v>
      </c>
      <c r="F439" s="32">
        <f>(Table2634[[#This Row],[4 weeks average]]-B387)/B387</f>
        <v>0.10051373687737325</v>
      </c>
    </row>
    <row r="440" spans="1:6" x14ac:dyDescent="0.35">
      <c r="A440" s="22">
        <v>30438</v>
      </c>
      <c r="B440" s="24">
        <f>VLOOKUP(Table2634[[#This Row],[Date]],'DB Money Supply'!$A:$D,4)</f>
        <v>496</v>
      </c>
      <c r="C440" s="30">
        <f>(Table2634[[#This Row],[M1 Money Stock, Billions of Dollars, Weekly, Seasonally Adjusted]]-B439)/B439</f>
        <v>7.1065989847715737E-3</v>
      </c>
      <c r="D440" s="34">
        <f>((1+Table2634[[#This Row],[Weekly change]])^52)-1</f>
        <v>0.44518340569237136</v>
      </c>
      <c r="E440" s="24">
        <f t="shared" si="6"/>
        <v>493.35</v>
      </c>
      <c r="F440" s="32">
        <f>(Table2634[[#This Row],[4 weeks average]]-B388)/B388</f>
        <v>0.1079047832921626</v>
      </c>
    </row>
    <row r="441" spans="1:6" x14ac:dyDescent="0.35">
      <c r="A441" s="22">
        <v>30445</v>
      </c>
      <c r="B441" s="24">
        <f>VLOOKUP(Table2634[[#This Row],[Date]],'DB Money Supply'!$A:$D,4)</f>
        <v>497.5</v>
      </c>
      <c r="C441" s="30">
        <f>(Table2634[[#This Row],[M1 Money Stock, Billions of Dollars, Weekly, Seasonally Adjusted]]-B440)/B440</f>
        <v>3.0241935483870967E-3</v>
      </c>
      <c r="D441" s="34">
        <f>((1+Table2634[[#This Row],[Weekly change]])^52)-1</f>
        <v>0.17001989557896513</v>
      </c>
      <c r="E441" s="24">
        <f t="shared" si="6"/>
        <v>494.3</v>
      </c>
      <c r="F441" s="32">
        <f>(Table2634[[#This Row],[4 weeks average]]-B389)/B389</f>
        <v>0.10532200357781758</v>
      </c>
    </row>
    <row r="442" spans="1:6" x14ac:dyDescent="0.35">
      <c r="A442" s="22">
        <v>30452</v>
      </c>
      <c r="B442" s="24">
        <f>VLOOKUP(Table2634[[#This Row],[Date]],'DB Money Supply'!$A:$D,4)</f>
        <v>501.3</v>
      </c>
      <c r="C442" s="30">
        <f>(Table2634[[#This Row],[M1 Money Stock, Billions of Dollars, Weekly, Seasonally Adjusted]]-B441)/B441</f>
        <v>7.6381909547738923E-3</v>
      </c>
      <c r="D442" s="34">
        <f>((1+Table2634[[#This Row],[Weekly change]])^52)-1</f>
        <v>0.48538904169364305</v>
      </c>
      <c r="E442" s="24">
        <f t="shared" si="6"/>
        <v>496.82499999999999</v>
      </c>
      <c r="F442" s="32">
        <f>(Table2634[[#This Row],[4 weeks average]]-B390)/B390</f>
        <v>0.11420722135007852</v>
      </c>
    </row>
    <row r="443" spans="1:6" x14ac:dyDescent="0.35">
      <c r="A443" s="22">
        <v>30459</v>
      </c>
      <c r="B443" s="24">
        <f>VLOOKUP(Table2634[[#This Row],[Date]],'DB Money Supply'!$A:$D,4)</f>
        <v>500.9</v>
      </c>
      <c r="C443" s="30">
        <f>(Table2634[[#This Row],[M1 Money Stock, Billions of Dollars, Weekly, Seasonally Adjusted]]-B442)/B442</f>
        <v>-7.9792539397573127E-4</v>
      </c>
      <c r="D443" s="34">
        <f>((1+Table2634[[#This Row],[Weekly change]])^52)-1</f>
        <v>-4.0658994754433797E-2</v>
      </c>
      <c r="E443" s="24">
        <f t="shared" si="6"/>
        <v>498.92499999999995</v>
      </c>
      <c r="F443" s="32">
        <f>(Table2634[[#This Row],[4 weeks average]]-B391)/B391</f>
        <v>0.11591366584656661</v>
      </c>
    </row>
    <row r="444" spans="1:6" x14ac:dyDescent="0.35">
      <c r="A444" s="22">
        <v>30466</v>
      </c>
      <c r="B444" s="24">
        <f>VLOOKUP(Table2634[[#This Row],[Date]],'DB Money Supply'!$A:$D,4)</f>
        <v>501</v>
      </c>
      <c r="C444" s="30">
        <f>(Table2634[[#This Row],[M1 Money Stock, Billions of Dollars, Weekly, Seasonally Adjusted]]-B443)/B443</f>
        <v>1.9964064683574114E-4</v>
      </c>
      <c r="D444" s="34">
        <f>((1+Table2634[[#This Row],[Weekly change]])^52)-1</f>
        <v>1.0434339485358102E-2</v>
      </c>
      <c r="E444" s="24">
        <f t="shared" si="6"/>
        <v>500.17499999999995</v>
      </c>
      <c r="F444" s="32">
        <f>(Table2634[[#This Row],[4 weeks average]]-B392)/B392</f>
        <v>0.11795932051855158</v>
      </c>
    </row>
    <row r="445" spans="1:6" x14ac:dyDescent="0.35">
      <c r="A445" s="22">
        <v>30473</v>
      </c>
      <c r="B445" s="24">
        <f>VLOOKUP(Table2634[[#This Row],[Date]],'DB Money Supply'!$A:$D,4)</f>
        <v>502.6</v>
      </c>
      <c r="C445" s="30">
        <f>(Table2634[[#This Row],[M1 Money Stock, Billions of Dollars, Weekly, Seasonally Adjusted]]-B444)/B444</f>
        <v>3.1936127744511432E-3</v>
      </c>
      <c r="D445" s="34">
        <f>((1+Table2634[[#This Row],[Weekly change]])^52)-1</f>
        <v>0.18034084596521072</v>
      </c>
      <c r="E445" s="24">
        <f t="shared" si="6"/>
        <v>501.45000000000005</v>
      </c>
      <c r="F445" s="32">
        <f>(Table2634[[#This Row],[4 weeks average]]-B393)/B393</f>
        <v>0.11930803571428582</v>
      </c>
    </row>
    <row r="446" spans="1:6" x14ac:dyDescent="0.35">
      <c r="A446" s="22">
        <v>30480</v>
      </c>
      <c r="B446" s="24">
        <f>VLOOKUP(Table2634[[#This Row],[Date]],'DB Money Supply'!$A:$D,4)</f>
        <v>504.2</v>
      </c>
      <c r="C446" s="30">
        <f>(Table2634[[#This Row],[M1 Money Stock, Billions of Dollars, Weekly, Seasonally Adjusted]]-B445)/B445</f>
        <v>3.1834460803819454E-3</v>
      </c>
      <c r="D446" s="34">
        <f>((1+Table2634[[#This Row],[Weekly change]])^52)-1</f>
        <v>0.17971898463942226</v>
      </c>
      <c r="E446" s="24">
        <f t="shared" si="6"/>
        <v>502.17500000000001</v>
      </c>
      <c r="F446" s="32">
        <f>(Table2634[[#This Row],[4 weeks average]]-B394)/B394</f>
        <v>0.11818080605655752</v>
      </c>
    </row>
    <row r="447" spans="1:6" x14ac:dyDescent="0.35">
      <c r="A447" s="22">
        <v>30487</v>
      </c>
      <c r="B447" s="24">
        <f>VLOOKUP(Table2634[[#This Row],[Date]],'DB Money Supply'!$A:$D,4)</f>
        <v>504.4</v>
      </c>
      <c r="C447" s="30">
        <f>(Table2634[[#This Row],[M1 Money Stock, Billions of Dollars, Weekly, Seasonally Adjusted]]-B446)/B446</f>
        <v>3.9666798889327376E-4</v>
      </c>
      <c r="D447" s="34">
        <f>((1+Table2634[[#This Row],[Weekly change]])^52)-1</f>
        <v>2.0836761622470723E-2</v>
      </c>
      <c r="E447" s="24">
        <f t="shared" si="6"/>
        <v>503.04999999999995</v>
      </c>
      <c r="F447" s="32">
        <f>(Table2634[[#This Row],[4 weeks average]]-B395)/B395</f>
        <v>0.12212803925942436</v>
      </c>
    </row>
    <row r="448" spans="1:6" x14ac:dyDescent="0.35">
      <c r="A448" s="22">
        <v>30494</v>
      </c>
      <c r="B448" s="24">
        <f>VLOOKUP(Table2634[[#This Row],[Date]],'DB Money Supply'!$A:$D,4)</f>
        <v>503.9</v>
      </c>
      <c r="C448" s="30">
        <f>(Table2634[[#This Row],[M1 Money Stock, Billions of Dollars, Weekly, Seasonally Adjusted]]-B447)/B447</f>
        <v>-9.9127676447264071E-4</v>
      </c>
      <c r="D448" s="34">
        <f>((1+Table2634[[#This Row],[Weekly change]])^52)-1</f>
        <v>-5.0264692618220974E-2</v>
      </c>
      <c r="E448" s="24">
        <f t="shared" si="6"/>
        <v>503.77499999999998</v>
      </c>
      <c r="F448" s="32">
        <f>(Table2634[[#This Row],[4 weeks average]]-B396)/B396</f>
        <v>0.13207865168539321</v>
      </c>
    </row>
    <row r="449" spans="1:6" x14ac:dyDescent="0.35">
      <c r="A449" s="22">
        <v>30501</v>
      </c>
      <c r="B449" s="24">
        <f>VLOOKUP(Table2634[[#This Row],[Date]],'DB Money Supply'!$A:$D,4)</f>
        <v>505.1</v>
      </c>
      <c r="C449" s="30">
        <f>(Table2634[[#This Row],[M1 Money Stock, Billions of Dollars, Weekly, Seasonally Adjusted]]-B448)/B448</f>
        <v>2.3814248858901477E-3</v>
      </c>
      <c r="D449" s="34">
        <f>((1+Table2634[[#This Row],[Weekly change]])^52)-1</f>
        <v>0.1316614662233766</v>
      </c>
      <c r="E449" s="24">
        <f t="shared" si="6"/>
        <v>504.4</v>
      </c>
      <c r="F449" s="32">
        <f>(Table2634[[#This Row],[4 weeks average]]-B397)/B397</f>
        <v>0.13068818650526776</v>
      </c>
    </row>
    <row r="450" spans="1:6" x14ac:dyDescent="0.35">
      <c r="A450" s="22">
        <v>30508</v>
      </c>
      <c r="B450" s="24">
        <f>VLOOKUP(Table2634[[#This Row],[Date]],'DB Money Supply'!$A:$D,4)</f>
        <v>508.2</v>
      </c>
      <c r="C450" s="30">
        <f>(Table2634[[#This Row],[M1 Money Stock, Billions of Dollars, Weekly, Seasonally Adjusted]]-B449)/B449</f>
        <v>6.1373985349435075E-3</v>
      </c>
      <c r="D450" s="34">
        <f>((1+Table2634[[#This Row],[Weekly change]])^52)-1</f>
        <v>0.37460903626739261</v>
      </c>
      <c r="E450" s="24">
        <f t="shared" si="6"/>
        <v>505.40000000000003</v>
      </c>
      <c r="F450" s="32">
        <f>(Table2634[[#This Row],[4 weeks average]]-B398)/B398</f>
        <v>0.12561247216035643</v>
      </c>
    </row>
    <row r="451" spans="1:6" x14ac:dyDescent="0.35">
      <c r="A451" s="22">
        <v>30515</v>
      </c>
      <c r="B451" s="24">
        <f>VLOOKUP(Table2634[[#This Row],[Date]],'DB Money Supply'!$A:$D,4)</f>
        <v>506.8</v>
      </c>
      <c r="C451" s="30">
        <f>(Table2634[[#This Row],[M1 Money Stock, Billions of Dollars, Weekly, Seasonally Adjusted]]-B450)/B450</f>
        <v>-2.7548209366390739E-3</v>
      </c>
      <c r="D451" s="34">
        <f>((1+Table2634[[#This Row],[Weekly change]])^52)-1</f>
        <v>-0.13363446777064092</v>
      </c>
      <c r="E451" s="24">
        <f t="shared" si="6"/>
        <v>506</v>
      </c>
      <c r="F451" s="32">
        <f>(Table2634[[#This Row],[4 weeks average]]-B399)/B399</f>
        <v>0.12996873604287626</v>
      </c>
    </row>
    <row r="452" spans="1:6" x14ac:dyDescent="0.35">
      <c r="A452" s="22">
        <v>30522</v>
      </c>
      <c r="B452" s="24">
        <f>VLOOKUP(Table2634[[#This Row],[Date]],'DB Money Supply'!$A:$D,4)</f>
        <v>508.2</v>
      </c>
      <c r="C452" s="30">
        <f>(Table2634[[#This Row],[M1 Money Stock, Billions of Dollars, Weekly, Seasonally Adjusted]]-B451)/B451</f>
        <v>2.7624309392264746E-3</v>
      </c>
      <c r="D452" s="34">
        <f>((1+Table2634[[#This Row],[Weekly change]])^52)-1</f>
        <v>0.15424721182843881</v>
      </c>
      <c r="E452" s="24">
        <f t="shared" si="6"/>
        <v>507.07499999999999</v>
      </c>
      <c r="F452" s="32">
        <f>(Table2634[[#This Row],[4 weeks average]]-B400)/B400</f>
        <v>0.1308541480820696</v>
      </c>
    </row>
    <row r="453" spans="1:6" x14ac:dyDescent="0.35">
      <c r="A453" s="22">
        <v>30529</v>
      </c>
      <c r="B453" s="24">
        <f>VLOOKUP(Table2634[[#This Row],[Date]],'DB Money Supply'!$A:$D,4)</f>
        <v>510.1</v>
      </c>
      <c r="C453" s="30">
        <f>(Table2634[[#This Row],[M1 Money Stock, Billions of Dollars, Weekly, Seasonally Adjusted]]-B452)/B452</f>
        <v>3.7386855568674422E-3</v>
      </c>
      <c r="D453" s="34">
        <f>((1+Table2634[[#This Row],[Weekly change]])^52)-1</f>
        <v>0.21415593324690918</v>
      </c>
      <c r="E453" s="24">
        <f t="shared" si="6"/>
        <v>508.32500000000005</v>
      </c>
      <c r="F453" s="32">
        <f>(Table2634[[#This Row],[4 weeks average]]-B401)/B401</f>
        <v>0.13338907469342262</v>
      </c>
    </row>
    <row r="454" spans="1:6" x14ac:dyDescent="0.35">
      <c r="A454" s="22">
        <v>30536</v>
      </c>
      <c r="B454" s="24">
        <f>VLOOKUP(Table2634[[#This Row],[Date]],'DB Money Supply'!$A:$D,4)</f>
        <v>509.1</v>
      </c>
      <c r="C454" s="30">
        <f>(Table2634[[#This Row],[M1 Money Stock, Billions of Dollars, Weekly, Seasonally Adjusted]]-B453)/B453</f>
        <v>-1.9603999215840029E-3</v>
      </c>
      <c r="D454" s="34">
        <f>((1+Table2634[[#This Row],[Weekly change]])^52)-1</f>
        <v>-9.7007335495724267E-2</v>
      </c>
      <c r="E454" s="24">
        <f t="shared" si="6"/>
        <v>508.54999999999995</v>
      </c>
      <c r="F454" s="32">
        <f>(Table2634[[#This Row],[4 weeks average]]-B402)/B402</f>
        <v>0.13111654804270448</v>
      </c>
    </row>
    <row r="455" spans="1:6" x14ac:dyDescent="0.35">
      <c r="A455" s="22">
        <v>30543</v>
      </c>
      <c r="B455" s="24">
        <f>VLOOKUP(Table2634[[#This Row],[Date]],'DB Money Supply'!$A:$D,4)</f>
        <v>510.8</v>
      </c>
      <c r="C455" s="30">
        <f>(Table2634[[#This Row],[M1 Money Stock, Billions of Dollars, Weekly, Seasonally Adjusted]]-B454)/B454</f>
        <v>3.3392260852484553E-3</v>
      </c>
      <c r="D455" s="34">
        <f>((1+Table2634[[#This Row],[Weekly change]])^52)-1</f>
        <v>0.18928286261234373</v>
      </c>
      <c r="E455" s="24">
        <f t="shared" si="6"/>
        <v>509.55</v>
      </c>
      <c r="F455" s="32">
        <f>(Table2634[[#This Row],[4 weeks average]]-B403)/B403</f>
        <v>0.12932180851063835</v>
      </c>
    </row>
    <row r="456" spans="1:6" x14ac:dyDescent="0.35">
      <c r="A456" s="22">
        <v>30550</v>
      </c>
      <c r="B456" s="24">
        <f>VLOOKUP(Table2634[[#This Row],[Date]],'DB Money Supply'!$A:$D,4)</f>
        <v>510.9</v>
      </c>
      <c r="C456" s="30">
        <f>(Table2634[[#This Row],[M1 Money Stock, Billions of Dollars, Weekly, Seasonally Adjusted]]-B455)/B455</f>
        <v>1.9577133907589249E-4</v>
      </c>
      <c r="D456" s="34">
        <f>((1+Table2634[[#This Row],[Weekly change]])^52)-1</f>
        <v>1.0231096680605178E-2</v>
      </c>
      <c r="E456" s="24">
        <f t="shared" si="6"/>
        <v>510.22500000000002</v>
      </c>
      <c r="F456" s="32">
        <f>(Table2634[[#This Row],[4 weeks average]]-B404)/B404</f>
        <v>0.12806765421180635</v>
      </c>
    </row>
    <row r="457" spans="1:6" x14ac:dyDescent="0.35">
      <c r="A457" s="22">
        <v>30557</v>
      </c>
      <c r="B457" s="24">
        <f>VLOOKUP(Table2634[[#This Row],[Date]],'DB Money Supply'!$A:$D,4)</f>
        <v>510.6</v>
      </c>
      <c r="C457" s="30">
        <f>(Table2634[[#This Row],[M1 Money Stock, Billions of Dollars, Weekly, Seasonally Adjusted]]-B456)/B456</f>
        <v>-5.871990604814142E-4</v>
      </c>
      <c r="D457" s="34">
        <f>((1+Table2634[[#This Row],[Weekly change]])^52)-1</f>
        <v>-3.0081585249994713E-2</v>
      </c>
      <c r="E457" s="24">
        <f t="shared" ref="E457:E520" si="7">AVERAGE(B454:B457)</f>
        <v>510.35</v>
      </c>
      <c r="F457" s="32">
        <f>(Table2634[[#This Row],[4 weeks average]]-B405)/B405</f>
        <v>0.12635179871992938</v>
      </c>
    </row>
    <row r="458" spans="1:6" x14ac:dyDescent="0.35">
      <c r="A458" s="22">
        <v>30564</v>
      </c>
      <c r="B458" s="24">
        <f>VLOOKUP(Table2634[[#This Row],[Date]],'DB Money Supply'!$A:$D,4)</f>
        <v>512.29999999999995</v>
      </c>
      <c r="C458" s="30">
        <f>(Table2634[[#This Row],[M1 Money Stock, Billions of Dollars, Weekly, Seasonally Adjusted]]-B457)/B457</f>
        <v>3.3294163728945E-3</v>
      </c>
      <c r="D458" s="34">
        <f>((1+Table2634[[#This Row],[Weekly change]])^52)-1</f>
        <v>0.18867837317884151</v>
      </c>
      <c r="E458" s="24">
        <f t="shared" si="7"/>
        <v>511.15000000000003</v>
      </c>
      <c r="F458" s="32">
        <f>(Table2634[[#This Row],[4 weeks average]]-B406)/B406</f>
        <v>0.12464246424642472</v>
      </c>
    </row>
    <row r="459" spans="1:6" x14ac:dyDescent="0.35">
      <c r="A459" s="22">
        <v>30571</v>
      </c>
      <c r="B459" s="24">
        <f>VLOOKUP(Table2634[[#This Row],[Date]],'DB Money Supply'!$A:$D,4)</f>
        <v>511.8</v>
      </c>
      <c r="C459" s="30">
        <f>(Table2634[[#This Row],[M1 Money Stock, Billions of Dollars, Weekly, Seasonally Adjusted]]-B458)/B458</f>
        <v>-9.7599063048983638E-4</v>
      </c>
      <c r="D459" s="34">
        <f>((1+Table2634[[#This Row],[Weekly change]])^52)-1</f>
        <v>-4.9508723989892256E-2</v>
      </c>
      <c r="E459" s="24">
        <f t="shared" si="7"/>
        <v>511.4</v>
      </c>
      <c r="F459" s="32">
        <f>(Table2634[[#This Row],[4 weeks average]]-B407)/B407</f>
        <v>0.12001752080595697</v>
      </c>
    </row>
    <row r="460" spans="1:6" x14ac:dyDescent="0.35">
      <c r="A460" s="22">
        <v>30578</v>
      </c>
      <c r="B460" s="24">
        <f>VLOOKUP(Table2634[[#This Row],[Date]],'DB Money Supply'!$A:$D,4)</f>
        <v>512.29999999999995</v>
      </c>
      <c r="C460" s="30">
        <f>(Table2634[[#This Row],[M1 Money Stock, Billions of Dollars, Weekly, Seasonally Adjusted]]-B459)/B459</f>
        <v>9.7694411879629376E-4</v>
      </c>
      <c r="D460" s="34">
        <f>((1+Table2634[[#This Row],[Weekly change]])^52)-1</f>
        <v>5.2087510153401295E-2</v>
      </c>
      <c r="E460" s="24">
        <f t="shared" si="7"/>
        <v>511.75</v>
      </c>
      <c r="F460" s="32">
        <f>(Table2634[[#This Row],[4 weeks average]]-B408)/B408</f>
        <v>0.11687036228721086</v>
      </c>
    </row>
    <row r="461" spans="1:6" x14ac:dyDescent="0.35">
      <c r="A461" s="22">
        <v>30585</v>
      </c>
      <c r="B461" s="24">
        <f>VLOOKUP(Table2634[[#This Row],[Date]],'DB Money Supply'!$A:$D,4)</f>
        <v>514</v>
      </c>
      <c r="C461" s="30">
        <f>(Table2634[[#This Row],[M1 Money Stock, Billions of Dollars, Weekly, Seasonally Adjusted]]-B460)/B460</f>
        <v>3.3183681436659098E-3</v>
      </c>
      <c r="D461" s="34">
        <f>((1+Table2634[[#This Row],[Weekly change]])^52)-1</f>
        <v>0.18799792525484271</v>
      </c>
      <c r="E461" s="24">
        <f t="shared" si="7"/>
        <v>512.59999999999991</v>
      </c>
      <c r="F461" s="32">
        <f>(Table2634[[#This Row],[4 weeks average]]-B409)/B409</f>
        <v>0.12264564169951793</v>
      </c>
    </row>
    <row r="462" spans="1:6" x14ac:dyDescent="0.35">
      <c r="A462" s="22">
        <v>30592</v>
      </c>
      <c r="B462" s="24">
        <f>VLOOKUP(Table2634[[#This Row],[Date]],'DB Money Supply'!$A:$D,4)</f>
        <v>513.79999999999995</v>
      </c>
      <c r="C462" s="30">
        <f>(Table2634[[#This Row],[M1 Money Stock, Billions of Dollars, Weekly, Seasonally Adjusted]]-B461)/B461</f>
        <v>-3.8910505836584725E-4</v>
      </c>
      <c r="D462" s="34">
        <f>((1+Table2634[[#This Row],[Weekly change]])^52)-1</f>
        <v>-2.0033998756372018E-2</v>
      </c>
      <c r="E462" s="24">
        <f t="shared" si="7"/>
        <v>512.97499999999991</v>
      </c>
      <c r="F462" s="32">
        <f>(Table2634[[#This Row],[4 weeks average]]-B410)/B410</f>
        <v>0.11516304347826067</v>
      </c>
    </row>
    <row r="463" spans="1:6" x14ac:dyDescent="0.35">
      <c r="A463" s="22">
        <v>30599</v>
      </c>
      <c r="B463" s="24">
        <f>VLOOKUP(Table2634[[#This Row],[Date]],'DB Money Supply'!$A:$D,4)</f>
        <v>517.29999999999995</v>
      </c>
      <c r="C463" s="30">
        <f>(Table2634[[#This Row],[M1 Money Stock, Billions of Dollars, Weekly, Seasonally Adjusted]]-B462)/B462</f>
        <v>6.8119891008174395E-3</v>
      </c>
      <c r="D463" s="34">
        <f>((1+Table2634[[#This Row],[Weekly change]])^52)-1</f>
        <v>0.42336302833223161</v>
      </c>
      <c r="E463" s="24">
        <f t="shared" si="7"/>
        <v>514.34999999999991</v>
      </c>
      <c r="F463" s="32">
        <f>(Table2634[[#This Row],[4 weeks average]]-B411)/B411</f>
        <v>0.11018778329376192</v>
      </c>
    </row>
    <row r="464" spans="1:6" x14ac:dyDescent="0.35">
      <c r="A464" s="22">
        <v>30606</v>
      </c>
      <c r="B464" s="24">
        <f>VLOOKUP(Table2634[[#This Row],[Date]],'DB Money Supply'!$A:$D,4)</f>
        <v>517.70000000000005</v>
      </c>
      <c r="C464" s="30">
        <f>(Table2634[[#This Row],[M1 Money Stock, Billions of Dollars, Weekly, Seasonally Adjusted]]-B463)/B463</f>
        <v>7.7324569882097622E-4</v>
      </c>
      <c r="D464" s="34">
        <f>((1+Table2634[[#This Row],[Weekly change]])^52)-1</f>
        <v>4.1011918563907512E-2</v>
      </c>
      <c r="E464" s="24">
        <f t="shared" si="7"/>
        <v>515.70000000000005</v>
      </c>
      <c r="F464" s="32">
        <f>(Table2634[[#This Row],[4 weeks average]]-B412)/B412</f>
        <v>0.11166199611985357</v>
      </c>
    </row>
    <row r="465" spans="1:6" x14ac:dyDescent="0.35">
      <c r="A465" s="22">
        <v>30613</v>
      </c>
      <c r="B465" s="24">
        <f>VLOOKUP(Table2634[[#This Row],[Date]],'DB Money Supply'!$A:$D,4)</f>
        <v>518.5</v>
      </c>
      <c r="C465" s="30">
        <f>(Table2634[[#This Row],[M1 Money Stock, Billions of Dollars, Weekly, Seasonally Adjusted]]-B464)/B464</f>
        <v>1.5452965037665723E-3</v>
      </c>
      <c r="D465" s="34">
        <f>((1+Table2634[[#This Row],[Weekly change]])^52)-1</f>
        <v>8.3604945974495193E-2</v>
      </c>
      <c r="E465" s="24">
        <f t="shared" si="7"/>
        <v>516.82500000000005</v>
      </c>
      <c r="F465" s="32">
        <f>(Table2634[[#This Row],[4 weeks average]]-B413)/B413</f>
        <v>0.1102577873254566</v>
      </c>
    </row>
    <row r="466" spans="1:6" x14ac:dyDescent="0.35">
      <c r="A466" s="22">
        <v>30620</v>
      </c>
      <c r="B466" s="24">
        <f>VLOOKUP(Table2634[[#This Row],[Date]],'DB Money Supply'!$A:$D,4)</f>
        <v>518.4</v>
      </c>
      <c r="C466" s="30">
        <f>(Table2634[[#This Row],[M1 Money Stock, Billions of Dollars, Weekly, Seasonally Adjusted]]-B465)/B465</f>
        <v>-1.928640308582888E-4</v>
      </c>
      <c r="D466" s="34">
        <f>((1+Table2634[[#This Row],[Weekly change]])^52)-1</f>
        <v>-9.9797651687448807E-3</v>
      </c>
      <c r="E466" s="24">
        <f t="shared" si="7"/>
        <v>517.97500000000002</v>
      </c>
      <c r="F466" s="32">
        <f>(Table2634[[#This Row],[4 weeks average]]-B414)/B414</f>
        <v>0.10513121399615967</v>
      </c>
    </row>
    <row r="467" spans="1:6" x14ac:dyDescent="0.35">
      <c r="A467" s="22">
        <v>30627</v>
      </c>
      <c r="B467" s="24">
        <f>VLOOKUP(Table2634[[#This Row],[Date]],'DB Money Supply'!$A:$D,4)</f>
        <v>518.9</v>
      </c>
      <c r="C467" s="30">
        <f>(Table2634[[#This Row],[M1 Money Stock, Billions of Dollars, Weekly, Seasonally Adjusted]]-B466)/B466</f>
        <v>9.6450617283950623E-4</v>
      </c>
      <c r="D467" s="34">
        <f>((1+Table2634[[#This Row],[Weekly change]])^52)-1</f>
        <v>5.1407927637936668E-2</v>
      </c>
      <c r="E467" s="24">
        <f t="shared" si="7"/>
        <v>518.375</v>
      </c>
      <c r="F467" s="32">
        <f>(Table2634[[#This Row],[4 weeks average]]-B415)/B415</f>
        <v>0.10198767006802727</v>
      </c>
    </row>
    <row r="468" spans="1:6" x14ac:dyDescent="0.35">
      <c r="A468" s="22">
        <v>30634</v>
      </c>
      <c r="B468" s="24">
        <f>VLOOKUP(Table2634[[#This Row],[Date]],'DB Money Supply'!$A:$D,4)</f>
        <v>519.1</v>
      </c>
      <c r="C468" s="30">
        <f>(Table2634[[#This Row],[M1 Money Stock, Billions of Dollars, Weekly, Seasonally Adjusted]]-B467)/B467</f>
        <v>3.8543071882837825E-4</v>
      </c>
      <c r="D468" s="34">
        <f>((1+Table2634[[#This Row],[Weekly change]])^52)-1</f>
        <v>2.0240655154417864E-2</v>
      </c>
      <c r="E468" s="24">
        <f t="shared" si="7"/>
        <v>518.72500000000002</v>
      </c>
      <c r="F468" s="32">
        <f>(Table2634[[#This Row],[4 weeks average]]-B416)/B416</f>
        <v>9.8760855750900226E-2</v>
      </c>
    </row>
    <row r="469" spans="1:6" x14ac:dyDescent="0.35">
      <c r="A469" s="22">
        <v>30641</v>
      </c>
      <c r="B469" s="24">
        <f>VLOOKUP(Table2634[[#This Row],[Date]],'DB Money Supply'!$A:$D,4)</f>
        <v>518.79999999999995</v>
      </c>
      <c r="C469" s="30">
        <f>(Table2634[[#This Row],[M1 Money Stock, Billions of Dollars, Weekly, Seasonally Adjusted]]-B468)/B468</f>
        <v>-5.7792332883850551E-4</v>
      </c>
      <c r="D469" s="34">
        <f>((1+Table2634[[#This Row],[Weekly change]])^52)-1</f>
        <v>-2.9613371024470592E-2</v>
      </c>
      <c r="E469" s="24">
        <f t="shared" si="7"/>
        <v>518.79999999999995</v>
      </c>
      <c r="F469" s="32">
        <f>(Table2634[[#This Row],[4 weeks average]]-B417)/B417</f>
        <v>9.9385463021826617E-2</v>
      </c>
    </row>
    <row r="470" spans="1:6" x14ac:dyDescent="0.35">
      <c r="A470" s="22">
        <v>30648</v>
      </c>
      <c r="B470" s="24">
        <f>VLOOKUP(Table2634[[#This Row],[Date]],'DB Money Supply'!$A:$D,4)</f>
        <v>518.6</v>
      </c>
      <c r="C470" s="30">
        <f>(Table2634[[#This Row],[M1 Money Stock, Billions of Dollars, Weekly, Seasonally Adjusted]]-B469)/B469</f>
        <v>-3.8550501156501892E-4</v>
      </c>
      <c r="D470" s="34">
        <f>((1+Table2634[[#This Row],[Weekly change]])^52)-1</f>
        <v>-1.9850458470914711E-2</v>
      </c>
      <c r="E470" s="24">
        <f t="shared" si="7"/>
        <v>518.85</v>
      </c>
      <c r="F470" s="32">
        <f>(Table2634[[#This Row],[4 weeks average]]-B418)/B418</f>
        <v>0.10042417815482507</v>
      </c>
    </row>
    <row r="471" spans="1:6" x14ac:dyDescent="0.35">
      <c r="A471" s="22">
        <v>30655</v>
      </c>
      <c r="B471" s="24">
        <f>VLOOKUP(Table2634[[#This Row],[Date]],'DB Money Supply'!$A:$D,4)</f>
        <v>520.4</v>
      </c>
      <c r="C471" s="30">
        <f>(Table2634[[#This Row],[M1 Money Stock, Billions of Dollars, Weekly, Seasonally Adjusted]]-B470)/B470</f>
        <v>3.4708831469339656E-3</v>
      </c>
      <c r="D471" s="34">
        <f>((1+Table2634[[#This Row],[Weekly change]])^52)-1</f>
        <v>0.19742500705939325</v>
      </c>
      <c r="E471" s="24">
        <f t="shared" si="7"/>
        <v>519.22500000000002</v>
      </c>
      <c r="F471" s="32">
        <f>(Table2634[[#This Row],[4 weeks average]]-B419)/B419</f>
        <v>9.4949388443694716E-2</v>
      </c>
    </row>
    <row r="472" spans="1:6" x14ac:dyDescent="0.35">
      <c r="A472" s="22">
        <v>30662</v>
      </c>
      <c r="B472" s="24">
        <f>VLOOKUP(Table2634[[#This Row],[Date]],'DB Money Supply'!$A:$D,4)</f>
        <v>521.6</v>
      </c>
      <c r="C472" s="30">
        <f>(Table2634[[#This Row],[M1 Money Stock, Billions of Dollars, Weekly, Seasonally Adjusted]]-B471)/B471</f>
        <v>2.3059185242122319E-3</v>
      </c>
      <c r="D472" s="34">
        <f>((1+Table2634[[#This Row],[Weekly change]])^52)-1</f>
        <v>0.12723724899637578</v>
      </c>
      <c r="E472" s="24">
        <f t="shared" si="7"/>
        <v>519.85</v>
      </c>
      <c r="F472" s="32">
        <f>(Table2634[[#This Row],[4 weeks average]]-B420)/B420</f>
        <v>8.9603856633829387E-2</v>
      </c>
    </row>
    <row r="473" spans="1:6" x14ac:dyDescent="0.35">
      <c r="A473" s="22">
        <v>30669</v>
      </c>
      <c r="B473" s="24">
        <f>VLOOKUP(Table2634[[#This Row],[Date]],'DB Money Supply'!$A:$D,4)</f>
        <v>522.20000000000005</v>
      </c>
      <c r="C473" s="30">
        <f>(Table2634[[#This Row],[M1 Money Stock, Billions of Dollars, Weekly, Seasonally Adjusted]]-B472)/B472</f>
        <v>1.1503067484663011E-3</v>
      </c>
      <c r="D473" s="34">
        <f>((1+Table2634[[#This Row],[Weekly change]])^52)-1</f>
        <v>6.1604639094467339E-2</v>
      </c>
      <c r="E473" s="24">
        <f t="shared" si="7"/>
        <v>520.70000000000005</v>
      </c>
      <c r="F473" s="32">
        <f>(Table2634[[#This Row],[4 weeks average]]-B421)/B421</f>
        <v>9.5749158249158375E-2</v>
      </c>
    </row>
    <row r="474" spans="1:6" x14ac:dyDescent="0.35">
      <c r="A474" s="22">
        <v>30676</v>
      </c>
      <c r="B474" s="24">
        <f>VLOOKUP(Table2634[[#This Row],[Date]],'DB Money Supply'!$A:$D,4)</f>
        <v>520.6</v>
      </c>
      <c r="C474" s="30">
        <f>(Table2634[[#This Row],[M1 Money Stock, Billions of Dollars, Weekly, Seasonally Adjusted]]-B473)/B473</f>
        <v>-3.0639601685178526E-3</v>
      </c>
      <c r="D474" s="34">
        <f>((1+Table2634[[#This Row],[Weekly change]])^52)-1</f>
        <v>-0.14749014744100886</v>
      </c>
      <c r="E474" s="24">
        <f t="shared" si="7"/>
        <v>521.20000000000005</v>
      </c>
      <c r="F474" s="32">
        <f>(Table2634[[#This Row],[4 weeks average]]-B422)/B422</f>
        <v>9.9810086516142801E-2</v>
      </c>
    </row>
    <row r="475" spans="1:6" x14ac:dyDescent="0.35">
      <c r="A475" s="22">
        <v>30683</v>
      </c>
      <c r="B475" s="24">
        <f>VLOOKUP(Table2634[[#This Row],[Date]],'DB Money Supply'!$A:$D,4)</f>
        <v>522.20000000000005</v>
      </c>
      <c r="C475" s="30">
        <f>(Table2634[[#This Row],[M1 Money Stock, Billions of Dollars, Weekly, Seasonally Adjusted]]-B474)/B474</f>
        <v>3.0733768728390754E-3</v>
      </c>
      <c r="D475" s="34">
        <f>((1+Table2634[[#This Row],[Weekly change]])^52)-1</f>
        <v>0.17300697111978969</v>
      </c>
      <c r="E475" s="24">
        <f t="shared" si="7"/>
        <v>521.65000000000009</v>
      </c>
      <c r="F475" s="32">
        <f>(Table2634[[#This Row],[4 weeks average]]-B423)/B423</f>
        <v>0.10378755818874326</v>
      </c>
    </row>
    <row r="476" spans="1:6" x14ac:dyDescent="0.35">
      <c r="A476" s="22">
        <v>30690</v>
      </c>
      <c r="B476" s="24">
        <f>VLOOKUP(Table2634[[#This Row],[Date]],'DB Money Supply'!$A:$D,4)</f>
        <v>525.29999999999995</v>
      </c>
      <c r="C476" s="30">
        <f>(Table2634[[#This Row],[M1 Money Stock, Billions of Dollars, Weekly, Seasonally Adjusted]]-B475)/B475</f>
        <v>5.9364228265030806E-3</v>
      </c>
      <c r="D476" s="34">
        <f>((1+Table2634[[#This Row],[Weekly change]])^52)-1</f>
        <v>0.36040347444322385</v>
      </c>
      <c r="E476" s="24">
        <f t="shared" si="7"/>
        <v>522.57500000000005</v>
      </c>
      <c r="F476" s="32">
        <f>(Table2634[[#This Row],[4 weeks average]]-B424)/B424</f>
        <v>9.9463496738901813E-2</v>
      </c>
    </row>
    <row r="477" spans="1:6" x14ac:dyDescent="0.35">
      <c r="A477" s="22">
        <v>30697</v>
      </c>
      <c r="B477" s="24">
        <f>VLOOKUP(Table2634[[#This Row],[Date]],'DB Money Supply'!$A:$D,4)</f>
        <v>526.29999999999995</v>
      </c>
      <c r="C477" s="30">
        <f>(Table2634[[#This Row],[M1 Money Stock, Billions of Dollars, Weekly, Seasonally Adjusted]]-B476)/B476</f>
        <v>1.9036740909956218E-3</v>
      </c>
      <c r="D477" s="34">
        <f>((1+Table2634[[#This Row],[Weekly change]])^52)-1</f>
        <v>0.10395253005349514</v>
      </c>
      <c r="E477" s="24">
        <f t="shared" si="7"/>
        <v>523.6</v>
      </c>
      <c r="F477" s="32">
        <f>(Table2634[[#This Row],[4 weeks average]]-B425)/B425</f>
        <v>9.723386420787937E-2</v>
      </c>
    </row>
    <row r="478" spans="1:6" x14ac:dyDescent="0.35">
      <c r="A478" s="22">
        <v>30704</v>
      </c>
      <c r="B478" s="24">
        <f>VLOOKUP(Table2634[[#This Row],[Date]],'DB Money Supply'!$A:$D,4)</f>
        <v>525</v>
      </c>
      <c r="C478" s="30">
        <f>(Table2634[[#This Row],[M1 Money Stock, Billions of Dollars, Weekly, Seasonally Adjusted]]-B477)/B477</f>
        <v>-2.4700741022229806E-3</v>
      </c>
      <c r="D478" s="34">
        <f>((1+Table2634[[#This Row],[Weekly change]])^52)-1</f>
        <v>-0.1206767908731311</v>
      </c>
      <c r="E478" s="24">
        <f t="shared" si="7"/>
        <v>524.70000000000005</v>
      </c>
      <c r="F478" s="32">
        <f>(Table2634[[#This Row],[4 weeks average]]-B426)/B426</f>
        <v>9.6780936454849642E-2</v>
      </c>
    </row>
    <row r="479" spans="1:6" x14ac:dyDescent="0.35">
      <c r="A479" s="22">
        <v>30711</v>
      </c>
      <c r="B479" s="24">
        <f>VLOOKUP(Table2634[[#This Row],[Date]],'DB Money Supply'!$A:$D,4)</f>
        <v>524.20000000000005</v>
      </c>
      <c r="C479" s="30">
        <f>(Table2634[[#This Row],[M1 Money Stock, Billions of Dollars, Weekly, Seasonally Adjusted]]-B478)/B478</f>
        <v>-1.5238095238094371E-3</v>
      </c>
      <c r="D479" s="34">
        <f>((1+Table2634[[#This Row],[Weekly change]])^52)-1</f>
        <v>-7.6235886655672047E-2</v>
      </c>
      <c r="E479" s="24">
        <f t="shared" si="7"/>
        <v>525.20000000000005</v>
      </c>
      <c r="F479" s="32">
        <f>(Table2634[[#This Row],[4 weeks average]]-B427)/B427</f>
        <v>9.4850948509485222E-2</v>
      </c>
    </row>
    <row r="480" spans="1:6" x14ac:dyDescent="0.35">
      <c r="A480" s="22">
        <v>30718</v>
      </c>
      <c r="B480" s="24">
        <f>VLOOKUP(Table2634[[#This Row],[Date]],'DB Money Supply'!$A:$D,4)</f>
        <v>526.6</v>
      </c>
      <c r="C480" s="30">
        <f>(Table2634[[#This Row],[M1 Money Stock, Billions of Dollars, Weekly, Seasonally Adjusted]]-B479)/B479</f>
        <v>4.5784051888591703E-3</v>
      </c>
      <c r="D480" s="34">
        <f>((1+Table2634[[#This Row],[Weekly change]])^52)-1</f>
        <v>0.26811775825718964</v>
      </c>
      <c r="E480" s="24">
        <f t="shared" si="7"/>
        <v>525.52499999999998</v>
      </c>
      <c r="F480" s="32">
        <f>(Table2634[[#This Row],[4 weeks average]]-B428)/B428</f>
        <v>8.9622641509433887E-2</v>
      </c>
    </row>
    <row r="481" spans="1:6" x14ac:dyDescent="0.35">
      <c r="A481" s="22">
        <v>30725</v>
      </c>
      <c r="B481" s="24">
        <f>VLOOKUP(Table2634[[#This Row],[Date]],'DB Money Supply'!$A:$D,4)</f>
        <v>527.1</v>
      </c>
      <c r="C481" s="30">
        <f>(Table2634[[#This Row],[M1 Money Stock, Billions of Dollars, Weekly, Seasonally Adjusted]]-B480)/B480</f>
        <v>9.4948727687048991E-4</v>
      </c>
      <c r="D481" s="34">
        <f>((1+Table2634[[#This Row],[Weekly change]])^52)-1</f>
        <v>5.0587901368246646E-2</v>
      </c>
      <c r="E481" s="24">
        <f t="shared" si="7"/>
        <v>525.72500000000002</v>
      </c>
      <c r="F481" s="32">
        <f>(Table2634[[#This Row],[4 weeks average]]-B429)/B429</f>
        <v>8.7556888705006303E-2</v>
      </c>
    </row>
    <row r="482" spans="1:6" x14ac:dyDescent="0.35">
      <c r="A482" s="22">
        <v>30732</v>
      </c>
      <c r="B482" s="24">
        <f>VLOOKUP(Table2634[[#This Row],[Date]],'DB Money Supply'!$A:$D,4)</f>
        <v>528.5</v>
      </c>
      <c r="C482" s="30">
        <f>(Table2634[[#This Row],[M1 Money Stock, Billions of Dollars, Weekly, Seasonally Adjusted]]-B481)/B481</f>
        <v>2.6560424966799038E-3</v>
      </c>
      <c r="D482" s="34">
        <f>((1+Table2634[[#This Row],[Weekly change]])^52)-1</f>
        <v>0.14789647510928172</v>
      </c>
      <c r="E482" s="24">
        <f t="shared" si="7"/>
        <v>526.6</v>
      </c>
      <c r="F482" s="32">
        <f>(Table2634[[#This Row],[4 weeks average]]-B430)/B430</f>
        <v>8.8241372184335698E-2</v>
      </c>
    </row>
    <row r="483" spans="1:6" x14ac:dyDescent="0.35">
      <c r="A483" s="22">
        <v>30739</v>
      </c>
      <c r="B483" s="24">
        <f>VLOOKUP(Table2634[[#This Row],[Date]],'DB Money Supply'!$A:$D,4)</f>
        <v>527.4</v>
      </c>
      <c r="C483" s="30">
        <f>(Table2634[[#This Row],[M1 Money Stock, Billions of Dollars, Weekly, Seasonally Adjusted]]-B482)/B482</f>
        <v>-2.0813623462630514E-3</v>
      </c>
      <c r="D483" s="34">
        <f>((1+Table2634[[#This Row],[Weekly change]])^52)-1</f>
        <v>-0.10268080444745487</v>
      </c>
      <c r="E483" s="24">
        <f t="shared" si="7"/>
        <v>527.4</v>
      </c>
      <c r="F483" s="32">
        <f>(Table2634[[#This Row],[4 weeks average]]-B431)/B431</f>
        <v>8.1846153846153805E-2</v>
      </c>
    </row>
    <row r="484" spans="1:6" x14ac:dyDescent="0.35">
      <c r="A484" s="22">
        <v>30746</v>
      </c>
      <c r="B484" s="24">
        <f>VLOOKUP(Table2634[[#This Row],[Date]],'DB Money Supply'!$A:$D,4)</f>
        <v>529.4</v>
      </c>
      <c r="C484" s="30">
        <f>(Table2634[[#This Row],[M1 Money Stock, Billions of Dollars, Weekly, Seasonally Adjusted]]-B483)/B483</f>
        <v>3.7921880925293897E-3</v>
      </c>
      <c r="D484" s="34">
        <f>((1+Table2634[[#This Row],[Weekly change]])^52)-1</f>
        <v>0.2175258714969881</v>
      </c>
      <c r="E484" s="24">
        <f t="shared" si="7"/>
        <v>528.1</v>
      </c>
      <c r="F484" s="32">
        <f>(Table2634[[#This Row],[4 weeks average]]-B432)/B432</f>
        <v>7.8635620915032678E-2</v>
      </c>
    </row>
    <row r="485" spans="1:6" x14ac:dyDescent="0.35">
      <c r="A485" s="22">
        <v>30753</v>
      </c>
      <c r="B485" s="24">
        <f>VLOOKUP(Table2634[[#This Row],[Date]],'DB Money Supply'!$A:$D,4)</f>
        <v>530</v>
      </c>
      <c r="C485" s="30">
        <f>(Table2634[[#This Row],[M1 Money Stock, Billions of Dollars, Weekly, Seasonally Adjusted]]-B484)/B484</f>
        <v>1.1333585190782447E-3</v>
      </c>
      <c r="D485" s="34">
        <f>((1+Table2634[[#This Row],[Weekly change]])^52)-1</f>
        <v>6.0670516805809926E-2</v>
      </c>
      <c r="E485" s="24">
        <f t="shared" si="7"/>
        <v>528.82500000000005</v>
      </c>
      <c r="F485" s="32">
        <f>(Table2634[[#This Row],[4 weeks average]]-B433)/B433</f>
        <v>8.0116421568627499E-2</v>
      </c>
    </row>
    <row r="486" spans="1:6" x14ac:dyDescent="0.35">
      <c r="A486" s="22">
        <v>30760</v>
      </c>
      <c r="B486" s="24">
        <f>VLOOKUP(Table2634[[#This Row],[Date]],'DB Money Supply'!$A:$D,4)</f>
        <v>531.4</v>
      </c>
      <c r="C486" s="30">
        <f>(Table2634[[#This Row],[M1 Money Stock, Billions of Dollars, Weekly, Seasonally Adjusted]]-B485)/B485</f>
        <v>2.6415094339622214E-3</v>
      </c>
      <c r="D486" s="34">
        <f>((1+Table2634[[#This Row],[Weekly change]])^52)-1</f>
        <v>0.14703160531976933</v>
      </c>
      <c r="E486" s="24">
        <f t="shared" si="7"/>
        <v>529.54999999999995</v>
      </c>
      <c r="F486" s="32">
        <f>(Table2634[[#This Row],[4 weeks average]]-B434)/B434</f>
        <v>7.8732939498879564E-2</v>
      </c>
    </row>
    <row r="487" spans="1:6" x14ac:dyDescent="0.35">
      <c r="A487" s="22">
        <v>30767</v>
      </c>
      <c r="B487" s="24">
        <f>VLOOKUP(Table2634[[#This Row],[Date]],'DB Money Supply'!$A:$D,4)</f>
        <v>533.29999999999995</v>
      </c>
      <c r="C487" s="30">
        <f>(Table2634[[#This Row],[M1 Money Stock, Billions of Dollars, Weekly, Seasonally Adjusted]]-B486)/B486</f>
        <v>3.5754610462927689E-3</v>
      </c>
      <c r="D487" s="34">
        <f>((1+Table2634[[#This Row],[Weekly change]])^52)-1</f>
        <v>0.2039314169569495</v>
      </c>
      <c r="E487" s="24">
        <f t="shared" si="7"/>
        <v>531.02500000000009</v>
      </c>
      <c r="F487" s="32">
        <f>(Table2634[[#This Row],[4 weeks average]]-B435)/B435</f>
        <v>8.1517311608961487E-2</v>
      </c>
    </row>
    <row r="488" spans="1:6" x14ac:dyDescent="0.35">
      <c r="A488" s="22">
        <v>30774</v>
      </c>
      <c r="B488" s="24">
        <f>VLOOKUP(Table2634[[#This Row],[Date]],'DB Money Supply'!$A:$D,4)</f>
        <v>531.79999999999995</v>
      </c>
      <c r="C488" s="30">
        <f>(Table2634[[#This Row],[M1 Money Stock, Billions of Dollars, Weekly, Seasonally Adjusted]]-B487)/B487</f>
        <v>-2.8126757922370149E-3</v>
      </c>
      <c r="D488" s="34">
        <f>((1+Table2634[[#This Row],[Weekly change]])^52)-1</f>
        <v>-0.1362442245827129</v>
      </c>
      <c r="E488" s="24">
        <f t="shared" si="7"/>
        <v>531.625</v>
      </c>
      <c r="F488" s="32">
        <f>(Table2634[[#This Row],[4 weeks average]]-B436)/B436</f>
        <v>7.7472638832590243E-2</v>
      </c>
    </row>
    <row r="489" spans="1:6" x14ac:dyDescent="0.35">
      <c r="A489" s="22">
        <v>30781</v>
      </c>
      <c r="B489" s="24">
        <f>VLOOKUP(Table2634[[#This Row],[Date]],'DB Money Supply'!$A:$D,4)</f>
        <v>533.79999999999995</v>
      </c>
      <c r="C489" s="30">
        <f>(Table2634[[#This Row],[M1 Money Stock, Billions of Dollars, Weekly, Seasonally Adjusted]]-B488)/B488</f>
        <v>3.7608123354644606E-3</v>
      </c>
      <c r="D489" s="34">
        <f>((1+Table2634[[#This Row],[Weekly change]])^52)-1</f>
        <v>0.21554851111621742</v>
      </c>
      <c r="E489" s="24">
        <f t="shared" si="7"/>
        <v>532.57499999999993</v>
      </c>
      <c r="F489" s="32">
        <f>(Table2634[[#This Row],[4 weeks average]]-B437)/B437</f>
        <v>7.8742151103909142E-2</v>
      </c>
    </row>
    <row r="490" spans="1:6" x14ac:dyDescent="0.35">
      <c r="A490" s="22">
        <v>30788</v>
      </c>
      <c r="B490" s="24">
        <f>VLOOKUP(Table2634[[#This Row],[Date]],'DB Money Supply'!$A:$D,4)</f>
        <v>535.5</v>
      </c>
      <c r="C490" s="30">
        <f>(Table2634[[#This Row],[M1 Money Stock, Billions of Dollars, Weekly, Seasonally Adjusted]]-B489)/B489</f>
        <v>3.1847133757962639E-3</v>
      </c>
      <c r="D490" s="34">
        <f>((1+Table2634[[#This Row],[Weekly change]])^52)-1</f>
        <v>0.17979648315937302</v>
      </c>
      <c r="E490" s="24">
        <f t="shared" si="7"/>
        <v>533.59999999999991</v>
      </c>
      <c r="F490" s="32">
        <f>(Table2634[[#This Row],[4 weeks average]]-B438)/B438</f>
        <v>8.6319218241042189E-2</v>
      </c>
    </row>
    <row r="491" spans="1:6" x14ac:dyDescent="0.35">
      <c r="A491" s="22">
        <v>30795</v>
      </c>
      <c r="B491" s="24">
        <f>VLOOKUP(Table2634[[#This Row],[Date]],'DB Money Supply'!$A:$D,4)</f>
        <v>534.70000000000005</v>
      </c>
      <c r="C491" s="30">
        <f>(Table2634[[#This Row],[M1 Money Stock, Billions of Dollars, Weekly, Seasonally Adjusted]]-B490)/B490</f>
        <v>-1.4939309056955267E-3</v>
      </c>
      <c r="D491" s="34">
        <f>((1+Table2634[[#This Row],[Weekly change]])^52)-1</f>
        <v>-7.4797357529967967E-2</v>
      </c>
      <c r="E491" s="24">
        <f t="shared" si="7"/>
        <v>533.95000000000005</v>
      </c>
      <c r="F491" s="32">
        <f>(Table2634[[#This Row],[4 weeks average]]-B439)/B439</f>
        <v>8.4162436548223446E-2</v>
      </c>
    </row>
    <row r="492" spans="1:6" x14ac:dyDescent="0.35">
      <c r="A492" s="22">
        <v>30802</v>
      </c>
      <c r="B492" s="24">
        <f>VLOOKUP(Table2634[[#This Row],[Date]],'DB Money Supply'!$A:$D,4)</f>
        <v>534.5</v>
      </c>
      <c r="C492" s="30">
        <f>(Table2634[[#This Row],[M1 Money Stock, Billions of Dollars, Weekly, Seasonally Adjusted]]-B491)/B491</f>
        <v>-3.7404151860865058E-4</v>
      </c>
      <c r="D492" s="34">
        <f>((1+Table2634[[#This Row],[Weekly change]])^52)-1</f>
        <v>-1.9265793445188972E-2</v>
      </c>
      <c r="E492" s="24">
        <f t="shared" si="7"/>
        <v>534.625</v>
      </c>
      <c r="F492" s="32">
        <f>(Table2634[[#This Row],[4 weeks average]]-B440)/B440</f>
        <v>7.7872983870967735E-2</v>
      </c>
    </row>
    <row r="493" spans="1:6" x14ac:dyDescent="0.35">
      <c r="A493" s="22">
        <v>30809</v>
      </c>
      <c r="B493" s="24">
        <f>VLOOKUP(Table2634[[#This Row],[Date]],'DB Money Supply'!$A:$D,4)</f>
        <v>535.4</v>
      </c>
      <c r="C493" s="30">
        <f>(Table2634[[#This Row],[M1 Money Stock, Billions of Dollars, Weekly, Seasonally Adjusted]]-B492)/B492</f>
        <v>1.6838166510757292E-3</v>
      </c>
      <c r="D493" s="34">
        <f>((1+Table2634[[#This Row],[Weekly change]])^52)-1</f>
        <v>9.1425709899571661E-2</v>
      </c>
      <c r="E493" s="24">
        <f t="shared" si="7"/>
        <v>535.02499999999998</v>
      </c>
      <c r="F493" s="32">
        <f>(Table2634[[#This Row],[4 weeks average]]-B441)/B441</f>
        <v>7.5427135678391918E-2</v>
      </c>
    </row>
    <row r="494" spans="1:6" x14ac:dyDescent="0.35">
      <c r="A494" s="22">
        <v>30816</v>
      </c>
      <c r="B494" s="24">
        <f>VLOOKUP(Table2634[[#This Row],[Date]],'DB Money Supply'!$A:$D,4)</f>
        <v>537.4</v>
      </c>
      <c r="C494" s="30">
        <f>(Table2634[[#This Row],[M1 Money Stock, Billions of Dollars, Weekly, Seasonally Adjusted]]-B493)/B493</f>
        <v>3.7355248412401943E-3</v>
      </c>
      <c r="D494" s="34">
        <f>((1+Table2634[[#This Row],[Weekly change]])^52)-1</f>
        <v>0.21395713722092746</v>
      </c>
      <c r="E494" s="24">
        <f t="shared" si="7"/>
        <v>535.5</v>
      </c>
      <c r="F494" s="32">
        <f>(Table2634[[#This Row],[4 weeks average]]-B442)/B442</f>
        <v>6.8222621184919188E-2</v>
      </c>
    </row>
    <row r="495" spans="1:6" x14ac:dyDescent="0.35">
      <c r="A495" s="22">
        <v>30823</v>
      </c>
      <c r="B495" s="24">
        <f>VLOOKUP(Table2634[[#This Row],[Date]],'DB Money Supply'!$A:$D,4)</f>
        <v>537.1</v>
      </c>
      <c r="C495" s="30">
        <f>(Table2634[[#This Row],[M1 Money Stock, Billions of Dollars, Weekly, Seasonally Adjusted]]-B494)/B494</f>
        <v>-5.5824339411975163E-4</v>
      </c>
      <c r="D495" s="34">
        <f>((1+Table2634[[#This Row],[Weekly change]])^52)-1</f>
        <v>-2.8619246126765141E-2</v>
      </c>
      <c r="E495" s="24">
        <f t="shared" si="7"/>
        <v>536.1</v>
      </c>
      <c r="F495" s="32">
        <f>(Table2634[[#This Row],[4 weeks average]]-B443)/B443</f>
        <v>7.0273507686164999E-2</v>
      </c>
    </row>
    <row r="496" spans="1:6" x14ac:dyDescent="0.35">
      <c r="A496" s="22">
        <v>30830</v>
      </c>
      <c r="B496" s="24">
        <f>VLOOKUP(Table2634[[#This Row],[Date]],'DB Money Supply'!$A:$D,4)</f>
        <v>536.20000000000005</v>
      </c>
      <c r="C496" s="30">
        <f>(Table2634[[#This Row],[M1 Money Stock, Billions of Dollars, Weekly, Seasonally Adjusted]]-B495)/B495</f>
        <v>-1.6756656116179059E-3</v>
      </c>
      <c r="D496" s="34">
        <f>((1+Table2634[[#This Row],[Weekly change]])^52)-1</f>
        <v>-8.3513276317767948E-2</v>
      </c>
      <c r="E496" s="24">
        <f t="shared" si="7"/>
        <v>536.52500000000009</v>
      </c>
      <c r="F496" s="32">
        <f>(Table2634[[#This Row],[4 weeks average]]-B444)/B444</f>
        <v>7.0908183632734711E-2</v>
      </c>
    </row>
    <row r="497" spans="1:6" x14ac:dyDescent="0.35">
      <c r="A497" s="22">
        <v>30837</v>
      </c>
      <c r="B497" s="24">
        <f>VLOOKUP(Table2634[[#This Row],[Date]],'DB Money Supply'!$A:$D,4)</f>
        <v>539.6</v>
      </c>
      <c r="C497" s="30">
        <f>(Table2634[[#This Row],[M1 Money Stock, Billions of Dollars, Weekly, Seasonally Adjusted]]-B496)/B496</f>
        <v>6.3409175680715722E-3</v>
      </c>
      <c r="D497" s="34">
        <f>((1+Table2634[[#This Row],[Weekly change]])^52)-1</f>
        <v>0.38914260189067784</v>
      </c>
      <c r="E497" s="24">
        <f t="shared" si="7"/>
        <v>537.57500000000005</v>
      </c>
      <c r="F497" s="32">
        <f>(Table2634[[#This Row],[4 weeks average]]-B445)/B445</f>
        <v>6.9588141663350617E-2</v>
      </c>
    </row>
    <row r="498" spans="1:6" x14ac:dyDescent="0.35">
      <c r="A498" s="22">
        <v>30844</v>
      </c>
      <c r="B498" s="24">
        <f>VLOOKUP(Table2634[[#This Row],[Date]],'DB Money Supply'!$A:$D,4)</f>
        <v>540.20000000000005</v>
      </c>
      <c r="C498" s="30">
        <f>(Table2634[[#This Row],[M1 Money Stock, Billions of Dollars, Weekly, Seasonally Adjusted]]-B497)/B497</f>
        <v>1.1119347664937411E-3</v>
      </c>
      <c r="D498" s="34">
        <f>((1+Table2634[[#This Row],[Weekly change]])^52)-1</f>
        <v>5.949087410951881E-2</v>
      </c>
      <c r="E498" s="24">
        <f t="shared" si="7"/>
        <v>538.27500000000009</v>
      </c>
      <c r="F498" s="32">
        <f>(Table2634[[#This Row],[4 weeks average]]-B446)/B446</f>
        <v>6.7582308607695568E-2</v>
      </c>
    </row>
    <row r="499" spans="1:6" x14ac:dyDescent="0.35">
      <c r="A499" s="22">
        <v>30851</v>
      </c>
      <c r="B499" s="24">
        <f>VLOOKUP(Table2634[[#This Row],[Date]],'DB Money Supply'!$A:$D,4)</f>
        <v>539.29999999999995</v>
      </c>
      <c r="C499" s="30">
        <f>(Table2634[[#This Row],[M1 Money Stock, Billions of Dollars, Weekly, Seasonally Adjusted]]-B498)/B498</f>
        <v>-1.6660496112552588E-3</v>
      </c>
      <c r="D499" s="34">
        <f>((1+Table2634[[#This Row],[Weekly change]])^52)-1</f>
        <v>-8.3054121642547107E-2</v>
      </c>
      <c r="E499" s="24">
        <f t="shared" si="7"/>
        <v>538.82500000000005</v>
      </c>
      <c r="F499" s="32">
        <f>(Table2634[[#This Row],[4 weeks average]]-B447)/B447</f>
        <v>6.8249405233941449E-2</v>
      </c>
    </row>
    <row r="500" spans="1:6" x14ac:dyDescent="0.35">
      <c r="A500" s="22">
        <v>30858</v>
      </c>
      <c r="B500" s="24">
        <f>VLOOKUP(Table2634[[#This Row],[Date]],'DB Money Supply'!$A:$D,4)</f>
        <v>540.29999999999995</v>
      </c>
      <c r="C500" s="30">
        <f>(Table2634[[#This Row],[M1 Money Stock, Billions of Dollars, Weekly, Seasonally Adjusted]]-B499)/B499</f>
        <v>1.8542555164101616E-3</v>
      </c>
      <c r="D500" s="34">
        <f>((1+Table2634[[#This Row],[Weekly change]])^52)-1</f>
        <v>0.10112457926879248</v>
      </c>
      <c r="E500" s="24">
        <f t="shared" si="7"/>
        <v>539.85</v>
      </c>
      <c r="F500" s="32">
        <f>(Table2634[[#This Row],[4 weeks average]]-B448)/B448</f>
        <v>7.1343520539789734E-2</v>
      </c>
    </row>
    <row r="501" spans="1:6" x14ac:dyDescent="0.35">
      <c r="A501" s="22">
        <v>30865</v>
      </c>
      <c r="B501" s="24">
        <f>VLOOKUP(Table2634[[#This Row],[Date]],'DB Money Supply'!$A:$D,4)</f>
        <v>541.1</v>
      </c>
      <c r="C501" s="30">
        <f>(Table2634[[#This Row],[M1 Money Stock, Billions of Dollars, Weekly, Seasonally Adjusted]]-B500)/B500</f>
        <v>1.4806588932076037E-3</v>
      </c>
      <c r="D501" s="34">
        <f>((1+Table2634[[#This Row],[Weekly change]])^52)-1</f>
        <v>7.9974378810188762E-2</v>
      </c>
      <c r="E501" s="24">
        <f t="shared" si="7"/>
        <v>540.22500000000002</v>
      </c>
      <c r="F501" s="32">
        <f>(Table2634[[#This Row],[4 weeks average]]-B449)/B449</f>
        <v>6.9540685012868739E-2</v>
      </c>
    </row>
    <row r="502" spans="1:6" x14ac:dyDescent="0.35">
      <c r="A502" s="22">
        <v>30872</v>
      </c>
      <c r="B502" s="24">
        <f>VLOOKUP(Table2634[[#This Row],[Date]],'DB Money Supply'!$A:$D,4)</f>
        <v>539.9</v>
      </c>
      <c r="C502" s="30">
        <f>(Table2634[[#This Row],[M1 Money Stock, Billions of Dollars, Weekly, Seasonally Adjusted]]-B501)/B501</f>
        <v>-2.2177046756607752E-3</v>
      </c>
      <c r="D502" s="34">
        <f>((1+Table2634[[#This Row],[Weekly change]])^52)-1</f>
        <v>-0.10903372777456755</v>
      </c>
      <c r="E502" s="24">
        <f t="shared" si="7"/>
        <v>540.15</v>
      </c>
      <c r="F502" s="32">
        <f>(Table2634[[#This Row],[4 weeks average]]-B450)/B450</f>
        <v>6.2868949232585569E-2</v>
      </c>
    </row>
    <row r="503" spans="1:6" x14ac:dyDescent="0.35">
      <c r="A503" s="22">
        <v>30879</v>
      </c>
      <c r="B503" s="24">
        <f>VLOOKUP(Table2634[[#This Row],[Date]],'DB Money Supply'!$A:$D,4)</f>
        <v>542.20000000000005</v>
      </c>
      <c r="C503" s="30">
        <f>(Table2634[[#This Row],[M1 Money Stock, Billions of Dollars, Weekly, Seasonally Adjusted]]-B502)/B502</f>
        <v>4.2600481570662495E-3</v>
      </c>
      <c r="D503" s="34">
        <f>((1+Table2634[[#This Row],[Weekly change]])^52)-1</f>
        <v>0.24738828271161228</v>
      </c>
      <c r="E503" s="24">
        <f t="shared" si="7"/>
        <v>540.875</v>
      </c>
      <c r="F503" s="32">
        <f>(Table2634[[#This Row],[4 weeks average]]-B451)/B451</f>
        <v>6.723559589581686E-2</v>
      </c>
    </row>
    <row r="504" spans="1:6" x14ac:dyDescent="0.35">
      <c r="A504" s="22">
        <v>30886</v>
      </c>
      <c r="B504" s="24">
        <f>VLOOKUP(Table2634[[#This Row],[Date]],'DB Money Supply'!$A:$D,4)</f>
        <v>541.29999999999995</v>
      </c>
      <c r="C504" s="30">
        <f>(Table2634[[#This Row],[M1 Money Stock, Billions of Dollars, Weekly, Seasonally Adjusted]]-B503)/B503</f>
        <v>-1.6599040944302672E-3</v>
      </c>
      <c r="D504" s="34">
        <f>((1+Table2634[[#This Row],[Weekly change]])^52)-1</f>
        <v>-8.2760561025615131E-2</v>
      </c>
      <c r="E504" s="24">
        <f t="shared" si="7"/>
        <v>541.125</v>
      </c>
      <c r="F504" s="32">
        <f>(Table2634[[#This Row],[4 weeks average]]-B452)/B452</f>
        <v>6.4787485242030721E-2</v>
      </c>
    </row>
    <row r="505" spans="1:6" x14ac:dyDescent="0.35">
      <c r="A505" s="22">
        <v>30893</v>
      </c>
      <c r="B505" s="24">
        <f>VLOOKUP(Table2634[[#This Row],[Date]],'DB Money Supply'!$A:$D,4)</f>
        <v>539.70000000000005</v>
      </c>
      <c r="C505" s="30">
        <f>(Table2634[[#This Row],[M1 Money Stock, Billions of Dollars, Weekly, Seasonally Adjusted]]-B504)/B504</f>
        <v>-2.9558470349157753E-3</v>
      </c>
      <c r="D505" s="34">
        <f>((1+Table2634[[#This Row],[Weekly change]])^52)-1</f>
        <v>-0.14266938867911694</v>
      </c>
      <c r="E505" s="24">
        <f t="shared" si="7"/>
        <v>540.77499999999998</v>
      </c>
      <c r="F505" s="32">
        <f>(Table2634[[#This Row],[4 weeks average]]-B453)/B453</f>
        <v>6.0135267594589203E-2</v>
      </c>
    </row>
    <row r="506" spans="1:6" x14ac:dyDescent="0.35">
      <c r="A506" s="22">
        <v>30900</v>
      </c>
      <c r="B506" s="24">
        <f>VLOOKUP(Table2634[[#This Row],[Date]],'DB Money Supply'!$A:$D,4)</f>
        <v>540.5</v>
      </c>
      <c r="C506" s="30">
        <f>(Table2634[[#This Row],[M1 Money Stock, Billions of Dollars, Weekly, Seasonally Adjusted]]-B505)/B505</f>
        <v>1.4823049842504251E-3</v>
      </c>
      <c r="D506" s="34">
        <f>((1+Table2634[[#This Row],[Weekly change]])^52)-1</f>
        <v>8.0066688285878929E-2</v>
      </c>
      <c r="E506" s="24">
        <f t="shared" si="7"/>
        <v>540.92499999999995</v>
      </c>
      <c r="F506" s="32">
        <f>(Table2634[[#This Row],[4 weeks average]]-B454)/B454</f>
        <v>6.251227656648975E-2</v>
      </c>
    </row>
    <row r="507" spans="1:6" x14ac:dyDescent="0.35">
      <c r="A507" s="22">
        <v>30907</v>
      </c>
      <c r="B507" s="24">
        <f>VLOOKUP(Table2634[[#This Row],[Date]],'DB Money Supply'!$A:$D,4)</f>
        <v>541.20000000000005</v>
      </c>
      <c r="C507" s="30">
        <f>(Table2634[[#This Row],[M1 Money Stock, Billions of Dollars, Weekly, Seasonally Adjusted]]-B506)/B506</f>
        <v>1.2950971322850055E-3</v>
      </c>
      <c r="D507" s="34">
        <f>((1+Table2634[[#This Row],[Weekly change]])^52)-1</f>
        <v>6.9617897229213188E-2</v>
      </c>
      <c r="E507" s="24">
        <f t="shared" si="7"/>
        <v>540.67499999999995</v>
      </c>
      <c r="F507" s="32">
        <f>(Table2634[[#This Row],[4 weeks average]]-B455)/B455</f>
        <v>5.848668754894272E-2</v>
      </c>
    </row>
    <row r="508" spans="1:6" x14ac:dyDescent="0.35">
      <c r="A508" s="22">
        <v>30914</v>
      </c>
      <c r="B508" s="24">
        <f>VLOOKUP(Table2634[[#This Row],[Date]],'DB Money Supply'!$A:$D,4)</f>
        <v>541.29999999999995</v>
      </c>
      <c r="C508" s="30">
        <f>(Table2634[[#This Row],[M1 Money Stock, Billions of Dollars, Weekly, Seasonally Adjusted]]-B507)/B507</f>
        <v>1.8477457501830938E-4</v>
      </c>
      <c r="D508" s="34">
        <f>((1+Table2634[[#This Row],[Weekly change]])^52)-1</f>
        <v>9.6536894544791974E-3</v>
      </c>
      <c r="E508" s="24">
        <f t="shared" si="7"/>
        <v>540.67499999999995</v>
      </c>
      <c r="F508" s="32">
        <f>(Table2634[[#This Row],[4 weeks average]]-B456)/B456</f>
        <v>5.8279506752789152E-2</v>
      </c>
    </row>
    <row r="509" spans="1:6" x14ac:dyDescent="0.35">
      <c r="A509" s="22">
        <v>30921</v>
      </c>
      <c r="B509" s="24">
        <f>VLOOKUP(Table2634[[#This Row],[Date]],'DB Money Supply'!$A:$D,4)</f>
        <v>540.70000000000005</v>
      </c>
      <c r="C509" s="30">
        <f>(Table2634[[#This Row],[M1 Money Stock, Billions of Dollars, Weekly, Seasonally Adjusted]]-B508)/B508</f>
        <v>-1.1084426380933107E-3</v>
      </c>
      <c r="D509" s="34">
        <f>((1+Table2634[[#This Row],[Weekly change]])^52)-1</f>
        <v>-5.6039527040845249E-2</v>
      </c>
      <c r="E509" s="24">
        <f t="shared" si="7"/>
        <v>540.92499999999995</v>
      </c>
      <c r="F509" s="32">
        <f>(Table2634[[#This Row],[4 weeks average]]-B457)/B457</f>
        <v>5.9390912651782084E-2</v>
      </c>
    </row>
    <row r="510" spans="1:6" x14ac:dyDescent="0.35">
      <c r="A510" s="22">
        <v>30928</v>
      </c>
      <c r="B510" s="24">
        <f>VLOOKUP(Table2634[[#This Row],[Date]],'DB Money Supply'!$A:$D,4)</f>
        <v>541.70000000000005</v>
      </c>
      <c r="C510" s="30">
        <f>(Table2634[[#This Row],[M1 Money Stock, Billions of Dollars, Weekly, Seasonally Adjusted]]-B509)/B509</f>
        <v>1.84945441094877E-3</v>
      </c>
      <c r="D510" s="34">
        <f>((1+Table2634[[#This Row],[Weekly change]])^52)-1</f>
        <v>0.10085021760443458</v>
      </c>
      <c r="E510" s="24">
        <f t="shared" si="7"/>
        <v>541.22500000000002</v>
      </c>
      <c r="F510" s="32">
        <f>(Table2634[[#This Row],[4 weeks average]]-B458)/B458</f>
        <v>5.6461057973843591E-2</v>
      </c>
    </row>
    <row r="511" spans="1:6" x14ac:dyDescent="0.35">
      <c r="A511" s="22">
        <v>30935</v>
      </c>
      <c r="B511" s="24">
        <f>VLOOKUP(Table2634[[#This Row],[Date]],'DB Money Supply'!$A:$D,4)</f>
        <v>543.4</v>
      </c>
      <c r="C511" s="30">
        <f>(Table2634[[#This Row],[M1 Money Stock, Billions of Dollars, Weekly, Seasonally Adjusted]]-B510)/B510</f>
        <v>3.1382684142513043E-3</v>
      </c>
      <c r="D511" s="34">
        <f>((1+Table2634[[#This Row],[Weekly change]])^52)-1</f>
        <v>0.17695950812819405</v>
      </c>
      <c r="E511" s="24">
        <f t="shared" si="7"/>
        <v>541.77499999999998</v>
      </c>
      <c r="F511" s="32">
        <f>(Table2634[[#This Row],[4 weeks average]]-B459)/B459</f>
        <v>5.8567799921844403E-2</v>
      </c>
    </row>
    <row r="512" spans="1:6" x14ac:dyDescent="0.35">
      <c r="A512" s="22">
        <v>30942</v>
      </c>
      <c r="B512" s="24">
        <f>VLOOKUP(Table2634[[#This Row],[Date]],'DB Money Supply'!$A:$D,4)</f>
        <v>542.79999999999995</v>
      </c>
      <c r="C512" s="30">
        <f>(Table2634[[#This Row],[M1 Money Stock, Billions of Dollars, Weekly, Seasonally Adjusted]]-B511)/B511</f>
        <v>-1.1041589988958829E-3</v>
      </c>
      <c r="D512" s="34">
        <f>((1+Table2634[[#This Row],[Weekly change]])^52)-1</f>
        <v>-5.5829004216941702E-2</v>
      </c>
      <c r="E512" s="24">
        <f t="shared" si="7"/>
        <v>542.15000000000009</v>
      </c>
      <c r="F512" s="32">
        <f>(Table2634[[#This Row],[4 weeks average]]-B460)/B460</f>
        <v>5.8266640640250125E-2</v>
      </c>
    </row>
    <row r="513" spans="1:6" x14ac:dyDescent="0.35">
      <c r="A513" s="22">
        <v>30949</v>
      </c>
      <c r="B513" s="24">
        <f>VLOOKUP(Table2634[[#This Row],[Date]],'DB Money Supply'!$A:$D,4)</f>
        <v>542.79999999999995</v>
      </c>
      <c r="C513" s="30">
        <f>(Table2634[[#This Row],[M1 Money Stock, Billions of Dollars, Weekly, Seasonally Adjusted]]-B512)/B512</f>
        <v>0</v>
      </c>
      <c r="D513" s="34">
        <f>((1+Table2634[[#This Row],[Weekly change]])^52)-1</f>
        <v>0</v>
      </c>
      <c r="E513" s="24">
        <f t="shared" si="7"/>
        <v>542.67499999999995</v>
      </c>
      <c r="F513" s="32">
        <f>(Table2634[[#This Row],[4 weeks average]]-B461)/B461</f>
        <v>5.5787937743190574E-2</v>
      </c>
    </row>
    <row r="514" spans="1:6" x14ac:dyDescent="0.35">
      <c r="A514" s="22">
        <v>30956</v>
      </c>
      <c r="B514" s="24">
        <f>VLOOKUP(Table2634[[#This Row],[Date]],'DB Money Supply'!$A:$D,4)</f>
        <v>544.9</v>
      </c>
      <c r="C514" s="30">
        <f>(Table2634[[#This Row],[M1 Money Stock, Billions of Dollars, Weekly, Seasonally Adjusted]]-B513)/B513</f>
        <v>3.8688282977155913E-3</v>
      </c>
      <c r="D514" s="34">
        <f>((1+Table2634[[#This Row],[Weekly change]])^52)-1</f>
        <v>0.22236915831232107</v>
      </c>
      <c r="E514" s="24">
        <f t="shared" si="7"/>
        <v>543.47499999999991</v>
      </c>
      <c r="F514" s="32">
        <f>(Table2634[[#This Row],[4 weeks average]]-B462)/B462</f>
        <v>5.7755936161930629E-2</v>
      </c>
    </row>
    <row r="515" spans="1:6" x14ac:dyDescent="0.35">
      <c r="A515" s="22">
        <v>30963</v>
      </c>
      <c r="B515" s="24">
        <f>VLOOKUP(Table2634[[#This Row],[Date]],'DB Money Supply'!$A:$D,4)</f>
        <v>542.20000000000005</v>
      </c>
      <c r="C515" s="30">
        <f>(Table2634[[#This Row],[M1 Money Stock, Billions of Dollars, Weekly, Seasonally Adjusted]]-B514)/B514</f>
        <v>-4.9550376215818171E-3</v>
      </c>
      <c r="D515" s="34">
        <f>((1+Table2634[[#This Row],[Weekly change]])^52)-1</f>
        <v>-0.22763839261331831</v>
      </c>
      <c r="E515" s="24">
        <f t="shared" si="7"/>
        <v>543.17499999999995</v>
      </c>
      <c r="F515" s="32">
        <f>(Table2634[[#This Row],[4 weeks average]]-B463)/B463</f>
        <v>5.0019331142470522E-2</v>
      </c>
    </row>
    <row r="516" spans="1:6" x14ac:dyDescent="0.35">
      <c r="A516" s="22">
        <v>30970</v>
      </c>
      <c r="B516" s="24">
        <f>VLOOKUP(Table2634[[#This Row],[Date]],'DB Money Supply'!$A:$D,4)</f>
        <v>545.70000000000005</v>
      </c>
      <c r="C516" s="30">
        <f>(Table2634[[#This Row],[M1 Money Stock, Billions of Dollars, Weekly, Seasonally Adjusted]]-B515)/B515</f>
        <v>6.4551825894503864E-3</v>
      </c>
      <c r="D516" s="34">
        <f>((1+Table2634[[#This Row],[Weekly change]])^52)-1</f>
        <v>0.39736836811303222</v>
      </c>
      <c r="E516" s="24">
        <f t="shared" si="7"/>
        <v>543.9</v>
      </c>
      <c r="F516" s="32">
        <f>(Table2634[[#This Row],[4 weeks average]]-B464)/B464</f>
        <v>5.0608460498357988E-2</v>
      </c>
    </row>
    <row r="517" spans="1:6" x14ac:dyDescent="0.35">
      <c r="A517" s="22">
        <v>30977</v>
      </c>
      <c r="B517" s="24">
        <f>VLOOKUP(Table2634[[#This Row],[Date]],'DB Money Supply'!$A:$D,4)</f>
        <v>542.1</v>
      </c>
      <c r="C517" s="30">
        <f>(Table2634[[#This Row],[M1 Money Stock, Billions of Dollars, Weekly, Seasonally Adjusted]]-B516)/B516</f>
        <v>-6.5970313358988866E-3</v>
      </c>
      <c r="D517" s="34">
        <f>((1+Table2634[[#This Row],[Weekly change]])^52)-1</f>
        <v>-0.29120020729222151</v>
      </c>
      <c r="E517" s="24">
        <f t="shared" si="7"/>
        <v>543.72500000000002</v>
      </c>
      <c r="F517" s="32">
        <f>(Table2634[[#This Row],[4 weeks average]]-B465)/B465</f>
        <v>4.8649951783992326E-2</v>
      </c>
    </row>
    <row r="518" spans="1:6" x14ac:dyDescent="0.35">
      <c r="A518" s="22">
        <v>30984</v>
      </c>
      <c r="B518" s="24">
        <f>VLOOKUP(Table2634[[#This Row],[Date]],'DB Money Supply'!$A:$D,4)</f>
        <v>544.4</v>
      </c>
      <c r="C518" s="30">
        <f>(Table2634[[#This Row],[M1 Money Stock, Billions of Dollars, Weekly, Seasonally Adjusted]]-B517)/B517</f>
        <v>4.2427596384430073E-3</v>
      </c>
      <c r="D518" s="34">
        <f>((1+Table2634[[#This Row],[Weekly change]])^52)-1</f>
        <v>0.24627212397414167</v>
      </c>
      <c r="E518" s="24">
        <f t="shared" si="7"/>
        <v>543.6</v>
      </c>
      <c r="F518" s="32">
        <f>(Table2634[[#This Row],[4 weeks average]]-B466)/B466</f>
        <v>4.8611111111111202E-2</v>
      </c>
    </row>
    <row r="519" spans="1:6" x14ac:dyDescent="0.35">
      <c r="A519" s="22">
        <v>30991</v>
      </c>
      <c r="B519" s="24">
        <f>VLOOKUP(Table2634[[#This Row],[Date]],'DB Money Supply'!$A:$D,4)</f>
        <v>546.4</v>
      </c>
      <c r="C519" s="30">
        <f>(Table2634[[#This Row],[M1 Money Stock, Billions of Dollars, Weekly, Seasonally Adjusted]]-B518)/B518</f>
        <v>3.6737692872887582E-3</v>
      </c>
      <c r="D519" s="34">
        <f>((1+Table2634[[#This Row],[Weekly change]])^52)-1</f>
        <v>0.21007936567190622</v>
      </c>
      <c r="E519" s="24">
        <f t="shared" si="7"/>
        <v>544.65000000000009</v>
      </c>
      <c r="F519" s="32">
        <f>(Table2634[[#This Row],[4 weeks average]]-B467)/B467</f>
        <v>4.9624205049142639E-2</v>
      </c>
    </row>
    <row r="520" spans="1:6" x14ac:dyDescent="0.35">
      <c r="A520" s="22">
        <v>30998</v>
      </c>
      <c r="B520" s="24">
        <f>VLOOKUP(Table2634[[#This Row],[Date]],'DB Money Supply'!$A:$D,4)</f>
        <v>546.70000000000005</v>
      </c>
      <c r="C520" s="30">
        <f>(Table2634[[#This Row],[M1 Money Stock, Billions of Dollars, Weekly, Seasonally Adjusted]]-B519)/B519</f>
        <v>5.4904831625195508E-4</v>
      </c>
      <c r="D520" s="34">
        <f>((1+Table2634[[#This Row],[Weekly change]])^52)-1</f>
        <v>2.8953923086170619E-2</v>
      </c>
      <c r="E520" s="24">
        <f t="shared" si="7"/>
        <v>544.90000000000009</v>
      </c>
      <c r="F520" s="32">
        <f>(Table2634[[#This Row],[4 weeks average]]-B468)/B468</f>
        <v>4.9701406280100301E-2</v>
      </c>
    </row>
    <row r="521" spans="1:6" x14ac:dyDescent="0.35">
      <c r="A521" s="22">
        <v>31005</v>
      </c>
      <c r="B521" s="24">
        <f>VLOOKUP(Table2634[[#This Row],[Date]],'DB Money Supply'!$A:$D,4)</f>
        <v>549.70000000000005</v>
      </c>
      <c r="C521" s="30">
        <f>(Table2634[[#This Row],[M1 Money Stock, Billions of Dollars, Weekly, Seasonally Adjusted]]-B520)/B520</f>
        <v>5.4874702762026705E-3</v>
      </c>
      <c r="D521" s="34">
        <f>((1+Table2634[[#This Row],[Weekly change]])^52)-1</f>
        <v>0.32918820834170637</v>
      </c>
      <c r="E521" s="24">
        <f t="shared" ref="E521:E584" si="8">AVERAGE(B518:B521)</f>
        <v>546.79999999999995</v>
      </c>
      <c r="F521" s="32">
        <f>(Table2634[[#This Row],[4 weeks average]]-B469)/B469</f>
        <v>5.3970701619121056E-2</v>
      </c>
    </row>
    <row r="522" spans="1:6" x14ac:dyDescent="0.35">
      <c r="A522" s="22">
        <v>31012</v>
      </c>
      <c r="B522" s="24">
        <f>VLOOKUP(Table2634[[#This Row],[Date]],'DB Money Supply'!$A:$D,4)</f>
        <v>549.1</v>
      </c>
      <c r="C522" s="30">
        <f>(Table2634[[#This Row],[M1 Money Stock, Billions of Dollars, Weekly, Seasonally Adjusted]]-B521)/B521</f>
        <v>-1.0915044569765739E-3</v>
      </c>
      <c r="D522" s="34">
        <f>((1+Table2634[[#This Row],[Weekly change]])^52)-1</f>
        <v>-5.5206817797680663E-2</v>
      </c>
      <c r="E522" s="24">
        <f t="shared" si="8"/>
        <v>547.97500000000002</v>
      </c>
      <c r="F522" s="32">
        <f>(Table2634[[#This Row],[4 weeks average]]-B470)/B470</f>
        <v>5.6642884689548784E-2</v>
      </c>
    </row>
    <row r="523" spans="1:6" x14ac:dyDescent="0.35">
      <c r="A523" s="22">
        <v>31019</v>
      </c>
      <c r="B523" s="24">
        <f>VLOOKUP(Table2634[[#This Row],[Date]],'DB Money Supply'!$A:$D,4)</f>
        <v>545.1</v>
      </c>
      <c r="C523" s="30">
        <f>(Table2634[[#This Row],[M1 Money Stock, Billions of Dollars, Weekly, Seasonally Adjusted]]-B522)/B522</f>
        <v>-7.2846476051720999E-3</v>
      </c>
      <c r="D523" s="34">
        <f>((1+Table2634[[#This Row],[Weekly change]])^52)-1</f>
        <v>-0.31626723432568982</v>
      </c>
      <c r="E523" s="24">
        <f t="shared" si="8"/>
        <v>547.65</v>
      </c>
      <c r="F523" s="32">
        <f>(Table2634[[#This Row],[4 weeks average]]-B471)/B471</f>
        <v>5.2363566487317451E-2</v>
      </c>
    </row>
    <row r="524" spans="1:6" x14ac:dyDescent="0.35">
      <c r="A524" s="22">
        <v>31026</v>
      </c>
      <c r="B524" s="24">
        <f>VLOOKUP(Table2634[[#This Row],[Date]],'DB Money Supply'!$A:$D,4)</f>
        <v>549.6</v>
      </c>
      <c r="C524" s="30">
        <f>(Table2634[[#This Row],[M1 Money Stock, Billions of Dollars, Weekly, Seasonally Adjusted]]-B523)/B523</f>
        <v>8.2553659878921298E-3</v>
      </c>
      <c r="D524" s="34">
        <f>((1+Table2634[[#This Row],[Weekly change]])^52)-1</f>
        <v>0.53344493453542396</v>
      </c>
      <c r="E524" s="24">
        <f t="shared" si="8"/>
        <v>548.375</v>
      </c>
      <c r="F524" s="32">
        <f>(Table2634[[#This Row],[4 weeks average]]-B472)/B472</f>
        <v>5.1332438650306705E-2</v>
      </c>
    </row>
    <row r="525" spans="1:6" x14ac:dyDescent="0.35">
      <c r="A525" s="22">
        <v>31033</v>
      </c>
      <c r="B525" s="24">
        <f>VLOOKUP(Table2634[[#This Row],[Date]],'DB Money Supply'!$A:$D,4)</f>
        <v>550.6</v>
      </c>
      <c r="C525" s="30">
        <f>(Table2634[[#This Row],[M1 Money Stock, Billions of Dollars, Weekly, Seasonally Adjusted]]-B524)/B524</f>
        <v>1.8195050946142649E-3</v>
      </c>
      <c r="D525" s="34">
        <f>((1+Table2634[[#This Row],[Weekly change]])^52)-1</f>
        <v>9.9140261348949155E-2</v>
      </c>
      <c r="E525" s="24">
        <f t="shared" si="8"/>
        <v>548.6</v>
      </c>
      <c r="F525" s="32">
        <f>(Table2634[[#This Row],[4 weeks average]]-B473)/B473</f>
        <v>5.0555342780543806E-2</v>
      </c>
    </row>
    <row r="526" spans="1:6" x14ac:dyDescent="0.35">
      <c r="A526" s="22">
        <v>31040</v>
      </c>
      <c r="B526" s="24">
        <f>VLOOKUP(Table2634[[#This Row],[Date]],'DB Money Supply'!$A:$D,4)</f>
        <v>554</v>
      </c>
      <c r="C526" s="30">
        <f>(Table2634[[#This Row],[M1 Money Stock, Billions of Dollars, Weekly, Seasonally Adjusted]]-B525)/B525</f>
        <v>6.1750817290228428E-3</v>
      </c>
      <c r="D526" s="34">
        <f>((1+Table2634[[#This Row],[Weekly change]])^52)-1</f>
        <v>0.37728874623131747</v>
      </c>
      <c r="E526" s="24">
        <f t="shared" si="8"/>
        <v>549.82500000000005</v>
      </c>
      <c r="F526" s="32">
        <f>(Table2634[[#This Row],[4 weeks average]]-B474)/B474</f>
        <v>5.6137149442950486E-2</v>
      </c>
    </row>
    <row r="527" spans="1:6" x14ac:dyDescent="0.35">
      <c r="A527" s="22">
        <v>31047</v>
      </c>
      <c r="B527" s="24">
        <f>VLOOKUP(Table2634[[#This Row],[Date]],'DB Money Supply'!$A:$D,4)</f>
        <v>555.9</v>
      </c>
      <c r="C527" s="30">
        <f>(Table2634[[#This Row],[M1 Money Stock, Billions of Dollars, Weekly, Seasonally Adjusted]]-B526)/B526</f>
        <v>3.4296028880866016E-3</v>
      </c>
      <c r="D527" s="34">
        <f>((1+Table2634[[#This Row],[Weekly change]])^52)-1</f>
        <v>0.19486622203777881</v>
      </c>
      <c r="E527" s="24">
        <f t="shared" si="8"/>
        <v>552.52499999999998</v>
      </c>
      <c r="F527" s="32">
        <f>(Table2634[[#This Row],[4 weeks average]]-B475)/B475</f>
        <v>5.807162006893897E-2</v>
      </c>
    </row>
    <row r="528" spans="1:6" x14ac:dyDescent="0.35">
      <c r="A528" s="22">
        <v>31054</v>
      </c>
      <c r="B528" s="24">
        <f>VLOOKUP(Table2634[[#This Row],[Date]],'DB Money Supply'!$A:$D,4)</f>
        <v>554</v>
      </c>
      <c r="C528" s="30">
        <f>(Table2634[[#This Row],[M1 Money Stock, Billions of Dollars, Weekly, Seasonally Adjusted]]-B527)/B527</f>
        <v>-3.4178809138333825E-3</v>
      </c>
      <c r="D528" s="34">
        <f>((1+Table2634[[#This Row],[Weekly change]])^52)-1</f>
        <v>-0.16308622542316498</v>
      </c>
      <c r="E528" s="24">
        <f t="shared" si="8"/>
        <v>553.625</v>
      </c>
      <c r="F528" s="32">
        <f>(Table2634[[#This Row],[4 weeks average]]-B476)/B476</f>
        <v>5.3921568627451073E-2</v>
      </c>
    </row>
    <row r="529" spans="1:6" x14ac:dyDescent="0.35">
      <c r="A529" s="22">
        <v>31061</v>
      </c>
      <c r="B529" s="24">
        <f>VLOOKUP(Table2634[[#This Row],[Date]],'DB Money Supply'!$A:$D,4)</f>
        <v>555.6</v>
      </c>
      <c r="C529" s="30">
        <f>(Table2634[[#This Row],[M1 Money Stock, Billions of Dollars, Weekly, Seasonally Adjusted]]-B528)/B528</f>
        <v>2.888086642599319E-3</v>
      </c>
      <c r="D529" s="34">
        <f>((1+Table2634[[#This Row],[Weekly change]])^52)-1</f>
        <v>0.16179248124365309</v>
      </c>
      <c r="E529" s="24">
        <f t="shared" si="8"/>
        <v>554.875</v>
      </c>
      <c r="F529" s="32">
        <f>(Table2634[[#This Row],[4 weeks average]]-B477)/B477</f>
        <v>5.4294128823864807E-2</v>
      </c>
    </row>
    <row r="530" spans="1:6" x14ac:dyDescent="0.35">
      <c r="A530" s="22">
        <v>31068</v>
      </c>
      <c r="B530" s="24">
        <f>VLOOKUP(Table2634[[#This Row],[Date]],'DB Money Supply'!$A:$D,4)</f>
        <v>557.5</v>
      </c>
      <c r="C530" s="30">
        <f>(Table2634[[#This Row],[M1 Money Stock, Billions of Dollars, Weekly, Seasonally Adjusted]]-B529)/B529</f>
        <v>3.4197264218862079E-3</v>
      </c>
      <c r="D530" s="34">
        <f>((1+Table2634[[#This Row],[Weekly change]])^52)-1</f>
        <v>0.19425481800174116</v>
      </c>
      <c r="E530" s="24">
        <f t="shared" si="8"/>
        <v>555.75</v>
      </c>
      <c r="F530" s="32">
        <f>(Table2634[[#This Row],[4 weeks average]]-B478)/B478</f>
        <v>5.8571428571428573E-2</v>
      </c>
    </row>
    <row r="531" spans="1:6" x14ac:dyDescent="0.35">
      <c r="A531" s="22">
        <v>31075</v>
      </c>
      <c r="B531" s="24">
        <f>VLOOKUP(Table2634[[#This Row],[Date]],'DB Money Supply'!$A:$D,4)</f>
        <v>558.79999999999995</v>
      </c>
      <c r="C531" s="30">
        <f>(Table2634[[#This Row],[M1 Money Stock, Billions of Dollars, Weekly, Seasonally Adjusted]]-B530)/B530</f>
        <v>2.3318385650223398E-3</v>
      </c>
      <c r="D531" s="34">
        <f>((1+Table2634[[#This Row],[Weekly change]])^52)-1</f>
        <v>0.12875409147180572</v>
      </c>
      <c r="E531" s="24">
        <f t="shared" si="8"/>
        <v>556.47499999999991</v>
      </c>
      <c r="F531" s="32">
        <f>(Table2634[[#This Row],[4 weeks average]]-B479)/B479</f>
        <v>6.1570011446012707E-2</v>
      </c>
    </row>
    <row r="532" spans="1:6" x14ac:dyDescent="0.35">
      <c r="A532" s="22">
        <v>31082</v>
      </c>
      <c r="B532" s="24">
        <f>VLOOKUP(Table2634[[#This Row],[Date]],'DB Money Supply'!$A:$D,4)</f>
        <v>561.4</v>
      </c>
      <c r="C532" s="30">
        <f>(Table2634[[#This Row],[M1 Money Stock, Billions of Dollars, Weekly, Seasonally Adjusted]]-B531)/B531</f>
        <v>4.6528274874731981E-3</v>
      </c>
      <c r="D532" s="34">
        <f>((1+Table2634[[#This Row],[Weekly change]])^52)-1</f>
        <v>0.27301219637029339</v>
      </c>
      <c r="E532" s="24">
        <f t="shared" si="8"/>
        <v>558.32499999999993</v>
      </c>
      <c r="F532" s="32">
        <f>(Table2634[[#This Row],[4 weeks average]]-B480)/B480</f>
        <v>6.0244967717432409E-2</v>
      </c>
    </row>
    <row r="533" spans="1:6" x14ac:dyDescent="0.35">
      <c r="A533" s="22">
        <v>31089</v>
      </c>
      <c r="B533" s="24">
        <f>VLOOKUP(Table2634[[#This Row],[Date]],'DB Money Supply'!$A:$D,4)</f>
        <v>562.4</v>
      </c>
      <c r="C533" s="30">
        <f>(Table2634[[#This Row],[M1 Money Stock, Billions of Dollars, Weekly, Seasonally Adjusted]]-B532)/B532</f>
        <v>1.7812611328820807E-3</v>
      </c>
      <c r="D533" s="34">
        <f>((1+Table2634[[#This Row],[Weekly change]])^52)-1</f>
        <v>9.6960509015695528E-2</v>
      </c>
      <c r="E533" s="24">
        <f t="shared" si="8"/>
        <v>560.02499999999998</v>
      </c>
      <c r="F533" s="32">
        <f>(Table2634[[#This Row],[4 weeks average]]-B481)/B481</f>
        <v>6.2464428002276522E-2</v>
      </c>
    </row>
    <row r="534" spans="1:6" x14ac:dyDescent="0.35">
      <c r="A534" s="22">
        <v>31096</v>
      </c>
      <c r="B534" s="24">
        <f>VLOOKUP(Table2634[[#This Row],[Date]],'DB Money Supply'!$A:$D,4)</f>
        <v>563.70000000000005</v>
      </c>
      <c r="C534" s="30">
        <f>(Table2634[[#This Row],[M1 Money Stock, Billions of Dollars, Weekly, Seasonally Adjusted]]-B533)/B533</f>
        <v>2.3115220483642751E-3</v>
      </c>
      <c r="D534" s="34">
        <f>((1+Table2634[[#This Row],[Weekly change]])^52)-1</f>
        <v>0.12756499812309685</v>
      </c>
      <c r="E534" s="24">
        <f t="shared" si="8"/>
        <v>561.57500000000005</v>
      </c>
      <c r="F534" s="32">
        <f>(Table2634[[#This Row],[4 weeks average]]-B482)/B482</f>
        <v>6.2582781456953729E-2</v>
      </c>
    </row>
    <row r="535" spans="1:6" x14ac:dyDescent="0.35">
      <c r="A535" s="22">
        <v>31103</v>
      </c>
      <c r="B535" s="24">
        <f>VLOOKUP(Table2634[[#This Row],[Date]],'DB Money Supply'!$A:$D,4)</f>
        <v>564.9</v>
      </c>
      <c r="C535" s="30">
        <f>(Table2634[[#This Row],[M1 Money Stock, Billions of Dollars, Weekly, Seasonally Adjusted]]-B534)/B534</f>
        <v>2.1287919105906186E-3</v>
      </c>
      <c r="D535" s="34">
        <f>((1+Table2634[[#This Row],[Weekly change]])^52)-1</f>
        <v>0.11692516416006637</v>
      </c>
      <c r="E535" s="24">
        <f t="shared" si="8"/>
        <v>563.1</v>
      </c>
      <c r="F535" s="32">
        <f>(Table2634[[#This Row],[4 weeks average]]-B483)/B483</f>
        <v>6.7690557451649688E-2</v>
      </c>
    </row>
    <row r="536" spans="1:6" x14ac:dyDescent="0.35">
      <c r="A536" s="22">
        <v>31110</v>
      </c>
      <c r="B536" s="24">
        <f>VLOOKUP(Table2634[[#This Row],[Date]],'DB Money Supply'!$A:$D,4)</f>
        <v>565.70000000000005</v>
      </c>
      <c r="C536" s="30">
        <f>(Table2634[[#This Row],[M1 Money Stock, Billions of Dollars, Weekly, Seasonally Adjusted]]-B535)/B535</f>
        <v>1.4161798548416858E-3</v>
      </c>
      <c r="D536" s="34">
        <f>((1+Table2634[[#This Row],[Weekly change]])^52)-1</f>
        <v>7.6364605385182527E-2</v>
      </c>
      <c r="E536" s="24">
        <f t="shared" si="8"/>
        <v>564.17499999999995</v>
      </c>
      <c r="F536" s="32">
        <f>(Table2634[[#This Row],[4 weeks average]]-B484)/B484</f>
        <v>6.5687570834907408E-2</v>
      </c>
    </row>
    <row r="537" spans="1:6" x14ac:dyDescent="0.35">
      <c r="A537" s="22">
        <v>31117</v>
      </c>
      <c r="B537" s="24">
        <f>VLOOKUP(Table2634[[#This Row],[Date]],'DB Money Supply'!$A:$D,4)</f>
        <v>565.6</v>
      </c>
      <c r="C537" s="30">
        <f>(Table2634[[#This Row],[M1 Money Stock, Billions of Dollars, Weekly, Seasonally Adjusted]]-B536)/B536</f>
        <v>-1.7677214071066418E-4</v>
      </c>
      <c r="D537" s="34">
        <f>((1+Table2634[[#This Row],[Weekly change]])^52)-1</f>
        <v>-9.1508377652341766E-3</v>
      </c>
      <c r="E537" s="24">
        <f t="shared" si="8"/>
        <v>564.97500000000002</v>
      </c>
      <c r="F537" s="32">
        <f>(Table2634[[#This Row],[4 weeks average]]-B485)/B485</f>
        <v>6.5990566037735898E-2</v>
      </c>
    </row>
    <row r="538" spans="1:6" x14ac:dyDescent="0.35">
      <c r="A538" s="22">
        <v>31124</v>
      </c>
      <c r="B538" s="24">
        <f>VLOOKUP(Table2634[[#This Row],[Date]],'DB Money Supply'!$A:$D,4)</f>
        <v>565.1</v>
      </c>
      <c r="C538" s="30">
        <f>(Table2634[[#This Row],[M1 Money Stock, Billions of Dollars, Weekly, Seasonally Adjusted]]-B537)/B537</f>
        <v>-8.8401697312588397E-4</v>
      </c>
      <c r="D538" s="34">
        <f>((1+Table2634[[#This Row],[Weekly change]])^52)-1</f>
        <v>-4.4947735927521992E-2</v>
      </c>
      <c r="E538" s="24">
        <f t="shared" si="8"/>
        <v>565.32499999999993</v>
      </c>
      <c r="F538" s="32">
        <f>(Table2634[[#This Row],[4 weeks average]]-B486)/B486</f>
        <v>6.3840797892359719E-2</v>
      </c>
    </row>
    <row r="539" spans="1:6" x14ac:dyDescent="0.35">
      <c r="A539" s="22">
        <v>31131</v>
      </c>
      <c r="B539" s="24">
        <f>VLOOKUP(Table2634[[#This Row],[Date]],'DB Money Supply'!$A:$D,4)</f>
        <v>567.6</v>
      </c>
      <c r="C539" s="30">
        <f>(Table2634[[#This Row],[M1 Money Stock, Billions of Dollars, Weekly, Seasonally Adjusted]]-B538)/B538</f>
        <v>4.4239957529640774E-3</v>
      </c>
      <c r="D539" s="34">
        <f>((1+Table2634[[#This Row],[Weekly change]])^52)-1</f>
        <v>0.25802170260745072</v>
      </c>
      <c r="E539" s="24">
        <f t="shared" si="8"/>
        <v>566</v>
      </c>
      <c r="F539" s="32">
        <f>(Table2634[[#This Row],[4 weeks average]]-B487)/B487</f>
        <v>6.1316332270767014E-2</v>
      </c>
    </row>
    <row r="540" spans="1:6" x14ac:dyDescent="0.35">
      <c r="A540" s="22">
        <v>31138</v>
      </c>
      <c r="B540" s="24">
        <f>VLOOKUP(Table2634[[#This Row],[Date]],'DB Money Supply'!$A:$D,4)</f>
        <v>568.9</v>
      </c>
      <c r="C540" s="30">
        <f>(Table2634[[#This Row],[M1 Money Stock, Billions of Dollars, Weekly, Seasonally Adjusted]]-B539)/B539</f>
        <v>2.2903453136010475E-3</v>
      </c>
      <c r="D540" s="34">
        <f>((1+Table2634[[#This Row],[Weekly change]])^52)-1</f>
        <v>0.12632686528483794</v>
      </c>
      <c r="E540" s="24">
        <f t="shared" si="8"/>
        <v>566.80000000000007</v>
      </c>
      <c r="F540" s="32">
        <f>(Table2634[[#This Row],[4 weeks average]]-B488)/B488</f>
        <v>6.5814215870628273E-2</v>
      </c>
    </row>
    <row r="541" spans="1:6" x14ac:dyDescent="0.35">
      <c r="A541" s="22">
        <v>31145</v>
      </c>
      <c r="B541" s="24">
        <f>VLOOKUP(Table2634[[#This Row],[Date]],'DB Money Supply'!$A:$D,4)</f>
        <v>567.79999999999995</v>
      </c>
      <c r="C541" s="30">
        <f>(Table2634[[#This Row],[M1 Money Stock, Billions of Dollars, Weekly, Seasonally Adjusted]]-B540)/B540</f>
        <v>-1.9335559852347035E-3</v>
      </c>
      <c r="D541" s="34">
        <f>((1+Table2634[[#This Row],[Weekly change]])^52)-1</f>
        <v>-9.5743519372629593E-2</v>
      </c>
      <c r="E541" s="24">
        <f t="shared" si="8"/>
        <v>567.34999999999991</v>
      </c>
      <c r="F541" s="32">
        <f>(Table2634[[#This Row],[4 weeks average]]-B489)/B489</f>
        <v>6.2851255151742141E-2</v>
      </c>
    </row>
    <row r="542" spans="1:6" x14ac:dyDescent="0.35">
      <c r="A542" s="22">
        <v>31152</v>
      </c>
      <c r="B542" s="24">
        <f>VLOOKUP(Table2634[[#This Row],[Date]],'DB Money Supply'!$A:$D,4)</f>
        <v>571.20000000000005</v>
      </c>
      <c r="C542" s="30">
        <f>(Table2634[[#This Row],[M1 Money Stock, Billions of Dollars, Weekly, Seasonally Adjusted]]-B541)/B541</f>
        <v>5.9880239520959692E-3</v>
      </c>
      <c r="D542" s="34">
        <f>((1+Table2634[[#This Row],[Weekly change]])^52)-1</f>
        <v>0.36403699746989937</v>
      </c>
      <c r="E542" s="24">
        <f t="shared" si="8"/>
        <v>568.875</v>
      </c>
      <c r="F542" s="32">
        <f>(Table2634[[#This Row],[4 weeks average]]-B490)/B490</f>
        <v>6.2324929971988796E-2</v>
      </c>
    </row>
    <row r="543" spans="1:6" x14ac:dyDescent="0.35">
      <c r="A543" s="22">
        <v>31159</v>
      </c>
      <c r="B543" s="24">
        <f>VLOOKUP(Table2634[[#This Row],[Date]],'DB Money Supply'!$A:$D,4)</f>
        <v>572.1</v>
      </c>
      <c r="C543" s="30">
        <f>(Table2634[[#This Row],[M1 Money Stock, Billions of Dollars, Weekly, Seasonally Adjusted]]-B542)/B542</f>
        <v>1.5756302521008005E-3</v>
      </c>
      <c r="D543" s="34">
        <f>((1+Table2634[[#This Row],[Weekly change]])^52)-1</f>
        <v>8.5312857065026781E-2</v>
      </c>
      <c r="E543" s="24">
        <f t="shared" si="8"/>
        <v>570</v>
      </c>
      <c r="F543" s="32">
        <f>(Table2634[[#This Row],[4 weeks average]]-B491)/B491</f>
        <v>6.6018328034411725E-2</v>
      </c>
    </row>
    <row r="544" spans="1:6" x14ac:dyDescent="0.35">
      <c r="A544" s="22">
        <v>31166</v>
      </c>
      <c r="B544" s="24">
        <f>VLOOKUP(Table2634[[#This Row],[Date]],'DB Money Supply'!$A:$D,4)</f>
        <v>570.4</v>
      </c>
      <c r="C544" s="30">
        <f>(Table2634[[#This Row],[M1 Money Stock, Billions of Dollars, Weekly, Seasonally Adjusted]]-B543)/B543</f>
        <v>-2.9715084775389713E-3</v>
      </c>
      <c r="D544" s="34">
        <f>((1+Table2634[[#This Row],[Weekly change]])^52)-1</f>
        <v>-0.14336938394166243</v>
      </c>
      <c r="E544" s="24">
        <f t="shared" si="8"/>
        <v>570.375</v>
      </c>
      <c r="F544" s="32">
        <f>(Table2634[[#This Row],[4 weeks average]]-B492)/B492</f>
        <v>6.7118802619270349E-2</v>
      </c>
    </row>
    <row r="545" spans="1:6" x14ac:dyDescent="0.35">
      <c r="A545" s="22">
        <v>31173</v>
      </c>
      <c r="B545" s="24">
        <f>VLOOKUP(Table2634[[#This Row],[Date]],'DB Money Supply'!$A:$D,4)</f>
        <v>571.9</v>
      </c>
      <c r="C545" s="30">
        <f>(Table2634[[#This Row],[M1 Money Stock, Billions of Dollars, Weekly, Seasonally Adjusted]]-B544)/B544</f>
        <v>2.6297335203366058E-3</v>
      </c>
      <c r="D545" s="34">
        <f>((1+Table2634[[#This Row],[Weekly change]])^52)-1</f>
        <v>0.14633128359896297</v>
      </c>
      <c r="E545" s="24">
        <f t="shared" si="8"/>
        <v>571.40000000000009</v>
      </c>
      <c r="F545" s="32">
        <f>(Table2634[[#This Row],[4 weeks average]]-B493)/B493</f>
        <v>6.7239447142323716E-2</v>
      </c>
    </row>
    <row r="546" spans="1:6" x14ac:dyDescent="0.35">
      <c r="A546" s="22">
        <v>31180</v>
      </c>
      <c r="B546" s="24">
        <f>VLOOKUP(Table2634[[#This Row],[Date]],'DB Money Supply'!$A:$D,4)</f>
        <v>574</v>
      </c>
      <c r="C546" s="30">
        <f>(Table2634[[#This Row],[M1 Money Stock, Billions of Dollars, Weekly, Seasonally Adjusted]]-B545)/B545</f>
        <v>3.6719706242350461E-3</v>
      </c>
      <c r="D546" s="34">
        <f>((1+Table2634[[#This Row],[Weekly change]])^52)-1</f>
        <v>0.20996660579513149</v>
      </c>
      <c r="E546" s="24">
        <f t="shared" si="8"/>
        <v>572.1</v>
      </c>
      <c r="F546" s="32">
        <f>(Table2634[[#This Row],[4 weeks average]]-B494)/B494</f>
        <v>6.4570152586527818E-2</v>
      </c>
    </row>
    <row r="547" spans="1:6" x14ac:dyDescent="0.35">
      <c r="A547" s="22">
        <v>31187</v>
      </c>
      <c r="B547" s="24">
        <f>VLOOKUP(Table2634[[#This Row],[Date]],'DB Money Supply'!$A:$D,4)</f>
        <v>576.4</v>
      </c>
      <c r="C547" s="30">
        <f>(Table2634[[#This Row],[M1 Money Stock, Billions of Dollars, Weekly, Seasonally Adjusted]]-B546)/B546</f>
        <v>4.1811846689895071E-3</v>
      </c>
      <c r="D547" s="34">
        <f>((1+Table2634[[#This Row],[Weekly change]])^52)-1</f>
        <v>0.24230475263163753</v>
      </c>
      <c r="E547" s="24">
        <f t="shared" si="8"/>
        <v>573.17499999999995</v>
      </c>
      <c r="F547" s="32">
        <f>(Table2634[[#This Row],[4 weeks average]]-B495)/B495</f>
        <v>6.7166263265685963E-2</v>
      </c>
    </row>
    <row r="548" spans="1:6" x14ac:dyDescent="0.35">
      <c r="A548" s="22">
        <v>31194</v>
      </c>
      <c r="B548" s="24">
        <f>VLOOKUP(Table2634[[#This Row],[Date]],'DB Money Supply'!$A:$D,4)</f>
        <v>577.1</v>
      </c>
      <c r="C548" s="30">
        <f>(Table2634[[#This Row],[M1 Money Stock, Billions of Dollars, Weekly, Seasonally Adjusted]]-B547)/B547</f>
        <v>1.2144344205413697E-3</v>
      </c>
      <c r="D548" s="34">
        <f>((1+Table2634[[#This Row],[Weekly change]])^52)-1</f>
        <v>6.51464215778359E-2</v>
      </c>
      <c r="E548" s="24">
        <f t="shared" si="8"/>
        <v>574.85</v>
      </c>
      <c r="F548" s="32">
        <f>(Table2634[[#This Row],[4 weeks average]]-B496)/B496</f>
        <v>7.20813129429317E-2</v>
      </c>
    </row>
    <row r="549" spans="1:6" x14ac:dyDescent="0.35">
      <c r="A549" s="22">
        <v>31201</v>
      </c>
      <c r="B549" s="24">
        <f>VLOOKUP(Table2634[[#This Row],[Date]],'DB Money Supply'!$A:$D,4)</f>
        <v>575.9</v>
      </c>
      <c r="C549" s="30">
        <f>(Table2634[[#This Row],[M1 Money Stock, Billions of Dollars, Weekly, Seasonally Adjusted]]-B548)/B548</f>
        <v>-2.0793623288858872E-3</v>
      </c>
      <c r="D549" s="34">
        <f>((1+Table2634[[#This Row],[Weekly change]])^52)-1</f>
        <v>-0.1025872830187543</v>
      </c>
      <c r="E549" s="24">
        <f t="shared" si="8"/>
        <v>575.85</v>
      </c>
      <c r="F549" s="32">
        <f>(Table2634[[#This Row],[4 weeks average]]-B497)/B497</f>
        <v>6.7179392142327654E-2</v>
      </c>
    </row>
    <row r="550" spans="1:6" x14ac:dyDescent="0.35">
      <c r="A550" s="22">
        <v>31208</v>
      </c>
      <c r="B550" s="24">
        <f>VLOOKUP(Table2634[[#This Row],[Date]],'DB Money Supply'!$A:$D,4)</f>
        <v>580.5</v>
      </c>
      <c r="C550" s="30">
        <f>(Table2634[[#This Row],[M1 Money Stock, Billions of Dollars, Weekly, Seasonally Adjusted]]-B549)/B549</f>
        <v>7.9874978294843246E-3</v>
      </c>
      <c r="D550" s="34">
        <f>((1+Table2634[[#This Row],[Weekly change]])^52)-1</f>
        <v>0.51240313291258111</v>
      </c>
      <c r="E550" s="24">
        <f t="shared" si="8"/>
        <v>577.47500000000002</v>
      </c>
      <c r="F550" s="32">
        <f>(Table2634[[#This Row],[4 weeks average]]-B498)/B498</f>
        <v>6.9002221399481631E-2</v>
      </c>
    </row>
    <row r="551" spans="1:6" x14ac:dyDescent="0.35">
      <c r="A551" s="22">
        <v>31215</v>
      </c>
      <c r="B551" s="24">
        <f>VLOOKUP(Table2634[[#This Row],[Date]],'DB Money Supply'!$A:$D,4)</f>
        <v>581.20000000000005</v>
      </c>
      <c r="C551" s="30">
        <f>(Table2634[[#This Row],[M1 Money Stock, Billions of Dollars, Weekly, Seasonally Adjusted]]-B550)/B550</f>
        <v>1.2058570198105866E-3</v>
      </c>
      <c r="D551" s="34">
        <f>((1+Table2634[[#This Row],[Weekly change]])^52)-1</f>
        <v>6.4672019718442275E-2</v>
      </c>
      <c r="E551" s="24">
        <f t="shared" si="8"/>
        <v>578.67499999999995</v>
      </c>
      <c r="F551" s="32">
        <f>(Table2634[[#This Row],[4 weeks average]]-B499)/B499</f>
        <v>7.3011310958650114E-2</v>
      </c>
    </row>
    <row r="552" spans="1:6" x14ac:dyDescent="0.35">
      <c r="A552" s="22">
        <v>31222</v>
      </c>
      <c r="B552" s="24">
        <f>VLOOKUP(Table2634[[#This Row],[Date]],'DB Money Supply'!$A:$D,4)</f>
        <v>583.6</v>
      </c>
      <c r="C552" s="30">
        <f>(Table2634[[#This Row],[M1 Money Stock, Billions of Dollars, Weekly, Seasonally Adjusted]]-B551)/B551</f>
        <v>4.1293874741912887E-3</v>
      </c>
      <c r="D552" s="34">
        <f>((1+Table2634[[#This Row],[Weekly change]])^52)-1</f>
        <v>0.23897697325417577</v>
      </c>
      <c r="E552" s="24">
        <f t="shared" si="8"/>
        <v>580.30000000000007</v>
      </c>
      <c r="F552" s="32">
        <f>(Table2634[[#This Row],[4 weeks average]]-B500)/B500</f>
        <v>7.4032944660374078E-2</v>
      </c>
    </row>
    <row r="553" spans="1:6" x14ac:dyDescent="0.35">
      <c r="A553" s="22">
        <v>31229</v>
      </c>
      <c r="B553" s="24">
        <f>VLOOKUP(Table2634[[#This Row],[Date]],'DB Money Supply'!$A:$D,4)</f>
        <v>587.29999999999995</v>
      </c>
      <c r="C553" s="30">
        <f>(Table2634[[#This Row],[M1 Money Stock, Billions of Dollars, Weekly, Seasonally Adjusted]]-B552)/B552</f>
        <v>6.3399588759423088E-3</v>
      </c>
      <c r="D553" s="34">
        <f>((1+Table2634[[#This Row],[Weekly change]])^52)-1</f>
        <v>0.38907378838958961</v>
      </c>
      <c r="E553" s="24">
        <f t="shared" si="8"/>
        <v>583.15000000000009</v>
      </c>
      <c r="F553" s="32">
        <f>(Table2634[[#This Row],[4 weeks average]]-B501)/B501</f>
        <v>7.7712068009610183E-2</v>
      </c>
    </row>
    <row r="554" spans="1:6" x14ac:dyDescent="0.35">
      <c r="A554" s="22">
        <v>31236</v>
      </c>
      <c r="B554" s="24">
        <f>VLOOKUP(Table2634[[#This Row],[Date]],'DB Money Supply'!$A:$D,4)</f>
        <v>585.70000000000005</v>
      </c>
      <c r="C554" s="30">
        <f>(Table2634[[#This Row],[M1 Money Stock, Billions of Dollars, Weekly, Seasonally Adjusted]]-B553)/B553</f>
        <v>-2.7243316873827843E-3</v>
      </c>
      <c r="D554" s="34">
        <f>((1+Table2634[[#This Row],[Weekly change]])^52)-1</f>
        <v>-0.13225602759798782</v>
      </c>
      <c r="E554" s="24">
        <f t="shared" si="8"/>
        <v>584.45000000000005</v>
      </c>
      <c r="F554" s="32">
        <f>(Table2634[[#This Row],[4 weeks average]]-B502)/B502</f>
        <v>8.2515280607520045E-2</v>
      </c>
    </row>
    <row r="555" spans="1:6" x14ac:dyDescent="0.35">
      <c r="A555" s="22">
        <v>31243</v>
      </c>
      <c r="B555" s="24">
        <f>VLOOKUP(Table2634[[#This Row],[Date]],'DB Money Supply'!$A:$D,4)</f>
        <v>588.6</v>
      </c>
      <c r="C555" s="30">
        <f>(Table2634[[#This Row],[M1 Money Stock, Billions of Dollars, Weekly, Seasonally Adjusted]]-B554)/B554</f>
        <v>4.9513402765920724E-3</v>
      </c>
      <c r="D555" s="34">
        <f>((1+Table2634[[#This Row],[Weekly change]])^52)-1</f>
        <v>0.29283099112014432</v>
      </c>
      <c r="E555" s="24">
        <f t="shared" si="8"/>
        <v>586.30000000000007</v>
      </c>
      <c r="F555" s="32">
        <f>(Table2634[[#This Row],[4 weeks average]]-B503)/B503</f>
        <v>8.1335300627074919E-2</v>
      </c>
    </row>
    <row r="556" spans="1:6" x14ac:dyDescent="0.35">
      <c r="A556" s="22">
        <v>31250</v>
      </c>
      <c r="B556" s="24">
        <f>VLOOKUP(Table2634[[#This Row],[Date]],'DB Money Supply'!$A:$D,4)</f>
        <v>590</v>
      </c>
      <c r="C556" s="30">
        <f>(Table2634[[#This Row],[M1 Money Stock, Billions of Dollars, Weekly, Seasonally Adjusted]]-B555)/B555</f>
        <v>2.3785253143050922E-3</v>
      </c>
      <c r="D556" s="34">
        <f>((1+Table2634[[#This Row],[Weekly change]])^52)-1</f>
        <v>0.13149125481622281</v>
      </c>
      <c r="E556" s="24">
        <f t="shared" si="8"/>
        <v>587.9</v>
      </c>
      <c r="F556" s="32">
        <f>(Table2634[[#This Row],[4 weeks average]]-B504)/B504</f>
        <v>8.6089044891926897E-2</v>
      </c>
    </row>
    <row r="557" spans="1:6" x14ac:dyDescent="0.35">
      <c r="A557" s="22">
        <v>31257</v>
      </c>
      <c r="B557" s="24">
        <f>VLOOKUP(Table2634[[#This Row],[Date]],'DB Money Supply'!$A:$D,4)</f>
        <v>591</v>
      </c>
      <c r="C557" s="30">
        <f>(Table2634[[#This Row],[M1 Money Stock, Billions of Dollars, Weekly, Seasonally Adjusted]]-B556)/B556</f>
        <v>1.6949152542372881E-3</v>
      </c>
      <c r="D557" s="34">
        <f>((1+Table2634[[#This Row],[Weekly change]])^52)-1</f>
        <v>9.2054720406198998E-2</v>
      </c>
      <c r="E557" s="24">
        <f t="shared" si="8"/>
        <v>588.82500000000005</v>
      </c>
      <c r="F557" s="32">
        <f>(Table2634[[#This Row],[4 weeks average]]-B505)/B505</f>
        <v>9.1022790439132847E-2</v>
      </c>
    </row>
    <row r="558" spans="1:6" x14ac:dyDescent="0.35">
      <c r="A558" s="22">
        <v>31264</v>
      </c>
      <c r="B558" s="24">
        <f>VLOOKUP(Table2634[[#This Row],[Date]],'DB Money Supply'!$A:$D,4)</f>
        <v>593.6</v>
      </c>
      <c r="C558" s="30">
        <f>(Table2634[[#This Row],[M1 Money Stock, Billions of Dollars, Weekly, Seasonally Adjusted]]-B557)/B557</f>
        <v>4.3993231810491081E-3</v>
      </c>
      <c r="D558" s="34">
        <f>((1+Table2634[[#This Row],[Weekly change]])^52)-1</f>
        <v>0.25641580883464532</v>
      </c>
      <c r="E558" s="24">
        <f t="shared" si="8"/>
        <v>590.79999999999995</v>
      </c>
      <c r="F558" s="32">
        <f>(Table2634[[#This Row],[4 weeks average]]-B506)/B506</f>
        <v>9.3061979648473556E-2</v>
      </c>
    </row>
    <row r="559" spans="1:6" x14ac:dyDescent="0.35">
      <c r="A559" s="22">
        <v>31271</v>
      </c>
      <c r="B559" s="24">
        <f>VLOOKUP(Table2634[[#This Row],[Date]],'DB Money Supply'!$A:$D,4)</f>
        <v>594.9</v>
      </c>
      <c r="C559" s="30">
        <f>(Table2634[[#This Row],[M1 Money Stock, Billions of Dollars, Weekly, Seasonally Adjusted]]-B558)/B558</f>
        <v>2.1900269541778208E-3</v>
      </c>
      <c r="D559" s="34">
        <f>((1+Table2634[[#This Row],[Weekly change]])^52)-1</f>
        <v>0.12047968266977227</v>
      </c>
      <c r="E559" s="24">
        <f t="shared" si="8"/>
        <v>592.375</v>
      </c>
      <c r="F559" s="32">
        <f>(Table2634[[#This Row],[4 weeks average]]-B507)/B507</f>
        <v>9.4558388765705742E-2</v>
      </c>
    </row>
    <row r="560" spans="1:6" x14ac:dyDescent="0.35">
      <c r="A560" s="22">
        <v>31278</v>
      </c>
      <c r="B560" s="24">
        <f>VLOOKUP(Table2634[[#This Row],[Date]],'DB Money Supply'!$A:$D,4)</f>
        <v>595.70000000000005</v>
      </c>
      <c r="C560" s="30">
        <f>(Table2634[[#This Row],[M1 Money Stock, Billions of Dollars, Weekly, Seasonally Adjusted]]-B559)/B559</f>
        <v>1.3447638258531993E-3</v>
      </c>
      <c r="D560" s="34">
        <f>((1+Table2634[[#This Row],[Weekly change]])^52)-1</f>
        <v>7.2380284687388219E-2</v>
      </c>
      <c r="E560" s="24">
        <f t="shared" si="8"/>
        <v>593.79999999999995</v>
      </c>
      <c r="F560" s="32">
        <f>(Table2634[[#This Row],[4 weeks average]]-B508)/B508</f>
        <v>9.6988730833179396E-2</v>
      </c>
    </row>
    <row r="561" spans="1:6" x14ac:dyDescent="0.35">
      <c r="A561" s="22">
        <v>31285</v>
      </c>
      <c r="B561" s="24">
        <f>VLOOKUP(Table2634[[#This Row],[Date]],'DB Money Supply'!$A:$D,4)</f>
        <v>598.5</v>
      </c>
      <c r="C561" s="30">
        <f>(Table2634[[#This Row],[M1 Money Stock, Billions of Dollars, Weekly, Seasonally Adjusted]]-B560)/B560</f>
        <v>4.7003525264394065E-3</v>
      </c>
      <c r="D561" s="34">
        <f>((1+Table2634[[#This Row],[Weekly change]])^52)-1</f>
        <v>0.27614740434361251</v>
      </c>
      <c r="E561" s="24">
        <f t="shared" si="8"/>
        <v>595.67499999999995</v>
      </c>
      <c r="F561" s="32">
        <f>(Table2634[[#This Row],[4 weeks average]]-B509)/B509</f>
        <v>0.10167375624190846</v>
      </c>
    </row>
    <row r="562" spans="1:6" x14ac:dyDescent="0.35">
      <c r="A562" s="22">
        <v>31292</v>
      </c>
      <c r="B562" s="24">
        <f>VLOOKUP(Table2634[[#This Row],[Date]],'DB Money Supply'!$A:$D,4)</f>
        <v>598.20000000000005</v>
      </c>
      <c r="C562" s="30">
        <f>(Table2634[[#This Row],[M1 Money Stock, Billions of Dollars, Weekly, Seasonally Adjusted]]-B561)/B561</f>
        <v>-5.0125313283200419E-4</v>
      </c>
      <c r="D562" s="34">
        <f>((1+Table2634[[#This Row],[Weekly change]])^52)-1</f>
        <v>-2.5734765484973443E-2</v>
      </c>
      <c r="E562" s="24">
        <f t="shared" si="8"/>
        <v>596.82500000000005</v>
      </c>
      <c r="F562" s="32">
        <f>(Table2634[[#This Row],[4 weeks average]]-B510)/B510</f>
        <v>0.10176296843271182</v>
      </c>
    </row>
    <row r="563" spans="1:6" x14ac:dyDescent="0.35">
      <c r="A563" s="22">
        <v>31299</v>
      </c>
      <c r="B563" s="24">
        <f>VLOOKUP(Table2634[[#This Row],[Date]],'DB Money Supply'!$A:$D,4)</f>
        <v>601.29999999999995</v>
      </c>
      <c r="C563" s="30">
        <f>(Table2634[[#This Row],[M1 Money Stock, Billions of Dollars, Weekly, Seasonally Adjusted]]-B562)/B562</f>
        <v>5.1822133065862735E-3</v>
      </c>
      <c r="D563" s="34">
        <f>((1+Table2634[[#This Row],[Weekly change]])^52)-1</f>
        <v>0.3083662953972508</v>
      </c>
      <c r="E563" s="24">
        <f t="shared" si="8"/>
        <v>598.42499999999995</v>
      </c>
      <c r="F563" s="32">
        <f>(Table2634[[#This Row],[4 weeks average]]-B511)/B511</f>
        <v>0.10126058152373939</v>
      </c>
    </row>
    <row r="564" spans="1:6" x14ac:dyDescent="0.35">
      <c r="A564" s="22">
        <v>31306</v>
      </c>
      <c r="B564" s="24">
        <f>VLOOKUP(Table2634[[#This Row],[Date]],'DB Money Supply'!$A:$D,4)</f>
        <v>601.20000000000005</v>
      </c>
      <c r="C564" s="30">
        <f>(Table2634[[#This Row],[M1 Money Stock, Billions of Dollars, Weekly, Seasonally Adjusted]]-B563)/B563</f>
        <v>-1.6630633627126069E-4</v>
      </c>
      <c r="D564" s="34">
        <f>((1+Table2634[[#This Row],[Weekly change]])^52)-1</f>
        <v>-8.6113566925183349E-3</v>
      </c>
      <c r="E564" s="24">
        <f t="shared" si="8"/>
        <v>599.79999999999995</v>
      </c>
      <c r="F564" s="32">
        <f>(Table2634[[#This Row],[4 weeks average]]-B512)/B512</f>
        <v>0.10501105379513634</v>
      </c>
    </row>
    <row r="565" spans="1:6" x14ac:dyDescent="0.35">
      <c r="A565" s="22">
        <v>31313</v>
      </c>
      <c r="B565" s="24">
        <f>VLOOKUP(Table2634[[#This Row],[Date]],'DB Money Supply'!$A:$D,4)</f>
        <v>602</v>
      </c>
      <c r="C565" s="30">
        <f>(Table2634[[#This Row],[M1 Money Stock, Billions of Dollars, Weekly, Seasonally Adjusted]]-B564)/B564</f>
        <v>1.3306719893545484E-3</v>
      </c>
      <c r="D565" s="34">
        <f>((1+Table2634[[#This Row],[Weekly change]])^52)-1</f>
        <v>7.1595807557266022E-2</v>
      </c>
      <c r="E565" s="24">
        <f t="shared" si="8"/>
        <v>600.67499999999995</v>
      </c>
      <c r="F565" s="32">
        <f>(Table2634[[#This Row],[4 weeks average]]-B513)/B513</f>
        <v>0.10662306558585115</v>
      </c>
    </row>
    <row r="566" spans="1:6" x14ac:dyDescent="0.35">
      <c r="A566" s="22">
        <v>31320</v>
      </c>
      <c r="B566" s="24">
        <f>VLOOKUP(Table2634[[#This Row],[Date]],'DB Money Supply'!$A:$D,4)</f>
        <v>610.29999999999995</v>
      </c>
      <c r="C566" s="30">
        <f>(Table2634[[#This Row],[M1 Money Stock, Billions of Dollars, Weekly, Seasonally Adjusted]]-B565)/B565</f>
        <v>1.3787375415282316E-2</v>
      </c>
      <c r="D566" s="34">
        <f>((1+Table2634[[#This Row],[Weekly change]])^52)-1</f>
        <v>1.0381572698951604</v>
      </c>
      <c r="E566" s="24">
        <f t="shared" si="8"/>
        <v>603.70000000000005</v>
      </c>
      <c r="F566" s="32">
        <f>(Table2634[[#This Row],[4 weeks average]]-B514)/B514</f>
        <v>0.1079097082033402</v>
      </c>
    </row>
    <row r="567" spans="1:6" x14ac:dyDescent="0.35">
      <c r="A567" s="22">
        <v>31327</v>
      </c>
      <c r="B567" s="24">
        <f>VLOOKUP(Table2634[[#This Row],[Date]],'DB Money Supply'!$A:$D,4)</f>
        <v>606.20000000000005</v>
      </c>
      <c r="C567" s="30">
        <f>(Table2634[[#This Row],[M1 Money Stock, Billions of Dollars, Weekly, Seasonally Adjusted]]-B566)/B566</f>
        <v>-6.7180075372766006E-3</v>
      </c>
      <c r="D567" s="34">
        <f>((1+Table2634[[#This Row],[Weekly change]])^52)-1</f>
        <v>-0.29567479896269766</v>
      </c>
      <c r="E567" s="24">
        <f t="shared" si="8"/>
        <v>604.92499999999995</v>
      </c>
      <c r="F567" s="32">
        <f>(Table2634[[#This Row],[4 weeks average]]-B515)/B515</f>
        <v>0.11568609369236427</v>
      </c>
    </row>
    <row r="568" spans="1:6" x14ac:dyDescent="0.35">
      <c r="A568" s="22">
        <v>31334</v>
      </c>
      <c r="B568" s="24">
        <f>VLOOKUP(Table2634[[#This Row],[Date]],'DB Money Supply'!$A:$D,4)</f>
        <v>605.79999999999995</v>
      </c>
      <c r="C568" s="30">
        <f>(Table2634[[#This Row],[M1 Money Stock, Billions of Dollars, Weekly, Seasonally Adjusted]]-B567)/B567</f>
        <v>-6.5984823490612156E-4</v>
      </c>
      <c r="D568" s="34">
        <f>((1+Table2634[[#This Row],[Weekly change]])^52)-1</f>
        <v>-3.3741066502957495E-2</v>
      </c>
      <c r="E568" s="24">
        <f t="shared" si="8"/>
        <v>606.07500000000005</v>
      </c>
      <c r="F568" s="32">
        <f>(Table2634[[#This Row],[4 weeks average]]-B516)/B516</f>
        <v>0.11063771302913689</v>
      </c>
    </row>
    <row r="569" spans="1:6" x14ac:dyDescent="0.35">
      <c r="A569" s="22">
        <v>31341</v>
      </c>
      <c r="B569" s="24">
        <f>VLOOKUP(Table2634[[#This Row],[Date]],'DB Money Supply'!$A:$D,4)</f>
        <v>609.5</v>
      </c>
      <c r="C569" s="30">
        <f>(Table2634[[#This Row],[M1 Money Stock, Billions of Dollars, Weekly, Seasonally Adjusted]]-B568)/B568</f>
        <v>6.1076262793001747E-3</v>
      </c>
      <c r="D569" s="34">
        <f>((1+Table2634[[#This Row],[Weekly change]])^52)-1</f>
        <v>0.37249550186413427</v>
      </c>
      <c r="E569" s="24">
        <f t="shared" si="8"/>
        <v>607.95000000000005</v>
      </c>
      <c r="F569" s="32">
        <f>(Table2634[[#This Row],[4 weeks average]]-B517)/B517</f>
        <v>0.12147205312672943</v>
      </c>
    </row>
    <row r="570" spans="1:6" x14ac:dyDescent="0.35">
      <c r="A570" s="22">
        <v>31348</v>
      </c>
      <c r="B570" s="24">
        <f>VLOOKUP(Table2634[[#This Row],[Date]],'DB Money Supply'!$A:$D,4)</f>
        <v>608.9</v>
      </c>
      <c r="C570" s="30">
        <f>(Table2634[[#This Row],[M1 Money Stock, Billions of Dollars, Weekly, Seasonally Adjusted]]-B569)/B569</f>
        <v>-9.8441345365057062E-4</v>
      </c>
      <c r="D570" s="34">
        <f>((1+Table2634[[#This Row],[Weekly change]])^52)-1</f>
        <v>-4.9925343754343543E-2</v>
      </c>
      <c r="E570" s="24">
        <f t="shared" si="8"/>
        <v>607.6</v>
      </c>
      <c r="F570" s="32">
        <f>(Table2634[[#This Row],[4 weeks average]]-B518)/B518</f>
        <v>0.11609110947832485</v>
      </c>
    </row>
    <row r="571" spans="1:6" x14ac:dyDescent="0.35">
      <c r="A571" s="22">
        <v>31355</v>
      </c>
      <c r="B571" s="24">
        <f>VLOOKUP(Table2634[[#This Row],[Date]],'DB Money Supply'!$A:$D,4)</f>
        <v>609.9</v>
      </c>
      <c r="C571" s="30">
        <f>(Table2634[[#This Row],[M1 Money Stock, Billions of Dollars, Weekly, Seasonally Adjusted]]-B570)/B570</f>
        <v>1.6423057973394646E-3</v>
      </c>
      <c r="D571" s="34">
        <f>((1+Table2634[[#This Row],[Weekly change]])^52)-1</f>
        <v>8.9076241183652316E-2</v>
      </c>
      <c r="E571" s="24">
        <f t="shared" si="8"/>
        <v>608.52499999999998</v>
      </c>
      <c r="F571" s="32">
        <f>(Table2634[[#This Row],[4 weeks average]]-B519)/B519</f>
        <v>0.11369875549048317</v>
      </c>
    </row>
    <row r="572" spans="1:6" x14ac:dyDescent="0.35">
      <c r="A572" s="22">
        <v>31362</v>
      </c>
      <c r="B572" s="24">
        <f>VLOOKUP(Table2634[[#This Row],[Date]],'DB Money Supply'!$A:$D,4)</f>
        <v>609.29999999999995</v>
      </c>
      <c r="C572" s="30">
        <f>(Table2634[[#This Row],[M1 Money Stock, Billions of Dollars, Weekly, Seasonally Adjusted]]-B571)/B571</f>
        <v>-9.8376783079197035E-4</v>
      </c>
      <c r="D572" s="34">
        <f>((1+Table2634[[#This Row],[Weekly change]])^52)-1</f>
        <v>-4.9893415522518358E-2</v>
      </c>
      <c r="E572" s="24">
        <f t="shared" si="8"/>
        <v>609.40000000000009</v>
      </c>
      <c r="F572" s="32">
        <f>(Table2634[[#This Row],[4 weeks average]]-B520)/B520</f>
        <v>0.11468812877263589</v>
      </c>
    </row>
    <row r="573" spans="1:6" x14ac:dyDescent="0.35">
      <c r="A573" s="22">
        <v>31369</v>
      </c>
      <c r="B573" s="24">
        <f>VLOOKUP(Table2634[[#This Row],[Date]],'DB Money Supply'!$A:$D,4)</f>
        <v>611</v>
      </c>
      <c r="C573" s="30">
        <f>(Table2634[[#This Row],[M1 Money Stock, Billions of Dollars, Weekly, Seasonally Adjusted]]-B572)/B572</f>
        <v>2.7900869850649031E-3</v>
      </c>
      <c r="D573" s="34">
        <f>((1+Table2634[[#This Row],[Weekly change]])^52)-1</f>
        <v>0.15590374324204825</v>
      </c>
      <c r="E573" s="24">
        <f t="shared" si="8"/>
        <v>609.77499999999998</v>
      </c>
      <c r="F573" s="32">
        <f>(Table2634[[#This Row],[4 weeks average]]-B521)/B521</f>
        <v>0.1092868837547752</v>
      </c>
    </row>
    <row r="574" spans="1:6" x14ac:dyDescent="0.35">
      <c r="A574" s="22">
        <v>31376</v>
      </c>
      <c r="B574" s="24">
        <f>VLOOKUP(Table2634[[#This Row],[Date]],'DB Money Supply'!$A:$D,4)</f>
        <v>614.79999999999995</v>
      </c>
      <c r="C574" s="30">
        <f>(Table2634[[#This Row],[M1 Money Stock, Billions of Dollars, Weekly, Seasonally Adjusted]]-B573)/B573</f>
        <v>6.219312602291251E-3</v>
      </c>
      <c r="D574" s="34">
        <f>((1+Table2634[[#This Row],[Weekly change]])^52)-1</f>
        <v>0.38044060835728244</v>
      </c>
      <c r="E574" s="24">
        <f t="shared" si="8"/>
        <v>611.25</v>
      </c>
      <c r="F574" s="32">
        <f>(Table2634[[#This Row],[4 weeks average]]-B522)/B522</f>
        <v>0.11318521216536145</v>
      </c>
    </row>
    <row r="575" spans="1:6" x14ac:dyDescent="0.35">
      <c r="A575" s="22">
        <v>31383</v>
      </c>
      <c r="B575" s="24">
        <f>VLOOKUP(Table2634[[#This Row],[Date]],'DB Money Supply'!$A:$D,4)</f>
        <v>616.20000000000005</v>
      </c>
      <c r="C575" s="30">
        <f>(Table2634[[#This Row],[M1 Money Stock, Billions of Dollars, Weekly, Seasonally Adjusted]]-B574)/B574</f>
        <v>2.2771633051400309E-3</v>
      </c>
      <c r="D575" s="34">
        <f>((1+Table2634[[#This Row],[Weekly change]])^52)-1</f>
        <v>0.12555683078620872</v>
      </c>
      <c r="E575" s="24">
        <f t="shared" si="8"/>
        <v>612.82500000000005</v>
      </c>
      <c r="F575" s="32">
        <f>(Table2634[[#This Row],[4 weeks average]]-B523)/B523</f>
        <v>0.12424325811777659</v>
      </c>
    </row>
    <row r="576" spans="1:6" x14ac:dyDescent="0.35">
      <c r="A576" s="22">
        <v>31390</v>
      </c>
      <c r="B576" s="24">
        <f>VLOOKUP(Table2634[[#This Row],[Date]],'DB Money Supply'!$A:$D,4)</f>
        <v>618.20000000000005</v>
      </c>
      <c r="C576" s="30">
        <f>(Table2634[[#This Row],[M1 Money Stock, Billions of Dollars, Weekly, Seasonally Adjusted]]-B575)/B575</f>
        <v>3.2456994482310936E-3</v>
      </c>
      <c r="D576" s="34">
        <f>((1+Table2634[[#This Row],[Weekly change]])^52)-1</f>
        <v>0.18353185299545594</v>
      </c>
      <c r="E576" s="24">
        <f t="shared" si="8"/>
        <v>615.04999999999995</v>
      </c>
      <c r="F576" s="32">
        <f>(Table2634[[#This Row],[4 weeks average]]-B524)/B524</f>
        <v>0.11908660844250352</v>
      </c>
    </row>
    <row r="577" spans="1:6" x14ac:dyDescent="0.35">
      <c r="A577" s="22">
        <v>31397</v>
      </c>
      <c r="B577" s="24">
        <f>VLOOKUP(Table2634[[#This Row],[Date]],'DB Money Supply'!$A:$D,4)</f>
        <v>619.5</v>
      </c>
      <c r="C577" s="30">
        <f>(Table2634[[#This Row],[M1 Money Stock, Billions of Dollars, Weekly, Seasonally Adjusted]]-B576)/B576</f>
        <v>2.1028793270785415E-3</v>
      </c>
      <c r="D577" s="34">
        <f>((1+Table2634[[#This Row],[Weekly change]])^52)-1</f>
        <v>0.11542434535205315</v>
      </c>
      <c r="E577" s="24">
        <f t="shared" si="8"/>
        <v>617.17499999999995</v>
      </c>
      <c r="F577" s="32">
        <f>(Table2634[[#This Row],[4 weeks average]]-B525)/B525</f>
        <v>0.12091354885579356</v>
      </c>
    </row>
    <row r="578" spans="1:6" x14ac:dyDescent="0.35">
      <c r="A578" s="22">
        <v>31404</v>
      </c>
      <c r="B578" s="24">
        <f>VLOOKUP(Table2634[[#This Row],[Date]],'DB Money Supply'!$A:$D,4)</f>
        <v>622.4</v>
      </c>
      <c r="C578" s="30">
        <f>(Table2634[[#This Row],[M1 Money Stock, Billions of Dollars, Weekly, Seasonally Adjusted]]-B577)/B577</f>
        <v>4.6811945117029496E-3</v>
      </c>
      <c r="D578" s="34">
        <f>((1+Table2634[[#This Row],[Weekly change]])^52)-1</f>
        <v>0.27488264768018333</v>
      </c>
      <c r="E578" s="24">
        <f t="shared" si="8"/>
        <v>619.07500000000005</v>
      </c>
      <c r="F578" s="32">
        <f>(Table2634[[#This Row],[4 weeks average]]-B526)/B526</f>
        <v>0.1174638989169676</v>
      </c>
    </row>
    <row r="579" spans="1:6" x14ac:dyDescent="0.35">
      <c r="A579" s="22">
        <v>31411</v>
      </c>
      <c r="B579" s="24">
        <f>VLOOKUP(Table2634[[#This Row],[Date]],'DB Money Supply'!$A:$D,4)</f>
        <v>619.9</v>
      </c>
      <c r="C579" s="30">
        <f>(Table2634[[#This Row],[M1 Money Stock, Billions of Dollars, Weekly, Seasonally Adjusted]]-B578)/B578</f>
        <v>-4.0167095115681232E-3</v>
      </c>
      <c r="D579" s="34">
        <f>((1+Table2634[[#This Row],[Weekly change]])^52)-1</f>
        <v>-0.18883963262745584</v>
      </c>
      <c r="E579" s="24">
        <f t="shared" si="8"/>
        <v>620</v>
      </c>
      <c r="F579" s="32">
        <f>(Table2634[[#This Row],[4 weeks average]]-B527)/B527</f>
        <v>0.11530850872459079</v>
      </c>
    </row>
    <row r="580" spans="1:6" x14ac:dyDescent="0.35">
      <c r="A580" s="22">
        <v>31418</v>
      </c>
      <c r="B580" s="24">
        <f>VLOOKUP(Table2634[[#This Row],[Date]],'DB Money Supply'!$A:$D,4)</f>
        <v>622</v>
      </c>
      <c r="C580" s="30">
        <f>(Table2634[[#This Row],[M1 Money Stock, Billions of Dollars, Weekly, Seasonally Adjusted]]-B579)/B579</f>
        <v>3.3876431682529806E-3</v>
      </c>
      <c r="D580" s="34">
        <f>((1+Table2634[[#This Row],[Weekly change]])^52)-1</f>
        <v>0.19227081618915909</v>
      </c>
      <c r="E580" s="24">
        <f t="shared" si="8"/>
        <v>620.95000000000005</v>
      </c>
      <c r="F580" s="32">
        <f>(Table2634[[#This Row],[4 weeks average]]-B528)/B528</f>
        <v>0.12084837545126362</v>
      </c>
    </row>
    <row r="581" spans="1:6" x14ac:dyDescent="0.35">
      <c r="A581" s="22">
        <v>31425</v>
      </c>
      <c r="B581" s="24">
        <f>VLOOKUP(Table2634[[#This Row],[Date]],'DB Money Supply'!$A:$D,4)</f>
        <v>620.1</v>
      </c>
      <c r="C581" s="30">
        <f>(Table2634[[#This Row],[M1 Money Stock, Billions of Dollars, Weekly, Seasonally Adjusted]]-B580)/B580</f>
        <v>-3.0546623794211851E-3</v>
      </c>
      <c r="D581" s="34">
        <f>((1+Table2634[[#This Row],[Weekly change]])^52)-1</f>
        <v>-0.14707660657422406</v>
      </c>
      <c r="E581" s="24">
        <f t="shared" si="8"/>
        <v>621.1</v>
      </c>
      <c r="F581" s="32">
        <f>(Table2634[[#This Row],[4 weeks average]]-B529)/B529</f>
        <v>0.11789056875449963</v>
      </c>
    </row>
    <row r="582" spans="1:6" x14ac:dyDescent="0.35">
      <c r="A582" s="22">
        <v>31432</v>
      </c>
      <c r="B582" s="24">
        <f>VLOOKUP(Table2634[[#This Row],[Date]],'DB Money Supply'!$A:$D,4)</f>
        <v>620.9</v>
      </c>
      <c r="C582" s="30">
        <f>(Table2634[[#This Row],[M1 Money Stock, Billions of Dollars, Weekly, Seasonally Adjusted]]-B581)/B581</f>
        <v>1.290114497661594E-3</v>
      </c>
      <c r="D582" s="34">
        <f>((1+Table2634[[#This Row],[Weekly change]])^52)-1</f>
        <v>6.9341156010714444E-2</v>
      </c>
      <c r="E582" s="24">
        <f t="shared" si="8"/>
        <v>620.72500000000002</v>
      </c>
      <c r="F582" s="32">
        <f>(Table2634[[#This Row],[4 weeks average]]-B530)/B530</f>
        <v>0.11340807174887896</v>
      </c>
    </row>
    <row r="583" spans="1:6" x14ac:dyDescent="0.35">
      <c r="A583" s="22">
        <v>31439</v>
      </c>
      <c r="B583" s="24">
        <f>VLOOKUP(Table2634[[#This Row],[Date]],'DB Money Supply'!$A:$D,4)</f>
        <v>623.4</v>
      </c>
      <c r="C583" s="30">
        <f>(Table2634[[#This Row],[M1 Money Stock, Billions of Dollars, Weekly, Seasonally Adjusted]]-B582)/B582</f>
        <v>4.0264132710581416E-3</v>
      </c>
      <c r="D583" s="34">
        <f>((1+Table2634[[#This Row],[Weekly change]])^52)-1</f>
        <v>0.23238720566411897</v>
      </c>
      <c r="E583" s="24">
        <f t="shared" si="8"/>
        <v>621.6</v>
      </c>
      <c r="F583" s="32">
        <f>(Table2634[[#This Row],[4 weeks average]]-B531)/B531</f>
        <v>0.1123836793128133</v>
      </c>
    </row>
    <row r="584" spans="1:6" x14ac:dyDescent="0.35">
      <c r="A584" s="22">
        <v>31446</v>
      </c>
      <c r="B584" s="24">
        <f>VLOOKUP(Table2634[[#This Row],[Date]],'DB Money Supply'!$A:$D,4)</f>
        <v>620.29999999999995</v>
      </c>
      <c r="C584" s="30">
        <f>(Table2634[[#This Row],[M1 Money Stock, Billions of Dollars, Weekly, Seasonally Adjusted]]-B583)/B583</f>
        <v>-4.9727301892846052E-3</v>
      </c>
      <c r="D584" s="34">
        <f>((1+Table2634[[#This Row],[Weekly change]])^52)-1</f>
        <v>-0.22835219054246292</v>
      </c>
      <c r="E584" s="24">
        <f t="shared" si="8"/>
        <v>621.17499999999995</v>
      </c>
      <c r="F584" s="32">
        <f>(Table2634[[#This Row],[4 weeks average]]-B532)/B532</f>
        <v>0.10647488421802632</v>
      </c>
    </row>
    <row r="585" spans="1:6" x14ac:dyDescent="0.35">
      <c r="A585" s="22">
        <v>31453</v>
      </c>
      <c r="B585" s="24">
        <f>VLOOKUP(Table2634[[#This Row],[Date]],'DB Money Supply'!$A:$D,4)</f>
        <v>624.1</v>
      </c>
      <c r="C585" s="30">
        <f>(Table2634[[#This Row],[M1 Money Stock, Billions of Dollars, Weekly, Seasonally Adjusted]]-B584)/B584</f>
        <v>6.1260680315977246E-3</v>
      </c>
      <c r="D585" s="34">
        <f>((1+Table2634[[#This Row],[Weekly change]])^52)-1</f>
        <v>0.3738043071039685</v>
      </c>
      <c r="E585" s="24">
        <f t="shared" ref="E585:E648" si="9">AVERAGE(B582:B585)</f>
        <v>622.17499999999995</v>
      </c>
      <c r="F585" s="32">
        <f>(Table2634[[#This Row],[4 weeks average]]-B533)/B533</f>
        <v>0.10628556187766711</v>
      </c>
    </row>
    <row r="586" spans="1:6" x14ac:dyDescent="0.35">
      <c r="A586" s="22">
        <v>31460</v>
      </c>
      <c r="B586" s="24">
        <f>VLOOKUP(Table2634[[#This Row],[Date]],'DB Money Supply'!$A:$D,4)</f>
        <v>624.4</v>
      </c>
      <c r="C586" s="30">
        <f>(Table2634[[#This Row],[M1 Money Stock, Billions of Dollars, Weekly, Seasonally Adjusted]]-B585)/B585</f>
        <v>4.8069219676326634E-4</v>
      </c>
      <c r="D586" s="34">
        <f>((1+Table2634[[#This Row],[Weekly change]])^52)-1</f>
        <v>2.5304855599177722E-2</v>
      </c>
      <c r="E586" s="24">
        <f t="shared" si="9"/>
        <v>623.04999999999995</v>
      </c>
      <c r="F586" s="32">
        <f>(Table2634[[#This Row],[4 weeks average]]-B534)/B534</f>
        <v>0.10528649991130017</v>
      </c>
    </row>
    <row r="587" spans="1:6" x14ac:dyDescent="0.35">
      <c r="A587" s="22">
        <v>31467</v>
      </c>
      <c r="B587" s="24">
        <f>VLOOKUP(Table2634[[#This Row],[Date]],'DB Money Supply'!$A:$D,4)</f>
        <v>627.70000000000005</v>
      </c>
      <c r="C587" s="30">
        <f>(Table2634[[#This Row],[M1 Money Stock, Billions of Dollars, Weekly, Seasonally Adjusted]]-B586)/B586</f>
        <v>5.2850736707240045E-3</v>
      </c>
      <c r="D587" s="34">
        <f>((1+Table2634[[#This Row],[Weekly change]])^52)-1</f>
        <v>0.31534652427578491</v>
      </c>
      <c r="E587" s="24">
        <f t="shared" si="9"/>
        <v>624.125</v>
      </c>
      <c r="F587" s="32">
        <f>(Table2634[[#This Row],[4 weeks average]]-B535)/B535</f>
        <v>0.10484156487873965</v>
      </c>
    </row>
    <row r="588" spans="1:6" x14ac:dyDescent="0.35">
      <c r="A588" s="22">
        <v>31474</v>
      </c>
      <c r="B588" s="24">
        <f>VLOOKUP(Table2634[[#This Row],[Date]],'DB Money Supply'!$A:$D,4)</f>
        <v>627.5</v>
      </c>
      <c r="C588" s="30">
        <f>(Table2634[[#This Row],[M1 Money Stock, Billions of Dollars, Weekly, Seasonally Adjusted]]-B587)/B587</f>
        <v>-3.1862354628014252E-4</v>
      </c>
      <c r="D588" s="34">
        <f>((1+Table2634[[#This Row],[Weekly change]])^52)-1</f>
        <v>-1.6434519694292771E-2</v>
      </c>
      <c r="E588" s="24">
        <f t="shared" si="9"/>
        <v>625.92499999999995</v>
      </c>
      <c r="F588" s="32">
        <f>(Table2634[[#This Row],[4 weeks average]]-B536)/B536</f>
        <v>0.10646102174297314</v>
      </c>
    </row>
    <row r="589" spans="1:6" x14ac:dyDescent="0.35">
      <c r="A589" s="22">
        <v>31481</v>
      </c>
      <c r="B589" s="24">
        <f>VLOOKUP(Table2634[[#This Row],[Date]],'DB Money Supply'!$A:$D,4)</f>
        <v>631.70000000000005</v>
      </c>
      <c r="C589" s="30">
        <f>(Table2634[[#This Row],[M1 Money Stock, Billions of Dollars, Weekly, Seasonally Adjusted]]-B588)/B588</f>
        <v>6.6932270916335388E-3</v>
      </c>
      <c r="D589" s="34">
        <f>((1+Table2634[[#This Row],[Weekly change]])^52)-1</f>
        <v>0.41465855591021206</v>
      </c>
      <c r="E589" s="24">
        <f t="shared" si="9"/>
        <v>627.82500000000005</v>
      </c>
      <c r="F589" s="32">
        <f>(Table2634[[#This Row],[4 weeks average]]-B537)/B537</f>
        <v>0.1100159123055163</v>
      </c>
    </row>
    <row r="590" spans="1:6" x14ac:dyDescent="0.35">
      <c r="A590" s="22">
        <v>31488</v>
      </c>
      <c r="B590" s="24">
        <f>VLOOKUP(Table2634[[#This Row],[Date]],'DB Money Supply'!$A:$D,4)</f>
        <v>633.5</v>
      </c>
      <c r="C590" s="30">
        <f>(Table2634[[#This Row],[M1 Money Stock, Billions of Dollars, Weekly, Seasonally Adjusted]]-B589)/B589</f>
        <v>2.8494538546777813E-3</v>
      </c>
      <c r="D590" s="34">
        <f>((1+Table2634[[#This Row],[Weekly change]])^52)-1</f>
        <v>0.15946755628331744</v>
      </c>
      <c r="E590" s="24">
        <f t="shared" si="9"/>
        <v>630.1</v>
      </c>
      <c r="F590" s="32">
        <f>(Table2634[[#This Row],[4 weeks average]]-B538)/B538</f>
        <v>0.115023889577066</v>
      </c>
    </row>
    <row r="591" spans="1:6" x14ac:dyDescent="0.35">
      <c r="A591" s="22">
        <v>31495</v>
      </c>
      <c r="B591" s="24">
        <f>VLOOKUP(Table2634[[#This Row],[Date]],'DB Money Supply'!$A:$D,4)</f>
        <v>635.20000000000005</v>
      </c>
      <c r="C591" s="30">
        <f>(Table2634[[#This Row],[M1 Money Stock, Billions of Dollars, Weekly, Seasonally Adjusted]]-B590)/B590</f>
        <v>2.6835043409629764E-3</v>
      </c>
      <c r="D591" s="34">
        <f>((1+Table2634[[#This Row],[Weekly change]])^52)-1</f>
        <v>0.14953248959260601</v>
      </c>
      <c r="E591" s="24">
        <f t="shared" si="9"/>
        <v>631.97500000000002</v>
      </c>
      <c r="F591" s="32">
        <f>(Table2634[[#This Row],[4 weeks average]]-B539)/B539</f>
        <v>0.11341613812544045</v>
      </c>
    </row>
    <row r="592" spans="1:6" x14ac:dyDescent="0.35">
      <c r="A592" s="22">
        <v>31502</v>
      </c>
      <c r="B592" s="24">
        <f>VLOOKUP(Table2634[[#This Row],[Date]],'DB Money Supply'!$A:$D,4)</f>
        <v>636.1</v>
      </c>
      <c r="C592" s="30">
        <f>(Table2634[[#This Row],[M1 Money Stock, Billions of Dollars, Weekly, Seasonally Adjusted]]-B591)/B591</f>
        <v>1.4168765743072689E-3</v>
      </c>
      <c r="D592" s="34">
        <f>((1+Table2634[[#This Row],[Weekly change]])^52)-1</f>
        <v>7.6403546985686299E-2</v>
      </c>
      <c r="E592" s="24">
        <f t="shared" si="9"/>
        <v>634.125</v>
      </c>
      <c r="F592" s="32">
        <f>(Table2634[[#This Row],[4 weeks average]]-B540)/B540</f>
        <v>0.1146510810335736</v>
      </c>
    </row>
    <row r="593" spans="1:6" x14ac:dyDescent="0.35">
      <c r="A593" s="22">
        <v>31509</v>
      </c>
      <c r="B593" s="24">
        <f>VLOOKUP(Table2634[[#This Row],[Date]],'DB Money Supply'!$A:$D,4)</f>
        <v>639.70000000000005</v>
      </c>
      <c r="C593" s="30">
        <f>(Table2634[[#This Row],[M1 Money Stock, Billions of Dollars, Weekly, Seasonally Adjusted]]-B592)/B592</f>
        <v>5.6594875019651356E-3</v>
      </c>
      <c r="D593" s="34">
        <f>((1+Table2634[[#This Row],[Weekly change]])^52)-1</f>
        <v>0.34106450339621963</v>
      </c>
      <c r="E593" s="24">
        <f t="shared" si="9"/>
        <v>636.125</v>
      </c>
      <c r="F593" s="32">
        <f>(Table2634[[#This Row],[4 weeks average]]-B541)/B541</f>
        <v>0.12033286368439601</v>
      </c>
    </row>
    <row r="594" spans="1:6" x14ac:dyDescent="0.35">
      <c r="A594" s="22">
        <v>31516</v>
      </c>
      <c r="B594" s="24">
        <f>VLOOKUP(Table2634[[#This Row],[Date]],'DB Money Supply'!$A:$D,4)</f>
        <v>638.1</v>
      </c>
      <c r="C594" s="30">
        <f>(Table2634[[#This Row],[M1 Money Stock, Billions of Dollars, Weekly, Seasonally Adjusted]]-B593)/B593</f>
        <v>-2.5011724245740546E-3</v>
      </c>
      <c r="D594" s="34">
        <f>((1+Table2634[[#This Row],[Weekly change]])^52)-1</f>
        <v>-0.12210114408129547</v>
      </c>
      <c r="E594" s="24">
        <f t="shared" si="9"/>
        <v>637.27500000000009</v>
      </c>
      <c r="F594" s="32">
        <f>(Table2634[[#This Row],[4 weeks average]]-B542)/B542</f>
        <v>0.11567752100840344</v>
      </c>
    </row>
    <row r="595" spans="1:6" x14ac:dyDescent="0.35">
      <c r="A595" s="22">
        <v>31523</v>
      </c>
      <c r="B595" s="24">
        <f>VLOOKUP(Table2634[[#This Row],[Date]],'DB Money Supply'!$A:$D,4)</f>
        <v>640.6</v>
      </c>
      <c r="C595" s="30">
        <f>(Table2634[[#This Row],[M1 Money Stock, Billions of Dollars, Weekly, Seasonally Adjusted]]-B594)/B594</f>
        <v>3.9178812098417176E-3</v>
      </c>
      <c r="D595" s="34">
        <f>((1+Table2634[[#This Row],[Weekly change]])^52)-1</f>
        <v>0.22547897507749237</v>
      </c>
      <c r="E595" s="24">
        <f t="shared" si="9"/>
        <v>638.625</v>
      </c>
      <c r="F595" s="32">
        <f>(Table2634[[#This Row],[4 weeks average]]-B543)/B543</f>
        <v>0.11628211851074982</v>
      </c>
    </row>
    <row r="596" spans="1:6" x14ac:dyDescent="0.35">
      <c r="A596" s="22">
        <v>31530</v>
      </c>
      <c r="B596" s="24">
        <f>VLOOKUP(Table2634[[#This Row],[Date]],'DB Money Supply'!$A:$D,4)</f>
        <v>643.29999999999995</v>
      </c>
      <c r="C596" s="30">
        <f>(Table2634[[#This Row],[M1 Money Stock, Billions of Dollars, Weekly, Seasonally Adjusted]]-B595)/B595</f>
        <v>4.2147986262877487E-3</v>
      </c>
      <c r="D596" s="34">
        <f>((1+Table2634[[#This Row],[Weekly change]])^52)-1</f>
        <v>0.24446901451750214</v>
      </c>
      <c r="E596" s="24">
        <f t="shared" si="9"/>
        <v>640.42499999999995</v>
      </c>
      <c r="F596" s="32">
        <f>(Table2634[[#This Row],[4 weeks average]]-B544)/B544</f>
        <v>0.12276472650771385</v>
      </c>
    </row>
    <row r="597" spans="1:6" x14ac:dyDescent="0.35">
      <c r="A597" s="22">
        <v>31537</v>
      </c>
      <c r="B597" s="24">
        <f>VLOOKUP(Table2634[[#This Row],[Date]],'DB Money Supply'!$A:$D,4)</f>
        <v>648.20000000000005</v>
      </c>
      <c r="C597" s="30">
        <f>(Table2634[[#This Row],[M1 Money Stock, Billions of Dollars, Weekly, Seasonally Adjusted]]-B596)/B596</f>
        <v>7.6169749727966595E-3</v>
      </c>
      <c r="D597" s="34">
        <f>((1+Table2634[[#This Row],[Weekly change]])^52)-1</f>
        <v>0.4837636092605393</v>
      </c>
      <c r="E597" s="24">
        <f t="shared" si="9"/>
        <v>642.54999999999995</v>
      </c>
      <c r="F597" s="32">
        <f>(Table2634[[#This Row],[4 weeks average]]-B545)/B545</f>
        <v>0.12353558314390624</v>
      </c>
    </row>
    <row r="598" spans="1:6" x14ac:dyDescent="0.35">
      <c r="A598" s="22">
        <v>31544</v>
      </c>
      <c r="B598" s="24">
        <f>VLOOKUP(Table2634[[#This Row],[Date]],'DB Money Supply'!$A:$D,4)</f>
        <v>650.29999999999995</v>
      </c>
      <c r="C598" s="30">
        <f>(Table2634[[#This Row],[M1 Money Stock, Billions of Dollars, Weekly, Seasonally Adjusted]]-B597)/B597</f>
        <v>3.2397408207342007E-3</v>
      </c>
      <c r="D598" s="34">
        <f>((1+Table2634[[#This Row],[Weekly change]])^52)-1</f>
        <v>0.18316637902596455</v>
      </c>
      <c r="E598" s="24">
        <f t="shared" si="9"/>
        <v>645.6</v>
      </c>
      <c r="F598" s="32">
        <f>(Table2634[[#This Row],[4 weeks average]]-B546)/B546</f>
        <v>0.12473867595818819</v>
      </c>
    </row>
    <row r="599" spans="1:6" x14ac:dyDescent="0.35">
      <c r="A599" s="22">
        <v>31551</v>
      </c>
      <c r="B599" s="24">
        <f>VLOOKUP(Table2634[[#This Row],[Date]],'DB Money Supply'!$A:$D,4)</f>
        <v>652.20000000000005</v>
      </c>
      <c r="C599" s="30">
        <f>(Table2634[[#This Row],[M1 Money Stock, Billions of Dollars, Weekly, Seasonally Adjusted]]-B598)/B598</f>
        <v>2.9217284330310487E-3</v>
      </c>
      <c r="D599" s="34">
        <f>((1+Table2634[[#This Row],[Weekly change]])^52)-1</f>
        <v>0.16382077136821227</v>
      </c>
      <c r="E599" s="24">
        <f t="shared" si="9"/>
        <v>648.5</v>
      </c>
      <c r="F599" s="32">
        <f>(Table2634[[#This Row],[4 weeks average]]-B547)/B547</f>
        <v>0.12508674531575301</v>
      </c>
    </row>
    <row r="600" spans="1:6" x14ac:dyDescent="0.35">
      <c r="A600" s="22">
        <v>31558</v>
      </c>
      <c r="B600" s="24">
        <f>VLOOKUP(Table2634[[#This Row],[Date]],'DB Money Supply'!$A:$D,4)</f>
        <v>654.20000000000005</v>
      </c>
      <c r="C600" s="30">
        <f>(Table2634[[#This Row],[M1 Money Stock, Billions of Dollars, Weekly, Seasonally Adjusted]]-B599)/B599</f>
        <v>3.0665440049064702E-3</v>
      </c>
      <c r="D600" s="34">
        <f>((1+Table2634[[#This Row],[Weekly change]])^52)-1</f>
        <v>0.17259154019453371</v>
      </c>
      <c r="E600" s="24">
        <f t="shared" si="9"/>
        <v>651.22500000000002</v>
      </c>
      <c r="F600" s="32">
        <f>(Table2634[[#This Row],[4 weeks average]]-B548)/B548</f>
        <v>0.12844394385721711</v>
      </c>
    </row>
    <row r="601" spans="1:6" x14ac:dyDescent="0.35">
      <c r="A601" s="22">
        <v>31565</v>
      </c>
      <c r="B601" s="24">
        <f>VLOOKUP(Table2634[[#This Row],[Date]],'DB Money Supply'!$A:$D,4)</f>
        <v>654.9</v>
      </c>
      <c r="C601" s="30">
        <f>(Table2634[[#This Row],[M1 Money Stock, Billions of Dollars, Weekly, Seasonally Adjusted]]-B600)/B600</f>
        <v>1.07000917150708E-3</v>
      </c>
      <c r="D601" s="34">
        <f>((1+Table2634[[#This Row],[Weekly change]])^52)-1</f>
        <v>5.7186073043917762E-2</v>
      </c>
      <c r="E601" s="24">
        <f t="shared" si="9"/>
        <v>652.9</v>
      </c>
      <c r="F601" s="32">
        <f>(Table2634[[#This Row],[4 weeks average]]-B549)/B549</f>
        <v>0.13370376801528044</v>
      </c>
    </row>
    <row r="602" spans="1:6" x14ac:dyDescent="0.35">
      <c r="A602" s="22">
        <v>31572</v>
      </c>
      <c r="B602" s="24">
        <f>VLOOKUP(Table2634[[#This Row],[Date]],'DB Money Supply'!$A:$D,4)</f>
        <v>658.1</v>
      </c>
      <c r="C602" s="30">
        <f>(Table2634[[#This Row],[M1 Money Stock, Billions of Dollars, Weekly, Seasonally Adjusted]]-B601)/B601</f>
        <v>4.8862421743778375E-3</v>
      </c>
      <c r="D602" s="34">
        <f>((1+Table2634[[#This Row],[Weekly change]])^52)-1</f>
        <v>0.28848337493852849</v>
      </c>
      <c r="E602" s="24">
        <f t="shared" si="9"/>
        <v>654.85</v>
      </c>
      <c r="F602" s="32">
        <f>(Table2634[[#This Row],[4 weeks average]]-B550)/B550</f>
        <v>0.12807924203273044</v>
      </c>
    </row>
    <row r="603" spans="1:6" x14ac:dyDescent="0.35">
      <c r="A603" s="22">
        <v>31579</v>
      </c>
      <c r="B603" s="24">
        <f>VLOOKUP(Table2634[[#This Row],[Date]],'DB Money Supply'!$A:$D,4)</f>
        <v>661</v>
      </c>
      <c r="C603" s="30">
        <f>(Table2634[[#This Row],[M1 Money Stock, Billions of Dollars, Weekly, Seasonally Adjusted]]-B602)/B602</f>
        <v>4.4066251329584818E-3</v>
      </c>
      <c r="D603" s="34">
        <f>((1+Table2634[[#This Row],[Weekly change]])^52)-1</f>
        <v>0.2568908703027124</v>
      </c>
      <c r="E603" s="24">
        <f t="shared" si="9"/>
        <v>657.05</v>
      </c>
      <c r="F603" s="32">
        <f>(Table2634[[#This Row],[4 weeks average]]-B551)/B551</f>
        <v>0.13050584996558828</v>
      </c>
    </row>
    <row r="604" spans="1:6" x14ac:dyDescent="0.35">
      <c r="A604" s="22">
        <v>31586</v>
      </c>
      <c r="B604" s="24">
        <f>VLOOKUP(Table2634[[#This Row],[Date]],'DB Money Supply'!$A:$D,4)</f>
        <v>660.8</v>
      </c>
      <c r="C604" s="30">
        <f>(Table2634[[#This Row],[M1 Money Stock, Billions of Dollars, Weekly, Seasonally Adjusted]]-B603)/B603</f>
        <v>-3.0257186081701285E-4</v>
      </c>
      <c r="D604" s="34">
        <f>((1+Table2634[[#This Row],[Weekly change]])^52)-1</f>
        <v>-1.5612951735002767E-2</v>
      </c>
      <c r="E604" s="24">
        <f t="shared" si="9"/>
        <v>658.7</v>
      </c>
      <c r="F604" s="32">
        <f>(Table2634[[#This Row],[4 weeks average]]-B552)/B552</f>
        <v>0.12868403015764227</v>
      </c>
    </row>
    <row r="605" spans="1:6" x14ac:dyDescent="0.35">
      <c r="A605" s="22">
        <v>31593</v>
      </c>
      <c r="B605" s="24">
        <f>VLOOKUP(Table2634[[#This Row],[Date]],'DB Money Supply'!$A:$D,4)</f>
        <v>664.2</v>
      </c>
      <c r="C605" s="30">
        <f>(Table2634[[#This Row],[M1 Money Stock, Billions of Dollars, Weekly, Seasonally Adjusted]]-B604)/B604</f>
        <v>5.145278450363334E-3</v>
      </c>
      <c r="D605" s="34">
        <f>((1+Table2634[[#This Row],[Weekly change]])^52)-1</f>
        <v>0.30586872670925946</v>
      </c>
      <c r="E605" s="24">
        <f t="shared" si="9"/>
        <v>661.02499999999998</v>
      </c>
      <c r="F605" s="32">
        <f>(Table2634[[#This Row],[4 weeks average]]-B553)/B553</f>
        <v>0.12553209603269203</v>
      </c>
    </row>
    <row r="606" spans="1:6" x14ac:dyDescent="0.35">
      <c r="A606" s="22">
        <v>31600</v>
      </c>
      <c r="B606" s="24">
        <f>VLOOKUP(Table2634[[#This Row],[Date]],'DB Money Supply'!$A:$D,4)</f>
        <v>665.7</v>
      </c>
      <c r="C606" s="30">
        <f>(Table2634[[#This Row],[M1 Money Stock, Billions of Dollars, Weekly, Seasonally Adjusted]]-B605)/B605</f>
        <v>2.2583559168925021E-3</v>
      </c>
      <c r="D606" s="34">
        <f>((1+Table2634[[#This Row],[Weekly change]])^52)-1</f>
        <v>0.12445908031478092</v>
      </c>
      <c r="E606" s="24">
        <f t="shared" si="9"/>
        <v>662.92499999999995</v>
      </c>
      <c r="F606" s="32">
        <f>(Table2634[[#This Row],[4 weeks average]]-B554)/B554</f>
        <v>0.13185077684821564</v>
      </c>
    </row>
    <row r="607" spans="1:6" x14ac:dyDescent="0.35">
      <c r="A607" s="22">
        <v>31607</v>
      </c>
      <c r="B607" s="24">
        <f>VLOOKUP(Table2634[[#This Row],[Date]],'DB Money Supply'!$A:$D,4)</f>
        <v>670</v>
      </c>
      <c r="C607" s="30">
        <f>(Table2634[[#This Row],[M1 Money Stock, Billions of Dollars, Weekly, Seasonally Adjusted]]-B606)/B606</f>
        <v>6.4593660808171163E-3</v>
      </c>
      <c r="D607" s="34">
        <f>((1+Table2634[[#This Row],[Weekly change]])^52)-1</f>
        <v>0.3976704361142922</v>
      </c>
      <c r="E607" s="24">
        <f t="shared" si="9"/>
        <v>665.17499999999995</v>
      </c>
      <c r="F607" s="32">
        <f>(Table2634[[#This Row],[4 weeks average]]-B555)/B555</f>
        <v>0.13009683995922516</v>
      </c>
    </row>
    <row r="608" spans="1:6" x14ac:dyDescent="0.35">
      <c r="A608" s="22">
        <v>31614</v>
      </c>
      <c r="B608" s="24">
        <f>VLOOKUP(Table2634[[#This Row],[Date]],'DB Money Supply'!$A:$D,4)</f>
        <v>671.5</v>
      </c>
      <c r="C608" s="30">
        <f>(Table2634[[#This Row],[M1 Money Stock, Billions of Dollars, Weekly, Seasonally Adjusted]]-B607)/B607</f>
        <v>2.2388059701492539E-3</v>
      </c>
      <c r="D608" s="34">
        <f>((1+Table2634[[#This Row],[Weekly change]])^52)-1</f>
        <v>0.12331910121076239</v>
      </c>
      <c r="E608" s="24">
        <f t="shared" si="9"/>
        <v>667.85</v>
      </c>
      <c r="F608" s="32">
        <f>(Table2634[[#This Row],[4 weeks average]]-B556)/B556</f>
        <v>0.13194915254237291</v>
      </c>
    </row>
    <row r="609" spans="1:6" x14ac:dyDescent="0.35">
      <c r="A609" s="22">
        <v>31621</v>
      </c>
      <c r="B609" s="24">
        <f>VLOOKUP(Table2634[[#This Row],[Date]],'DB Money Supply'!$A:$D,4)</f>
        <v>672.4</v>
      </c>
      <c r="C609" s="30">
        <f>(Table2634[[#This Row],[M1 Money Stock, Billions of Dollars, Weekly, Seasonally Adjusted]]-B608)/B608</f>
        <v>1.3402829486224531E-3</v>
      </c>
      <c r="D609" s="34">
        <f>((1+Table2634[[#This Row],[Weekly change]])^52)-1</f>
        <v>7.213077809634294E-2</v>
      </c>
      <c r="E609" s="24">
        <f t="shared" si="9"/>
        <v>669.9</v>
      </c>
      <c r="F609" s="32">
        <f>(Table2634[[#This Row],[4 weeks average]]-B557)/B557</f>
        <v>0.13350253807106596</v>
      </c>
    </row>
    <row r="610" spans="1:6" x14ac:dyDescent="0.35">
      <c r="A610" s="22">
        <v>31628</v>
      </c>
      <c r="B610" s="24">
        <f>VLOOKUP(Table2634[[#This Row],[Date]],'DB Money Supply'!$A:$D,4)</f>
        <v>674.1</v>
      </c>
      <c r="C610" s="30">
        <f>(Table2634[[#This Row],[M1 Money Stock, Billions of Dollars, Weekly, Seasonally Adjusted]]-B609)/B609</f>
        <v>2.52825698988704E-3</v>
      </c>
      <c r="D610" s="34">
        <f>((1+Table2634[[#This Row],[Weekly change]])^52)-1</f>
        <v>0.14031375576739857</v>
      </c>
      <c r="E610" s="24">
        <f t="shared" si="9"/>
        <v>672</v>
      </c>
      <c r="F610" s="32">
        <f>(Table2634[[#This Row],[4 weeks average]]-B558)/B558</f>
        <v>0.13207547169811315</v>
      </c>
    </row>
    <row r="611" spans="1:6" x14ac:dyDescent="0.35">
      <c r="A611" s="22">
        <v>31635</v>
      </c>
      <c r="B611" s="24">
        <f>VLOOKUP(Table2634[[#This Row],[Date]],'DB Money Supply'!$A:$D,4)</f>
        <v>676</v>
      </c>
      <c r="C611" s="30">
        <f>(Table2634[[#This Row],[M1 Money Stock, Billions of Dollars, Weekly, Seasonally Adjusted]]-B610)/B610</f>
        <v>2.818572912030822E-3</v>
      </c>
      <c r="D611" s="34">
        <f>((1+Table2634[[#This Row],[Weekly change]])^52)-1</f>
        <v>0.15761242020076405</v>
      </c>
      <c r="E611" s="24">
        <f t="shared" si="9"/>
        <v>673.5</v>
      </c>
      <c r="F611" s="32">
        <f>(Table2634[[#This Row],[4 weeks average]]-B559)/B559</f>
        <v>0.1321230458900656</v>
      </c>
    </row>
    <row r="612" spans="1:6" x14ac:dyDescent="0.35">
      <c r="A612" s="22">
        <v>31642</v>
      </c>
      <c r="B612" s="24">
        <f>VLOOKUP(Table2634[[#This Row],[Date]],'DB Money Supply'!$A:$D,4)</f>
        <v>677.5</v>
      </c>
      <c r="C612" s="30">
        <f>(Table2634[[#This Row],[M1 Money Stock, Billions of Dollars, Weekly, Seasonally Adjusted]]-B611)/B611</f>
        <v>2.2189349112426036E-3</v>
      </c>
      <c r="D612" s="34">
        <f>((1+Table2634[[#This Row],[Weekly change]])^52)-1</f>
        <v>0.12216155928403705</v>
      </c>
      <c r="E612" s="24">
        <f t="shared" si="9"/>
        <v>675</v>
      </c>
      <c r="F612" s="32">
        <f>(Table2634[[#This Row],[4 weeks average]]-B560)/B560</f>
        <v>0.13312069833808957</v>
      </c>
    </row>
    <row r="613" spans="1:6" x14ac:dyDescent="0.35">
      <c r="A613" s="22">
        <v>31649</v>
      </c>
      <c r="B613" s="24">
        <f>VLOOKUP(Table2634[[#This Row],[Date]],'DB Money Supply'!$A:$D,4)</f>
        <v>679.5</v>
      </c>
      <c r="C613" s="30">
        <f>(Table2634[[#This Row],[M1 Money Stock, Billions of Dollars, Weekly, Seasonally Adjusted]]-B612)/B612</f>
        <v>2.9520295202952029E-3</v>
      </c>
      <c r="D613" s="34">
        <f>((1+Table2634[[#This Row],[Weekly change]])^52)-1</f>
        <v>0.16565062035977451</v>
      </c>
      <c r="E613" s="24">
        <f t="shared" si="9"/>
        <v>676.77499999999998</v>
      </c>
      <c r="F613" s="32">
        <f>(Table2634[[#This Row],[4 weeks average]]-B561)/B561</f>
        <v>0.13078529657477023</v>
      </c>
    </row>
    <row r="614" spans="1:6" x14ac:dyDescent="0.35">
      <c r="A614" s="22">
        <v>31656</v>
      </c>
      <c r="B614" s="24">
        <f>VLOOKUP(Table2634[[#This Row],[Date]],'DB Money Supply'!$A:$D,4)</f>
        <v>685.4</v>
      </c>
      <c r="C614" s="30">
        <f>(Table2634[[#This Row],[M1 Money Stock, Billions of Dollars, Weekly, Seasonally Adjusted]]-B613)/B613</f>
        <v>8.6828550404709007E-3</v>
      </c>
      <c r="D614" s="34">
        <f>((1+Table2634[[#This Row],[Weekly change]])^52)-1</f>
        <v>0.56762156534059738</v>
      </c>
      <c r="E614" s="24">
        <f t="shared" si="9"/>
        <v>679.6</v>
      </c>
      <c r="F614" s="32">
        <f>(Table2634[[#This Row],[4 weeks average]]-B562)/B562</f>
        <v>0.13607489134068868</v>
      </c>
    </row>
    <row r="615" spans="1:6" x14ac:dyDescent="0.35">
      <c r="A615" s="22">
        <v>31663</v>
      </c>
      <c r="B615" s="24">
        <f>VLOOKUP(Table2634[[#This Row],[Date]],'DB Money Supply'!$A:$D,4)</f>
        <v>685.4</v>
      </c>
      <c r="C615" s="30">
        <f>(Table2634[[#This Row],[M1 Money Stock, Billions of Dollars, Weekly, Seasonally Adjusted]]-B614)/B614</f>
        <v>0</v>
      </c>
      <c r="D615" s="34">
        <f>((1+Table2634[[#This Row],[Weekly change]])^52)-1</f>
        <v>0</v>
      </c>
      <c r="E615" s="24">
        <f t="shared" si="9"/>
        <v>681.95</v>
      </c>
      <c r="F615" s="32">
        <f>(Table2634[[#This Row],[4 weeks average]]-B563)/B563</f>
        <v>0.13412606020289389</v>
      </c>
    </row>
    <row r="616" spans="1:6" x14ac:dyDescent="0.35">
      <c r="A616" s="22">
        <v>31670</v>
      </c>
      <c r="B616" s="24">
        <f>VLOOKUP(Table2634[[#This Row],[Date]],'DB Money Supply'!$A:$D,4)</f>
        <v>685.1</v>
      </c>
      <c r="C616" s="30">
        <f>(Table2634[[#This Row],[M1 Money Stock, Billions of Dollars, Weekly, Seasonally Adjusted]]-B615)/B615</f>
        <v>-4.3770061278079156E-4</v>
      </c>
      <c r="D616" s="34">
        <f>((1+Table2634[[#This Row],[Weekly change]])^52)-1</f>
        <v>-2.2508237673958265E-2</v>
      </c>
      <c r="E616" s="24">
        <f t="shared" si="9"/>
        <v>683.85</v>
      </c>
      <c r="F616" s="32">
        <f>(Table2634[[#This Row],[4 weeks average]]-B564)/B564</f>
        <v>0.13747504990019954</v>
      </c>
    </row>
    <row r="617" spans="1:6" x14ac:dyDescent="0.35">
      <c r="A617" s="22">
        <v>31677</v>
      </c>
      <c r="B617" s="24">
        <f>VLOOKUP(Table2634[[#This Row],[Date]],'DB Money Supply'!$A:$D,4)</f>
        <v>688.3</v>
      </c>
      <c r="C617" s="30">
        <f>(Table2634[[#This Row],[M1 Money Stock, Billions of Dollars, Weekly, Seasonally Adjusted]]-B616)/B616</f>
        <v>4.6708509706611173E-3</v>
      </c>
      <c r="D617" s="34">
        <f>((1+Table2634[[#This Row],[Weekly change]])^52)-1</f>
        <v>0.27420030818306818</v>
      </c>
      <c r="E617" s="24">
        <f t="shared" si="9"/>
        <v>686.05</v>
      </c>
      <c r="F617" s="32">
        <f>(Table2634[[#This Row],[4 weeks average]]-B565)/B565</f>
        <v>0.13961794019933546</v>
      </c>
    </row>
    <row r="618" spans="1:6" x14ac:dyDescent="0.35">
      <c r="A618" s="22">
        <v>31684</v>
      </c>
      <c r="B618" s="24">
        <f>VLOOKUP(Table2634[[#This Row],[Date]],'DB Money Supply'!$A:$D,4)</f>
        <v>690.6</v>
      </c>
      <c r="C618" s="30">
        <f>(Table2634[[#This Row],[M1 Money Stock, Billions of Dollars, Weekly, Seasonally Adjusted]]-B617)/B617</f>
        <v>3.3415661775389634E-3</v>
      </c>
      <c r="D618" s="34">
        <f>((1+Table2634[[#This Row],[Weekly change]])^52)-1</f>
        <v>0.18942710720049627</v>
      </c>
      <c r="E618" s="24">
        <f t="shared" si="9"/>
        <v>687.35</v>
      </c>
      <c r="F618" s="32">
        <f>(Table2634[[#This Row],[4 weeks average]]-B566)/B566</f>
        <v>0.12624938554809123</v>
      </c>
    </row>
    <row r="619" spans="1:6" x14ac:dyDescent="0.35">
      <c r="A619" s="22">
        <v>31691</v>
      </c>
      <c r="B619" s="24">
        <f>VLOOKUP(Table2634[[#This Row],[Date]],'DB Money Supply'!$A:$D,4)</f>
        <v>691.2</v>
      </c>
      <c r="C619" s="30">
        <f>(Table2634[[#This Row],[M1 Money Stock, Billions of Dollars, Weekly, Seasonally Adjusted]]-B618)/B618</f>
        <v>8.688097306690164E-4</v>
      </c>
      <c r="D619" s="34">
        <f>((1+Table2634[[#This Row],[Weekly change]])^52)-1</f>
        <v>4.6193659849722124E-2</v>
      </c>
      <c r="E619" s="24">
        <f t="shared" si="9"/>
        <v>688.8</v>
      </c>
      <c r="F619" s="32">
        <f>(Table2634[[#This Row],[4 weeks average]]-B567)/B567</f>
        <v>0.13625866050808297</v>
      </c>
    </row>
    <row r="620" spans="1:6" x14ac:dyDescent="0.35">
      <c r="A620" s="22">
        <v>31698</v>
      </c>
      <c r="B620" s="24">
        <f>VLOOKUP(Table2634[[#This Row],[Date]],'DB Money Supply'!$A:$D,4)</f>
        <v>691.2</v>
      </c>
      <c r="C620" s="30">
        <f>(Table2634[[#This Row],[M1 Money Stock, Billions of Dollars, Weekly, Seasonally Adjusted]]-B619)/B619</f>
        <v>0</v>
      </c>
      <c r="D620" s="34">
        <f>((1+Table2634[[#This Row],[Weekly change]])^52)-1</f>
        <v>0</v>
      </c>
      <c r="E620" s="24">
        <f t="shared" si="9"/>
        <v>690.32500000000005</v>
      </c>
      <c r="F620" s="32">
        <f>(Table2634[[#This Row],[4 weeks average]]-B568)/B568</f>
        <v>0.1395262462859031</v>
      </c>
    </row>
    <row r="621" spans="1:6" x14ac:dyDescent="0.35">
      <c r="A621" s="22">
        <v>31705</v>
      </c>
      <c r="B621" s="24">
        <f>VLOOKUP(Table2634[[#This Row],[Date]],'DB Money Supply'!$A:$D,4)</f>
        <v>695.9</v>
      </c>
      <c r="C621" s="30">
        <f>(Table2634[[#This Row],[M1 Money Stock, Billions of Dollars, Weekly, Seasonally Adjusted]]-B620)/B620</f>
        <v>6.7997685185184195E-3</v>
      </c>
      <c r="D621" s="34">
        <f>((1+Table2634[[#This Row],[Weekly change]])^52)-1</f>
        <v>0.42246492122901302</v>
      </c>
      <c r="E621" s="24">
        <f t="shared" si="9"/>
        <v>692.22500000000002</v>
      </c>
      <c r="F621" s="32">
        <f>(Table2634[[#This Row],[4 weeks average]]-B569)/B569</f>
        <v>0.13572600492206729</v>
      </c>
    </row>
    <row r="622" spans="1:6" x14ac:dyDescent="0.35">
      <c r="A622" s="22">
        <v>31712</v>
      </c>
      <c r="B622" s="24">
        <f>VLOOKUP(Table2634[[#This Row],[Date]],'DB Money Supply'!$A:$D,4)</f>
        <v>698.4</v>
      </c>
      <c r="C622" s="30">
        <f>(Table2634[[#This Row],[M1 Money Stock, Billions of Dollars, Weekly, Seasonally Adjusted]]-B621)/B621</f>
        <v>3.5924701824974854E-3</v>
      </c>
      <c r="D622" s="34">
        <f>((1+Table2634[[#This Row],[Weekly change]])^52)-1</f>
        <v>0.20499292924457513</v>
      </c>
      <c r="E622" s="24">
        <f t="shared" si="9"/>
        <v>694.17500000000007</v>
      </c>
      <c r="F622" s="32">
        <f>(Table2634[[#This Row],[4 weeks average]]-B570)/B570</f>
        <v>0.140047626868123</v>
      </c>
    </row>
    <row r="623" spans="1:6" x14ac:dyDescent="0.35">
      <c r="A623" s="22">
        <v>31719</v>
      </c>
      <c r="B623" s="24">
        <f>VLOOKUP(Table2634[[#This Row],[Date]],'DB Money Supply'!$A:$D,4)</f>
        <v>698.9</v>
      </c>
      <c r="C623" s="30">
        <f>(Table2634[[#This Row],[M1 Money Stock, Billions of Dollars, Weekly, Seasonally Adjusted]]-B622)/B622</f>
        <v>7.1592210767468505E-4</v>
      </c>
      <c r="D623" s="34">
        <f>((1+Table2634[[#This Row],[Weekly change]])^52)-1</f>
        <v>3.7915764586471612E-2</v>
      </c>
      <c r="E623" s="24">
        <f t="shared" si="9"/>
        <v>696.1</v>
      </c>
      <c r="F623" s="32">
        <f>(Table2634[[#This Row],[4 weeks average]]-B571)/B571</f>
        <v>0.14133464502377446</v>
      </c>
    </row>
    <row r="624" spans="1:6" x14ac:dyDescent="0.35">
      <c r="A624" s="22">
        <v>31726</v>
      </c>
      <c r="B624" s="24">
        <f>VLOOKUP(Table2634[[#This Row],[Date]],'DB Money Supply'!$A:$D,4)</f>
        <v>702.8</v>
      </c>
      <c r="C624" s="30">
        <f>(Table2634[[#This Row],[M1 Money Stock, Billions of Dollars, Weekly, Seasonally Adjusted]]-B623)/B623</f>
        <v>5.5801974531406173E-3</v>
      </c>
      <c r="D624" s="34">
        <f>((1+Table2634[[#This Row],[Weekly change]])^52)-1</f>
        <v>0.33557734048982613</v>
      </c>
      <c r="E624" s="24">
        <f t="shared" si="9"/>
        <v>699</v>
      </c>
      <c r="F624" s="32">
        <f>(Table2634[[#This Row],[4 weeks average]]-B572)/B572</f>
        <v>0.14721811915312663</v>
      </c>
    </row>
    <row r="625" spans="1:6" x14ac:dyDescent="0.35">
      <c r="A625" s="22">
        <v>31733</v>
      </c>
      <c r="B625" s="24">
        <f>VLOOKUP(Table2634[[#This Row],[Date]],'DB Money Supply'!$A:$D,4)</f>
        <v>704.3</v>
      </c>
      <c r="C625" s="30">
        <f>(Table2634[[#This Row],[M1 Money Stock, Billions of Dollars, Weekly, Seasonally Adjusted]]-B624)/B624</f>
        <v>2.1343198634035288E-3</v>
      </c>
      <c r="D625" s="34">
        <f>((1+Table2634[[#This Row],[Weekly change]])^52)-1</f>
        <v>0.11724559130282741</v>
      </c>
      <c r="E625" s="24">
        <f t="shared" si="9"/>
        <v>701.09999999999991</v>
      </c>
      <c r="F625" s="32">
        <f>(Table2634[[#This Row],[4 weeks average]]-B573)/B573</f>
        <v>0.14746317512274945</v>
      </c>
    </row>
    <row r="626" spans="1:6" x14ac:dyDescent="0.35">
      <c r="A626" s="22">
        <v>31740</v>
      </c>
      <c r="B626" s="24">
        <f>VLOOKUP(Table2634[[#This Row],[Date]],'DB Money Supply'!$A:$D,4)</f>
        <v>704.3</v>
      </c>
      <c r="C626" s="30">
        <f>(Table2634[[#This Row],[M1 Money Stock, Billions of Dollars, Weekly, Seasonally Adjusted]]-B625)/B625</f>
        <v>0</v>
      </c>
      <c r="D626" s="34">
        <f>((1+Table2634[[#This Row],[Weekly change]])^52)-1</f>
        <v>0</v>
      </c>
      <c r="E626" s="24">
        <f t="shared" si="9"/>
        <v>702.57500000000005</v>
      </c>
      <c r="F626" s="32">
        <f>(Table2634[[#This Row],[4 weeks average]]-B574)/B574</f>
        <v>0.14277000650618102</v>
      </c>
    </row>
    <row r="627" spans="1:6" x14ac:dyDescent="0.35">
      <c r="A627" s="22">
        <v>31747</v>
      </c>
      <c r="B627" s="24">
        <f>VLOOKUP(Table2634[[#This Row],[Date]],'DB Money Supply'!$A:$D,4)</f>
        <v>714.4</v>
      </c>
      <c r="C627" s="30">
        <f>(Table2634[[#This Row],[M1 Money Stock, Billions of Dollars, Weekly, Seasonally Adjusted]]-B626)/B626</f>
        <v>1.4340479909129665E-2</v>
      </c>
      <c r="D627" s="34">
        <f>((1+Table2634[[#This Row],[Weekly change]])^52)-1</f>
        <v>1.0967921855366489</v>
      </c>
      <c r="E627" s="24">
        <f t="shared" si="9"/>
        <v>706.44999999999993</v>
      </c>
      <c r="F627" s="32">
        <f>(Table2634[[#This Row],[4 weeks average]]-B575)/B575</f>
        <v>0.1464621876014279</v>
      </c>
    </row>
    <row r="628" spans="1:6" x14ac:dyDescent="0.35">
      <c r="A628" s="22">
        <v>31754</v>
      </c>
      <c r="B628" s="24">
        <f>VLOOKUP(Table2634[[#This Row],[Date]],'DB Money Supply'!$A:$D,4)</f>
        <v>714.6</v>
      </c>
      <c r="C628" s="30">
        <f>(Table2634[[#This Row],[M1 Money Stock, Billions of Dollars, Weekly, Seasonally Adjusted]]-B627)/B627</f>
        <v>2.7995520716691695E-4</v>
      </c>
      <c r="D628" s="34">
        <f>((1+Table2634[[#This Row],[Weekly change]])^52)-1</f>
        <v>1.4662082487821193E-2</v>
      </c>
      <c r="E628" s="24">
        <f t="shared" si="9"/>
        <v>709.4</v>
      </c>
      <c r="F628" s="32">
        <f>(Table2634[[#This Row],[4 weeks average]]-B576)/B576</f>
        <v>0.14752507279197657</v>
      </c>
    </row>
    <row r="629" spans="1:6" x14ac:dyDescent="0.35">
      <c r="A629" s="22">
        <v>31761</v>
      </c>
      <c r="B629" s="24">
        <f>VLOOKUP(Table2634[[#This Row],[Date]],'DB Money Supply'!$A:$D,4)</f>
        <v>718.6</v>
      </c>
      <c r="C629" s="30">
        <f>(Table2634[[#This Row],[M1 Money Stock, Billions of Dollars, Weekly, Seasonally Adjusted]]-B628)/B628</f>
        <v>5.597537083683179E-3</v>
      </c>
      <c r="D629" s="34">
        <f>((1+Table2634[[#This Row],[Weekly change]])^52)-1</f>
        <v>0.33677542233796642</v>
      </c>
      <c r="E629" s="24">
        <f t="shared" si="9"/>
        <v>712.97499999999991</v>
      </c>
      <c r="F629" s="32">
        <f>(Table2634[[#This Row],[4 weeks average]]-B577)/B577</f>
        <v>0.15088781275221938</v>
      </c>
    </row>
    <row r="630" spans="1:6" x14ac:dyDescent="0.35">
      <c r="A630" s="22">
        <v>31768</v>
      </c>
      <c r="B630" s="24">
        <f>VLOOKUP(Table2634[[#This Row],[Date]],'DB Money Supply'!$A:$D,4)</f>
        <v>726.6</v>
      </c>
      <c r="C630" s="30">
        <f>(Table2634[[#This Row],[M1 Money Stock, Billions of Dollars, Weekly, Seasonally Adjusted]]-B629)/B629</f>
        <v>1.1132758140829389E-2</v>
      </c>
      <c r="D630" s="34">
        <f>((1+Table2634[[#This Row],[Weekly change]])^52)-1</f>
        <v>0.77838339325683381</v>
      </c>
      <c r="E630" s="24">
        <f t="shared" si="9"/>
        <v>718.55</v>
      </c>
      <c r="F630" s="32">
        <f>(Table2634[[#This Row],[4 weeks average]]-B578)/B578</f>
        <v>0.15448264781491</v>
      </c>
    </row>
    <row r="631" spans="1:6" x14ac:dyDescent="0.35">
      <c r="A631" s="22">
        <v>31775</v>
      </c>
      <c r="B631" s="24">
        <f>VLOOKUP(Table2634[[#This Row],[Date]],'DB Money Supply'!$A:$D,4)</f>
        <v>735.2</v>
      </c>
      <c r="C631" s="30">
        <f>(Table2634[[#This Row],[M1 Money Stock, Billions of Dollars, Weekly, Seasonally Adjusted]]-B630)/B630</f>
        <v>1.1835948252133254E-2</v>
      </c>
      <c r="D631" s="34">
        <f>((1+Table2634[[#This Row],[Weekly change]])^52)-1</f>
        <v>0.8438494252797859</v>
      </c>
      <c r="E631" s="24">
        <f t="shared" si="9"/>
        <v>723.75</v>
      </c>
      <c r="F631" s="32">
        <f>(Table2634[[#This Row],[4 weeks average]]-B579)/B579</f>
        <v>0.16752702048717538</v>
      </c>
    </row>
    <row r="632" spans="1:6" x14ac:dyDescent="0.35">
      <c r="A632" s="22">
        <v>31782</v>
      </c>
      <c r="B632" s="24">
        <f>VLOOKUP(Table2634[[#This Row],[Date]],'DB Money Supply'!$A:$D,4)</f>
        <v>742.1</v>
      </c>
      <c r="C632" s="30">
        <f>(Table2634[[#This Row],[M1 Money Stock, Billions of Dollars, Weekly, Seasonally Adjusted]]-B631)/B631</f>
        <v>9.3852013057671071E-3</v>
      </c>
      <c r="D632" s="34">
        <f>((1+Table2634[[#This Row],[Weekly change]])^52)-1</f>
        <v>0.62540101630244505</v>
      </c>
      <c r="E632" s="24">
        <f t="shared" si="9"/>
        <v>730.625</v>
      </c>
      <c r="F632" s="32">
        <f>(Table2634[[#This Row],[4 weeks average]]-B580)/B580</f>
        <v>0.17463826366559485</v>
      </c>
    </row>
    <row r="633" spans="1:6" x14ac:dyDescent="0.35">
      <c r="A633" s="22">
        <v>31789</v>
      </c>
      <c r="B633" s="24">
        <f>VLOOKUP(Table2634[[#This Row],[Date]],'DB Money Supply'!$A:$D,4)</f>
        <v>727.9</v>
      </c>
      <c r="C633" s="30">
        <f>(Table2634[[#This Row],[M1 Money Stock, Billions of Dollars, Weekly, Seasonally Adjusted]]-B632)/B632</f>
        <v>-1.913488748147156E-2</v>
      </c>
      <c r="D633" s="34">
        <f>((1+Table2634[[#This Row],[Weekly change]])^52)-1</f>
        <v>-0.63382982707735969</v>
      </c>
      <c r="E633" s="24">
        <f t="shared" si="9"/>
        <v>732.95</v>
      </c>
      <c r="F633" s="32">
        <f>(Table2634[[#This Row],[4 weeks average]]-B581)/B581</f>
        <v>0.18198677632639901</v>
      </c>
    </row>
    <row r="634" spans="1:6" x14ac:dyDescent="0.35">
      <c r="A634" s="22">
        <v>31796</v>
      </c>
      <c r="B634" s="24">
        <f>VLOOKUP(Table2634[[#This Row],[Date]],'DB Money Supply'!$A:$D,4)</f>
        <v>725.3</v>
      </c>
      <c r="C634" s="30">
        <f>(Table2634[[#This Row],[M1 Money Stock, Billions of Dollars, Weekly, Seasonally Adjusted]]-B633)/B633</f>
        <v>-3.5719192196730634E-3</v>
      </c>
      <c r="D634" s="34">
        <f>((1+Table2634[[#This Row],[Weekly change]])^52)-1</f>
        <v>-0.16978644429138712</v>
      </c>
      <c r="E634" s="24">
        <f t="shared" si="9"/>
        <v>732.625</v>
      </c>
      <c r="F634" s="32">
        <f>(Table2634[[#This Row],[4 weeks average]]-B582)/B582</f>
        <v>0.17994040908358838</v>
      </c>
    </row>
    <row r="635" spans="1:6" x14ac:dyDescent="0.35">
      <c r="A635" s="22">
        <v>31803</v>
      </c>
      <c r="B635" s="24">
        <f>VLOOKUP(Table2634[[#This Row],[Date]],'DB Money Supply'!$A:$D,4)</f>
        <v>728.5</v>
      </c>
      <c r="C635" s="30">
        <f>(Table2634[[#This Row],[M1 Money Stock, Billions of Dollars, Weekly, Seasonally Adjusted]]-B634)/B634</f>
        <v>4.4119674617400326E-3</v>
      </c>
      <c r="D635" s="34">
        <f>((1+Table2634[[#This Row],[Weekly change]])^52)-1</f>
        <v>0.25723855122747774</v>
      </c>
      <c r="E635" s="24">
        <f t="shared" si="9"/>
        <v>730.95</v>
      </c>
      <c r="F635" s="32">
        <f>(Table2634[[#This Row],[4 weeks average]]-B583)/B583</f>
        <v>0.1725216554379212</v>
      </c>
    </row>
    <row r="636" spans="1:6" x14ac:dyDescent="0.35">
      <c r="A636" s="22">
        <v>31810</v>
      </c>
      <c r="B636" s="24">
        <f>VLOOKUP(Table2634[[#This Row],[Date]],'DB Money Supply'!$A:$D,4)</f>
        <v>729.9</v>
      </c>
      <c r="C636" s="30">
        <f>(Table2634[[#This Row],[M1 Money Stock, Billions of Dollars, Weekly, Seasonally Adjusted]]-B635)/B635</f>
        <v>1.9217570350034004E-3</v>
      </c>
      <c r="D636" s="34">
        <f>((1+Table2634[[#This Row],[Weekly change]])^52)-1</f>
        <v>0.10498909568317871</v>
      </c>
      <c r="E636" s="24">
        <f t="shared" si="9"/>
        <v>727.9</v>
      </c>
      <c r="F636" s="32">
        <f>(Table2634[[#This Row],[4 weeks average]]-B584)/B584</f>
        <v>0.17346445268418512</v>
      </c>
    </row>
    <row r="637" spans="1:6" x14ac:dyDescent="0.35">
      <c r="A637" s="22">
        <v>31817</v>
      </c>
      <c r="B637" s="24">
        <f>VLOOKUP(Table2634[[#This Row],[Date]],'DB Money Supply'!$A:$D,4)</f>
        <v>730.1</v>
      </c>
      <c r="C637" s="30">
        <f>(Table2634[[#This Row],[M1 Money Stock, Billions of Dollars, Weekly, Seasonally Adjusted]]-B636)/B636</f>
        <v>2.7401013837518218E-4</v>
      </c>
      <c r="D637" s="34">
        <f>((1+Table2634[[#This Row],[Weekly change]])^52)-1</f>
        <v>1.4348541534513704E-2</v>
      </c>
      <c r="E637" s="24">
        <f t="shared" si="9"/>
        <v>728.44999999999993</v>
      </c>
      <c r="F637" s="32">
        <f>(Table2634[[#This Row],[4 weeks average]]-B585)/B585</f>
        <v>0.16720076910751466</v>
      </c>
    </row>
    <row r="638" spans="1:6" x14ac:dyDescent="0.35">
      <c r="A638" s="22">
        <v>31824</v>
      </c>
      <c r="B638" s="24">
        <f>VLOOKUP(Table2634[[#This Row],[Date]],'DB Money Supply'!$A:$D,4)</f>
        <v>730</v>
      </c>
      <c r="C638" s="30">
        <f>(Table2634[[#This Row],[M1 Money Stock, Billions of Dollars, Weekly, Seasonally Adjusted]]-B637)/B637</f>
        <v>-1.3696753869336082E-4</v>
      </c>
      <c r="D638" s="34">
        <f>((1+Table2634[[#This Row],[Weekly change]])^52)-1</f>
        <v>-7.0974928019930106E-3</v>
      </c>
      <c r="E638" s="24">
        <f t="shared" si="9"/>
        <v>729.625</v>
      </c>
      <c r="F638" s="32">
        <f>(Table2634[[#This Row],[4 weeks average]]-B586)/B586</f>
        <v>0.16852178090967332</v>
      </c>
    </row>
    <row r="639" spans="1:6" x14ac:dyDescent="0.35">
      <c r="A639" s="22">
        <v>31831</v>
      </c>
      <c r="B639" s="24">
        <f>VLOOKUP(Table2634[[#This Row],[Date]],'DB Money Supply'!$A:$D,4)</f>
        <v>731.7</v>
      </c>
      <c r="C639" s="30">
        <f>(Table2634[[#This Row],[M1 Money Stock, Billions of Dollars, Weekly, Seasonally Adjusted]]-B638)/B638</f>
        <v>2.3287671232877336E-3</v>
      </c>
      <c r="D639" s="34">
        <f>((1+Table2634[[#This Row],[Weekly change]])^52)-1</f>
        <v>0.12857424600250988</v>
      </c>
      <c r="E639" s="24">
        <f t="shared" si="9"/>
        <v>730.42499999999995</v>
      </c>
      <c r="F639" s="32">
        <f>(Table2634[[#This Row],[4 weeks average]]-B587)/B587</f>
        <v>0.16365301895810086</v>
      </c>
    </row>
    <row r="640" spans="1:6" x14ac:dyDescent="0.35">
      <c r="A640" s="22">
        <v>31838</v>
      </c>
      <c r="B640" s="24">
        <f>VLOOKUP(Table2634[[#This Row],[Date]],'DB Money Supply'!$A:$D,4)</f>
        <v>731.4</v>
      </c>
      <c r="C640" s="30">
        <f>(Table2634[[#This Row],[M1 Money Stock, Billions of Dollars, Weekly, Seasonally Adjusted]]-B639)/B639</f>
        <v>-4.1000410004109363E-4</v>
      </c>
      <c r="D640" s="34">
        <f>((1+Table2634[[#This Row],[Weekly change]])^52)-1</f>
        <v>-2.1098823723523008E-2</v>
      </c>
      <c r="E640" s="24">
        <f t="shared" si="9"/>
        <v>730.80000000000007</v>
      </c>
      <c r="F640" s="32">
        <f>(Table2634[[#This Row],[4 weeks average]]-B588)/B588</f>
        <v>0.16462151394422322</v>
      </c>
    </row>
    <row r="641" spans="1:6" x14ac:dyDescent="0.35">
      <c r="A641" s="22">
        <v>31845</v>
      </c>
      <c r="B641" s="24">
        <f>VLOOKUP(Table2634[[#This Row],[Date]],'DB Money Supply'!$A:$D,4)</f>
        <v>732.2</v>
      </c>
      <c r="C641" s="30">
        <f>(Table2634[[#This Row],[M1 Money Stock, Billions of Dollars, Weekly, Seasonally Adjusted]]-B640)/B640</f>
        <v>1.0937927262784635E-3</v>
      </c>
      <c r="D641" s="34">
        <f>((1+Table2634[[#This Row],[Weekly change]])^52)-1</f>
        <v>5.8492936538411255E-2</v>
      </c>
      <c r="E641" s="24">
        <f t="shared" si="9"/>
        <v>731.32500000000005</v>
      </c>
      <c r="F641" s="32">
        <f>(Table2634[[#This Row],[4 weeks average]]-B589)/B589</f>
        <v>0.15770935570682285</v>
      </c>
    </row>
    <row r="642" spans="1:6" x14ac:dyDescent="0.35">
      <c r="A642" s="22">
        <v>31852</v>
      </c>
      <c r="B642" s="24">
        <f>VLOOKUP(Table2634[[#This Row],[Date]],'DB Money Supply'!$A:$D,4)</f>
        <v>733.9</v>
      </c>
      <c r="C642" s="30">
        <f>(Table2634[[#This Row],[M1 Money Stock, Billions of Dollars, Weekly, Seasonally Adjusted]]-B641)/B641</f>
        <v>2.3217700081943891E-3</v>
      </c>
      <c r="D642" s="34">
        <f>((1+Table2634[[#This Row],[Weekly change]])^52)-1</f>
        <v>0.12816464124311699</v>
      </c>
      <c r="E642" s="24">
        <f t="shared" si="9"/>
        <v>732.30000000000007</v>
      </c>
      <c r="F642" s="32">
        <f>(Table2634[[#This Row],[4 weeks average]]-B590)/B590</f>
        <v>0.15595895816890304</v>
      </c>
    </row>
    <row r="643" spans="1:6" x14ac:dyDescent="0.35">
      <c r="A643" s="22">
        <v>31859</v>
      </c>
      <c r="B643" s="24">
        <f>VLOOKUP(Table2634[[#This Row],[Date]],'DB Money Supply'!$A:$D,4)</f>
        <v>733.8</v>
      </c>
      <c r="C643" s="30">
        <f>(Table2634[[#This Row],[M1 Money Stock, Billions of Dollars, Weekly, Seasonally Adjusted]]-B642)/B642</f>
        <v>-1.3625834582371268E-4</v>
      </c>
      <c r="D643" s="34">
        <f>((1+Table2634[[#This Row],[Weekly change]])^52)-1</f>
        <v>-7.060870836015809E-3</v>
      </c>
      <c r="E643" s="24">
        <f t="shared" si="9"/>
        <v>732.82500000000005</v>
      </c>
      <c r="F643" s="32">
        <f>(Table2634[[#This Row],[4 weeks average]]-B591)/B591</f>
        <v>0.1536917506297229</v>
      </c>
    </row>
    <row r="644" spans="1:6" x14ac:dyDescent="0.35">
      <c r="A644" s="22">
        <v>31866</v>
      </c>
      <c r="B644" s="24">
        <f>VLOOKUP(Table2634[[#This Row],[Date]],'DB Money Supply'!$A:$D,4)</f>
        <v>735.4</v>
      </c>
      <c r="C644" s="30">
        <f>(Table2634[[#This Row],[M1 Money Stock, Billions of Dollars, Weekly, Seasonally Adjusted]]-B643)/B643</f>
        <v>2.1804306350504538E-3</v>
      </c>
      <c r="D644" s="34">
        <f>((1+Table2634[[#This Row],[Weekly change]])^52)-1</f>
        <v>0.11992191171296285</v>
      </c>
      <c r="E644" s="24">
        <f t="shared" si="9"/>
        <v>733.82499999999993</v>
      </c>
      <c r="F644" s="32">
        <f>(Table2634[[#This Row],[4 weeks average]]-B592)/B592</f>
        <v>0.15363150448042745</v>
      </c>
    </row>
    <row r="645" spans="1:6" x14ac:dyDescent="0.35">
      <c r="A645" s="22">
        <v>31873</v>
      </c>
      <c r="B645" s="24">
        <f>VLOOKUP(Table2634[[#This Row],[Date]],'DB Money Supply'!$A:$D,4)</f>
        <v>737.2</v>
      </c>
      <c r="C645" s="30">
        <f>(Table2634[[#This Row],[M1 Money Stock, Billions of Dollars, Weekly, Seasonally Adjusted]]-B644)/B644</f>
        <v>2.4476475387545122E-3</v>
      </c>
      <c r="D645" s="34">
        <f>((1+Table2634[[#This Row],[Weekly change]])^52)-1</f>
        <v>0.13555572911670466</v>
      </c>
      <c r="E645" s="24">
        <f t="shared" si="9"/>
        <v>735.07500000000005</v>
      </c>
      <c r="F645" s="32">
        <f>(Table2634[[#This Row],[4 weeks average]]-B593)/B593</f>
        <v>0.1490933249960919</v>
      </c>
    </row>
    <row r="646" spans="1:6" x14ac:dyDescent="0.35">
      <c r="A646" s="22">
        <v>31880</v>
      </c>
      <c r="B646" s="24">
        <f>VLOOKUP(Table2634[[#This Row],[Date]],'DB Money Supply'!$A:$D,4)</f>
        <v>737.8</v>
      </c>
      <c r="C646" s="30">
        <f>(Table2634[[#This Row],[M1 Money Stock, Billions of Dollars, Weekly, Seasonally Adjusted]]-B645)/B645</f>
        <v>8.1389039609320267E-4</v>
      </c>
      <c r="D646" s="34">
        <f>((1+Table2634[[#This Row],[Weekly change]])^52)-1</f>
        <v>4.3212700921424041E-2</v>
      </c>
      <c r="E646" s="24">
        <f t="shared" si="9"/>
        <v>736.05</v>
      </c>
      <c r="F646" s="32">
        <f>(Table2634[[#This Row],[4 weeks average]]-B594)/B594</f>
        <v>0.1535025858015984</v>
      </c>
    </row>
    <row r="647" spans="1:6" x14ac:dyDescent="0.35">
      <c r="A647" s="22">
        <v>31887</v>
      </c>
      <c r="B647" s="24">
        <f>VLOOKUP(Table2634[[#This Row],[Date]],'DB Money Supply'!$A:$D,4)</f>
        <v>749.4</v>
      </c>
      <c r="C647" s="30">
        <f>(Table2634[[#This Row],[M1 Money Stock, Billions of Dollars, Weekly, Seasonally Adjusted]]-B646)/B646</f>
        <v>1.572241799945788E-2</v>
      </c>
      <c r="D647" s="34">
        <f>((1+Table2634[[#This Row],[Weekly change]])^52)-1</f>
        <v>1.2506189386780622</v>
      </c>
      <c r="E647" s="24">
        <f t="shared" si="9"/>
        <v>739.94999999999993</v>
      </c>
      <c r="F647" s="32">
        <f>(Table2634[[#This Row],[4 weeks average]]-B595)/B595</f>
        <v>0.15508897908211036</v>
      </c>
    </row>
    <row r="648" spans="1:6" x14ac:dyDescent="0.35">
      <c r="A648" s="22">
        <v>31894</v>
      </c>
      <c r="B648" s="24">
        <f>VLOOKUP(Table2634[[#This Row],[Date]],'DB Money Supply'!$A:$D,4)</f>
        <v>749.9</v>
      </c>
      <c r="C648" s="30">
        <f>(Table2634[[#This Row],[M1 Money Stock, Billions of Dollars, Weekly, Seasonally Adjusted]]-B647)/B647</f>
        <v>6.6720042700827331E-4</v>
      </c>
      <c r="D648" s="34">
        <f>((1+Table2634[[#This Row],[Weekly change]])^52)-1</f>
        <v>3.5291317486143781E-2</v>
      </c>
      <c r="E648" s="24">
        <f t="shared" si="9"/>
        <v>743.57500000000005</v>
      </c>
      <c r="F648" s="32">
        <f>(Table2634[[#This Row],[4 weeks average]]-B596)/B596</f>
        <v>0.15587595212187175</v>
      </c>
    </row>
    <row r="649" spans="1:6" x14ac:dyDescent="0.35">
      <c r="A649" s="22">
        <v>31901</v>
      </c>
      <c r="B649" s="24">
        <f>VLOOKUP(Table2634[[#This Row],[Date]],'DB Money Supply'!$A:$D,4)</f>
        <v>745.1</v>
      </c>
      <c r="C649" s="30">
        <f>(Table2634[[#This Row],[M1 Money Stock, Billions of Dollars, Weekly, Seasonally Adjusted]]-B648)/B648</f>
        <v>-6.400853447126223E-3</v>
      </c>
      <c r="D649" s="34">
        <f>((1+Table2634[[#This Row],[Weekly change]])^52)-1</f>
        <v>-0.28388477119043221</v>
      </c>
      <c r="E649" s="24">
        <f t="shared" ref="E649:E712" si="10">AVERAGE(B646:B649)</f>
        <v>745.55</v>
      </c>
      <c r="F649" s="32">
        <f>(Table2634[[#This Row],[4 weeks average]]-B597)/B597</f>
        <v>0.15018512804689896</v>
      </c>
    </row>
    <row r="650" spans="1:6" x14ac:dyDescent="0.35">
      <c r="A650" s="22">
        <v>31908</v>
      </c>
      <c r="B650" s="24">
        <f>VLOOKUP(Table2634[[#This Row],[Date]],'DB Money Supply'!$A:$D,4)</f>
        <v>743.3</v>
      </c>
      <c r="C650" s="30">
        <f>(Table2634[[#This Row],[M1 Money Stock, Billions of Dollars, Weekly, Seasonally Adjusted]]-B649)/B649</f>
        <v>-2.4157831163603115E-3</v>
      </c>
      <c r="D650" s="34">
        <f>((1+Table2634[[#This Row],[Weekly change]])^52)-1</f>
        <v>-0.11818474210047314</v>
      </c>
      <c r="E650" s="24">
        <f t="shared" si="10"/>
        <v>746.92499999999995</v>
      </c>
      <c r="F650" s="32">
        <f>(Table2634[[#This Row],[4 weeks average]]-B598)/B598</f>
        <v>0.14858526833769031</v>
      </c>
    </row>
    <row r="651" spans="1:6" x14ac:dyDescent="0.35">
      <c r="A651" s="22">
        <v>31915</v>
      </c>
      <c r="B651" s="24">
        <f>VLOOKUP(Table2634[[#This Row],[Date]],'DB Money Supply'!$A:$D,4)</f>
        <v>744.6</v>
      </c>
      <c r="C651" s="30">
        <f>(Table2634[[#This Row],[M1 Money Stock, Billions of Dollars, Weekly, Seasonally Adjusted]]-B650)/B650</f>
        <v>1.7489573523477308E-3</v>
      </c>
      <c r="D651" s="34">
        <f>((1+Table2634[[#This Row],[Weekly change]])^52)-1</f>
        <v>9.5122626624438933E-2</v>
      </c>
      <c r="E651" s="24">
        <f t="shared" si="10"/>
        <v>745.72500000000002</v>
      </c>
      <c r="F651" s="32">
        <f>(Table2634[[#This Row],[4 weeks average]]-B599)/B599</f>
        <v>0.14339926402943878</v>
      </c>
    </row>
    <row r="652" spans="1:6" x14ac:dyDescent="0.35">
      <c r="A652" s="22">
        <v>31922</v>
      </c>
      <c r="B652" s="24">
        <f>VLOOKUP(Table2634[[#This Row],[Date]],'DB Money Supply'!$A:$D,4)</f>
        <v>748.2</v>
      </c>
      <c r="C652" s="30">
        <f>(Table2634[[#This Row],[M1 Money Stock, Billions of Dollars, Weekly, Seasonally Adjusted]]-B651)/B651</f>
        <v>4.8348106365834311E-3</v>
      </c>
      <c r="D652" s="34">
        <f>((1+Table2634[[#This Row],[Weekly change]])^52)-1</f>
        <v>0.28505863122960928</v>
      </c>
      <c r="E652" s="24">
        <f t="shared" si="10"/>
        <v>745.3</v>
      </c>
      <c r="F652" s="32">
        <f>(Table2634[[#This Row],[4 weeks average]]-B600)/B600</f>
        <v>0.13925405074900626</v>
      </c>
    </row>
    <row r="653" spans="1:6" x14ac:dyDescent="0.35">
      <c r="A653" s="22">
        <v>31929</v>
      </c>
      <c r="B653" s="24">
        <f>VLOOKUP(Table2634[[#This Row],[Date]],'DB Money Supply'!$A:$D,4)</f>
        <v>748.1</v>
      </c>
      <c r="C653" s="30">
        <f>(Table2634[[#This Row],[M1 Money Stock, Billions of Dollars, Weekly, Seasonally Adjusted]]-B652)/B652</f>
        <v>-1.3365410318099804E-4</v>
      </c>
      <c r="D653" s="34">
        <f>((1+Table2634[[#This Row],[Weekly change]])^52)-1</f>
        <v>-6.9263791493223703E-3</v>
      </c>
      <c r="E653" s="24">
        <f t="shared" si="10"/>
        <v>746.05000000000007</v>
      </c>
      <c r="F653" s="32">
        <f>(Table2634[[#This Row],[4 weeks average]]-B601)/B601</f>
        <v>0.13918155443579186</v>
      </c>
    </row>
    <row r="654" spans="1:6" x14ac:dyDescent="0.35">
      <c r="A654" s="22">
        <v>31936</v>
      </c>
      <c r="B654" s="24">
        <f>VLOOKUP(Table2634[[#This Row],[Date]],'DB Money Supply'!$A:$D,4)</f>
        <v>742</v>
      </c>
      <c r="C654" s="30">
        <f>(Table2634[[#This Row],[M1 Money Stock, Billions of Dollars, Weekly, Seasonally Adjusted]]-B653)/B653</f>
        <v>-8.1539901082743251E-3</v>
      </c>
      <c r="D654" s="34">
        <f>((1+Table2634[[#This Row],[Weekly change]])^52)-1</f>
        <v>-0.34671749503225191</v>
      </c>
      <c r="E654" s="24">
        <f t="shared" si="10"/>
        <v>745.72500000000002</v>
      </c>
      <c r="F654" s="32">
        <f>(Table2634[[#This Row],[4 weeks average]]-B602)/B602</f>
        <v>0.13314845768120345</v>
      </c>
    </row>
    <row r="655" spans="1:6" x14ac:dyDescent="0.35">
      <c r="A655" s="22">
        <v>31943</v>
      </c>
      <c r="B655" s="24">
        <f>VLOOKUP(Table2634[[#This Row],[Date]],'DB Money Supply'!$A:$D,4)</f>
        <v>743.4</v>
      </c>
      <c r="C655" s="30">
        <f>(Table2634[[#This Row],[M1 Money Stock, Billions of Dollars, Weekly, Seasonally Adjusted]]-B654)/B654</f>
        <v>1.8867924528301581E-3</v>
      </c>
      <c r="D655" s="34">
        <f>((1+Table2634[[#This Row],[Weekly change]])^52)-1</f>
        <v>0.10298568746419545</v>
      </c>
      <c r="E655" s="24">
        <f t="shared" si="10"/>
        <v>745.42500000000007</v>
      </c>
      <c r="F655" s="32">
        <f>(Table2634[[#This Row],[4 weeks average]]-B603)/B603</f>
        <v>0.12772314674735261</v>
      </c>
    </row>
    <row r="656" spans="1:6" x14ac:dyDescent="0.35">
      <c r="A656" s="22">
        <v>31950</v>
      </c>
      <c r="B656" s="24">
        <f>VLOOKUP(Table2634[[#This Row],[Date]],'DB Money Supply'!$A:$D,4)</f>
        <v>744</v>
      </c>
      <c r="C656" s="30">
        <f>(Table2634[[#This Row],[M1 Money Stock, Billions of Dollars, Weekly, Seasonally Adjusted]]-B655)/B655</f>
        <v>8.071025020177869E-4</v>
      </c>
      <c r="D656" s="34">
        <f>((1+Table2634[[#This Row],[Weekly change]])^52)-1</f>
        <v>4.2844840696325326E-2</v>
      </c>
      <c r="E656" s="24">
        <f t="shared" si="10"/>
        <v>744.375</v>
      </c>
      <c r="F656" s="32">
        <f>(Table2634[[#This Row],[4 weeks average]]-B604)/B604</f>
        <v>0.12647548426150129</v>
      </c>
    </row>
    <row r="657" spans="1:6" x14ac:dyDescent="0.35">
      <c r="A657" s="22">
        <v>31957</v>
      </c>
      <c r="B657" s="24">
        <f>VLOOKUP(Table2634[[#This Row],[Date]],'DB Money Supply'!$A:$D,4)</f>
        <v>742.3</v>
      </c>
      <c r="C657" s="30">
        <f>(Table2634[[#This Row],[M1 Money Stock, Billions of Dollars, Weekly, Seasonally Adjusted]]-B656)/B656</f>
        <v>-2.284946236559201E-3</v>
      </c>
      <c r="D657" s="34">
        <f>((1+Table2634[[#This Row],[Weekly change]])^52)-1</f>
        <v>-0.11215061059325071</v>
      </c>
      <c r="E657" s="24">
        <f t="shared" si="10"/>
        <v>742.92499999999995</v>
      </c>
      <c r="F657" s="32">
        <f>(Table2634[[#This Row],[4 weeks average]]-B605)/B605</f>
        <v>0.11852604637157468</v>
      </c>
    </row>
    <row r="658" spans="1:6" x14ac:dyDescent="0.35">
      <c r="A658" s="22">
        <v>31964</v>
      </c>
      <c r="B658" s="24">
        <f>VLOOKUP(Table2634[[#This Row],[Date]],'DB Money Supply'!$A:$D,4)</f>
        <v>745.4</v>
      </c>
      <c r="C658" s="30">
        <f>(Table2634[[#This Row],[M1 Money Stock, Billions of Dollars, Weekly, Seasonally Adjusted]]-B657)/B657</f>
        <v>4.176209079886869E-3</v>
      </c>
      <c r="D658" s="34">
        <f>((1+Table2634[[#This Row],[Weekly change]])^52)-1</f>
        <v>0.24198470910539172</v>
      </c>
      <c r="E658" s="24">
        <f t="shared" si="10"/>
        <v>743.77499999999998</v>
      </c>
      <c r="F658" s="32">
        <f>(Table2634[[#This Row],[4 weeks average]]-B606)/B606</f>
        <v>0.11728255971158168</v>
      </c>
    </row>
    <row r="659" spans="1:6" x14ac:dyDescent="0.35">
      <c r="A659" s="22">
        <v>31971</v>
      </c>
      <c r="B659" s="24">
        <f>VLOOKUP(Table2634[[#This Row],[Date]],'DB Money Supply'!$A:$D,4)</f>
        <v>740.6</v>
      </c>
      <c r="C659" s="30">
        <f>(Table2634[[#This Row],[M1 Money Stock, Billions of Dollars, Weekly, Seasonally Adjusted]]-B658)/B658</f>
        <v>-6.4394955728467327E-3</v>
      </c>
      <c r="D659" s="34">
        <f>((1+Table2634[[#This Row],[Weekly change]])^52)-1</f>
        <v>-0.28533156092494227</v>
      </c>
      <c r="E659" s="24">
        <f t="shared" si="10"/>
        <v>743.07499999999993</v>
      </c>
      <c r="F659" s="32">
        <f>(Table2634[[#This Row],[4 weeks average]]-B607)/B607</f>
        <v>0.10906716417910438</v>
      </c>
    </row>
    <row r="660" spans="1:6" x14ac:dyDescent="0.35">
      <c r="A660" s="22">
        <v>31978</v>
      </c>
      <c r="B660" s="24">
        <f>VLOOKUP(Table2634[[#This Row],[Date]],'DB Money Supply'!$A:$D,4)</f>
        <v>742.9</v>
      </c>
      <c r="C660" s="30">
        <f>(Table2634[[#This Row],[M1 Money Stock, Billions of Dollars, Weekly, Seasonally Adjusted]]-B659)/B659</f>
        <v>3.1055900621117399E-3</v>
      </c>
      <c r="D660" s="34">
        <f>((1+Table2634[[#This Row],[Weekly change]])^52)-1</f>
        <v>0.17496744316656909</v>
      </c>
      <c r="E660" s="24">
        <f t="shared" si="10"/>
        <v>742.8</v>
      </c>
      <c r="F660" s="32">
        <f>(Table2634[[#This Row],[4 weeks average]]-B608)/B608</f>
        <v>0.10618019359642585</v>
      </c>
    </row>
    <row r="661" spans="1:6" x14ac:dyDescent="0.35">
      <c r="A661" s="22">
        <v>31985</v>
      </c>
      <c r="B661" s="24">
        <f>VLOOKUP(Table2634[[#This Row],[Date]],'DB Money Supply'!$A:$D,4)</f>
        <v>744.5</v>
      </c>
      <c r="C661" s="30">
        <f>(Table2634[[#This Row],[M1 Money Stock, Billions of Dollars, Weekly, Seasonally Adjusted]]-B660)/B660</f>
        <v>2.153721900659608E-3</v>
      </c>
      <c r="D661" s="34">
        <f>((1+Table2634[[#This Row],[Weekly change]])^52)-1</f>
        <v>0.11837094182949515</v>
      </c>
      <c r="E661" s="24">
        <f t="shared" si="10"/>
        <v>743.35</v>
      </c>
      <c r="F661" s="32">
        <f>(Table2634[[#This Row],[4 weeks average]]-B609)/B609</f>
        <v>0.10551754907792987</v>
      </c>
    </row>
    <row r="662" spans="1:6" x14ac:dyDescent="0.35">
      <c r="A662" s="22">
        <v>31992</v>
      </c>
      <c r="B662" s="24">
        <f>VLOOKUP(Table2634[[#This Row],[Date]],'DB Money Supply'!$A:$D,4)</f>
        <v>741.4</v>
      </c>
      <c r="C662" s="30">
        <f>(Table2634[[#This Row],[M1 Money Stock, Billions of Dollars, Weekly, Seasonally Adjusted]]-B661)/B661</f>
        <v>-4.1638683680322672E-3</v>
      </c>
      <c r="D662" s="34">
        <f>((1+Table2634[[#This Row],[Weekly change]])^52)-1</f>
        <v>-0.19504845279817817</v>
      </c>
      <c r="E662" s="24">
        <f t="shared" si="10"/>
        <v>742.35</v>
      </c>
      <c r="F662" s="32">
        <f>(Table2634[[#This Row],[4 weeks average]]-B610)/B610</f>
        <v>0.10124610591900311</v>
      </c>
    </row>
    <row r="663" spans="1:6" x14ac:dyDescent="0.35">
      <c r="A663" s="22">
        <v>31999</v>
      </c>
      <c r="B663" s="24">
        <f>VLOOKUP(Table2634[[#This Row],[Date]],'DB Money Supply'!$A:$D,4)</f>
        <v>743.9</v>
      </c>
      <c r="C663" s="30">
        <f>(Table2634[[#This Row],[M1 Money Stock, Billions of Dollars, Weekly, Seasonally Adjusted]]-B662)/B662</f>
        <v>3.3719989209603455E-3</v>
      </c>
      <c r="D663" s="34">
        <f>((1+Table2634[[#This Row],[Weekly change]])^52)-1</f>
        <v>0.19130456170055687</v>
      </c>
      <c r="E663" s="24">
        <f t="shared" si="10"/>
        <v>743.17500000000007</v>
      </c>
      <c r="F663" s="32">
        <f>(Table2634[[#This Row],[4 weeks average]]-B611)/B611</f>
        <v>9.9371301775148024E-2</v>
      </c>
    </row>
    <row r="664" spans="1:6" x14ac:dyDescent="0.35">
      <c r="A664" s="22">
        <v>32006</v>
      </c>
      <c r="B664" s="24">
        <f>VLOOKUP(Table2634[[#This Row],[Date]],'DB Money Supply'!$A:$D,4)</f>
        <v>744.8</v>
      </c>
      <c r="C664" s="30">
        <f>(Table2634[[#This Row],[M1 Money Stock, Billions of Dollars, Weekly, Seasonally Adjusted]]-B663)/B663</f>
        <v>1.2098400322623703E-3</v>
      </c>
      <c r="D664" s="34">
        <f>((1+Table2634[[#This Row],[Weekly change]])^52)-1</f>
        <v>6.4892287777208679E-2</v>
      </c>
      <c r="E664" s="24">
        <f t="shared" si="10"/>
        <v>743.65000000000009</v>
      </c>
      <c r="F664" s="32">
        <f>(Table2634[[#This Row],[4 weeks average]]-B612)/B612</f>
        <v>9.7638376383763978E-2</v>
      </c>
    </row>
    <row r="665" spans="1:6" x14ac:dyDescent="0.35">
      <c r="A665" s="22">
        <v>32013</v>
      </c>
      <c r="B665" s="24">
        <f>VLOOKUP(Table2634[[#This Row],[Date]],'DB Money Supply'!$A:$D,4)</f>
        <v>746.3</v>
      </c>
      <c r="C665" s="30">
        <f>(Table2634[[#This Row],[M1 Money Stock, Billions of Dollars, Weekly, Seasonally Adjusted]]-B664)/B664</f>
        <v>2.0139634801288938E-3</v>
      </c>
      <c r="D665" s="34">
        <f>((1+Table2634[[#This Row],[Weekly change]])^52)-1</f>
        <v>0.11028949216508477</v>
      </c>
      <c r="E665" s="24">
        <f t="shared" si="10"/>
        <v>744.09999999999991</v>
      </c>
      <c r="F665" s="32">
        <f>(Table2634[[#This Row],[4 weeks average]]-B613)/B613</f>
        <v>9.5069904341427383E-2</v>
      </c>
    </row>
    <row r="666" spans="1:6" x14ac:dyDescent="0.35">
      <c r="A666" s="22">
        <v>32020</v>
      </c>
      <c r="B666" s="24">
        <f>VLOOKUP(Table2634[[#This Row],[Date]],'DB Money Supply'!$A:$D,4)</f>
        <v>746.2</v>
      </c>
      <c r="C666" s="30">
        <f>(Table2634[[#This Row],[M1 Money Stock, Billions of Dollars, Weekly, Seasonally Adjusted]]-B665)/B665</f>
        <v>-1.3399437223624421E-4</v>
      </c>
      <c r="D666" s="34">
        <f>((1+Table2634[[#This Row],[Weekly change]])^52)-1</f>
        <v>-6.9439527812109603E-3</v>
      </c>
      <c r="E666" s="24">
        <f t="shared" si="10"/>
        <v>745.3</v>
      </c>
      <c r="F666" s="32">
        <f>(Table2634[[#This Row],[4 weeks average]]-B614)/B614</f>
        <v>8.7394222351911258E-2</v>
      </c>
    </row>
    <row r="667" spans="1:6" x14ac:dyDescent="0.35">
      <c r="A667" s="22">
        <v>32027</v>
      </c>
      <c r="B667" s="24">
        <f>VLOOKUP(Table2634[[#This Row],[Date]],'DB Money Supply'!$A:$D,4)</f>
        <v>743.5</v>
      </c>
      <c r="C667" s="30">
        <f>(Table2634[[#This Row],[M1 Money Stock, Billions of Dollars, Weekly, Seasonally Adjusted]]-B666)/B666</f>
        <v>-3.6183328866256303E-3</v>
      </c>
      <c r="D667" s="34">
        <f>((1+Table2634[[#This Row],[Weekly change]])^52)-1</f>
        <v>-0.17179496970117536</v>
      </c>
      <c r="E667" s="24">
        <f t="shared" si="10"/>
        <v>745.2</v>
      </c>
      <c r="F667" s="32">
        <f>(Table2634[[#This Row],[4 weeks average]]-B615)/B615</f>
        <v>8.7248322147651103E-2</v>
      </c>
    </row>
    <row r="668" spans="1:6" x14ac:dyDescent="0.35">
      <c r="A668" s="22">
        <v>32034</v>
      </c>
      <c r="B668" s="24">
        <f>VLOOKUP(Table2634[[#This Row],[Date]],'DB Money Supply'!$A:$D,4)</f>
        <v>746.5</v>
      </c>
      <c r="C668" s="30">
        <f>(Table2634[[#This Row],[M1 Money Stock, Billions of Dollars, Weekly, Seasonally Adjusted]]-B667)/B667</f>
        <v>4.0349697377269674E-3</v>
      </c>
      <c r="D668" s="34">
        <f>((1+Table2634[[#This Row],[Weekly change]])^52)-1</f>
        <v>0.23293345916231778</v>
      </c>
      <c r="E668" s="24">
        <f t="shared" si="10"/>
        <v>745.625</v>
      </c>
      <c r="F668" s="32">
        <f>(Table2634[[#This Row],[4 weeks average]]-B616)/B616</f>
        <v>8.8344767187271897E-2</v>
      </c>
    </row>
    <row r="669" spans="1:6" x14ac:dyDescent="0.35">
      <c r="A669" s="22">
        <v>32041</v>
      </c>
      <c r="B669" s="24">
        <f>VLOOKUP(Table2634[[#This Row],[Date]],'DB Money Supply'!$A:$D,4)</f>
        <v>748.8</v>
      </c>
      <c r="C669" s="30">
        <f>(Table2634[[#This Row],[M1 Money Stock, Billions of Dollars, Weekly, Seasonally Adjusted]]-B668)/B668</f>
        <v>3.0810448760883518E-3</v>
      </c>
      <c r="D669" s="34">
        <f>((1+Table2634[[#This Row],[Weekly change]])^52)-1</f>
        <v>0.17347334925650237</v>
      </c>
      <c r="E669" s="24">
        <f t="shared" si="10"/>
        <v>746.25</v>
      </c>
      <c r="F669" s="32">
        <f>(Table2634[[#This Row],[4 weeks average]]-B617)/B617</f>
        <v>8.419293912538145E-2</v>
      </c>
    </row>
    <row r="670" spans="1:6" x14ac:dyDescent="0.35">
      <c r="A670" s="22">
        <v>32048</v>
      </c>
      <c r="B670" s="24">
        <f>VLOOKUP(Table2634[[#This Row],[Date]],'DB Money Supply'!$A:$D,4)</f>
        <v>749.8</v>
      </c>
      <c r="C670" s="30">
        <f>(Table2634[[#This Row],[M1 Money Stock, Billions of Dollars, Weekly, Seasonally Adjusted]]-B669)/B669</f>
        <v>1.3354700854700855E-3</v>
      </c>
      <c r="D670" s="34">
        <f>((1+Table2634[[#This Row],[Weekly change]])^52)-1</f>
        <v>7.186284910754126E-2</v>
      </c>
      <c r="E670" s="24">
        <f t="shared" si="10"/>
        <v>747.15000000000009</v>
      </c>
      <c r="F670" s="32">
        <f>(Table2634[[#This Row],[4 weeks average]]-B618)/B618</f>
        <v>8.1885317115551789E-2</v>
      </c>
    </row>
    <row r="671" spans="1:6" x14ac:dyDescent="0.35">
      <c r="A671" s="22">
        <v>32055</v>
      </c>
      <c r="B671" s="24">
        <f>VLOOKUP(Table2634[[#This Row],[Date]],'DB Money Supply'!$A:$D,4)</f>
        <v>753.7</v>
      </c>
      <c r="C671" s="30">
        <f>(Table2634[[#This Row],[M1 Money Stock, Billions of Dollars, Weekly, Seasonally Adjusted]]-B670)/B670</f>
        <v>5.2013870365431999E-3</v>
      </c>
      <c r="D671" s="34">
        <f>((1+Table2634[[#This Row],[Weekly change]])^52)-1</f>
        <v>0.30966468719559459</v>
      </c>
      <c r="E671" s="24">
        <f t="shared" si="10"/>
        <v>749.7</v>
      </c>
      <c r="F671" s="32">
        <f>(Table2634[[#This Row],[4 weeks average]]-B619)/B619</f>
        <v>8.4635416666666657E-2</v>
      </c>
    </row>
    <row r="672" spans="1:6" x14ac:dyDescent="0.35">
      <c r="A672" s="22">
        <v>32062</v>
      </c>
      <c r="B672" s="24">
        <f>VLOOKUP(Table2634[[#This Row],[Date]],'DB Money Supply'!$A:$D,4)</f>
        <v>748.9</v>
      </c>
      <c r="C672" s="30">
        <f>(Table2634[[#This Row],[M1 Money Stock, Billions of Dollars, Weekly, Seasonally Adjusted]]-B671)/B671</f>
        <v>-6.3685816637920499E-3</v>
      </c>
      <c r="D672" s="34">
        <f>((1+Table2634[[#This Row],[Weekly change]])^52)-1</f>
        <v>-0.28267429082125828</v>
      </c>
      <c r="E672" s="24">
        <f t="shared" si="10"/>
        <v>750.30000000000007</v>
      </c>
      <c r="F672" s="32">
        <f>(Table2634[[#This Row],[4 weeks average]]-B620)/B620</f>
        <v>8.5503472222222252E-2</v>
      </c>
    </row>
    <row r="673" spans="1:6" x14ac:dyDescent="0.35">
      <c r="A673" s="22">
        <v>32069</v>
      </c>
      <c r="B673" s="24">
        <f>VLOOKUP(Table2634[[#This Row],[Date]],'DB Money Supply'!$A:$D,4)</f>
        <v>755</v>
      </c>
      <c r="C673" s="30">
        <f>(Table2634[[#This Row],[M1 Money Stock, Billions of Dollars, Weekly, Seasonally Adjusted]]-B672)/B672</f>
        <v>8.1452797436240131E-3</v>
      </c>
      <c r="D673" s="34">
        <f>((1+Table2634[[#This Row],[Weekly change]])^52)-1</f>
        <v>0.52476282240572591</v>
      </c>
      <c r="E673" s="24">
        <f t="shared" si="10"/>
        <v>751.85</v>
      </c>
      <c r="F673" s="32">
        <f>(Table2634[[#This Row],[4 weeks average]]-B621)/B621</f>
        <v>8.0399482684293783E-2</v>
      </c>
    </row>
    <row r="674" spans="1:6" x14ac:dyDescent="0.35">
      <c r="A674" s="22">
        <v>32076</v>
      </c>
      <c r="B674" s="24">
        <f>VLOOKUP(Table2634[[#This Row],[Date]],'DB Money Supply'!$A:$D,4)</f>
        <v>765.2</v>
      </c>
      <c r="C674" s="30">
        <f>(Table2634[[#This Row],[M1 Money Stock, Billions of Dollars, Weekly, Seasonally Adjusted]]-B673)/B673</f>
        <v>1.3509933774834497E-2</v>
      </c>
      <c r="D674" s="34">
        <f>((1+Table2634[[#This Row],[Weekly change]])^52)-1</f>
        <v>1.0093542312956605</v>
      </c>
      <c r="E674" s="24">
        <f t="shared" si="10"/>
        <v>755.7</v>
      </c>
      <c r="F674" s="32">
        <f>(Table2634[[#This Row],[4 weeks average]]-B622)/B622</f>
        <v>8.2044673539518997E-2</v>
      </c>
    </row>
    <row r="675" spans="1:6" x14ac:dyDescent="0.35">
      <c r="A675" s="22">
        <v>32083</v>
      </c>
      <c r="B675" s="24">
        <f>VLOOKUP(Table2634[[#This Row],[Date]],'DB Money Supply'!$A:$D,4)</f>
        <v>758.5</v>
      </c>
      <c r="C675" s="30">
        <f>(Table2634[[#This Row],[M1 Money Stock, Billions of Dollars, Weekly, Seasonally Adjusted]]-B674)/B674</f>
        <v>-8.7558808154731375E-3</v>
      </c>
      <c r="D675" s="34">
        <f>((1+Table2634[[#This Row],[Weekly change]])^52)-1</f>
        <v>-0.36701643220883484</v>
      </c>
      <c r="E675" s="24">
        <f t="shared" si="10"/>
        <v>756.90000000000009</v>
      </c>
      <c r="F675" s="32">
        <f>(Table2634[[#This Row],[4 weeks average]]-B623)/B623</f>
        <v>8.298755186722008E-2</v>
      </c>
    </row>
    <row r="676" spans="1:6" x14ac:dyDescent="0.35">
      <c r="A676" s="22">
        <v>32090</v>
      </c>
      <c r="B676" s="24">
        <f>VLOOKUP(Table2634[[#This Row],[Date]],'DB Money Supply'!$A:$D,4)</f>
        <v>755.4</v>
      </c>
      <c r="C676" s="30">
        <f>(Table2634[[#This Row],[M1 Money Stock, Billions of Dollars, Weekly, Seasonally Adjusted]]-B675)/B675</f>
        <v>-4.0870138431114344E-3</v>
      </c>
      <c r="D676" s="34">
        <f>((1+Table2634[[#This Row],[Weekly change]])^52)-1</f>
        <v>-0.19181169957548472</v>
      </c>
      <c r="E676" s="24">
        <f t="shared" si="10"/>
        <v>758.52499999999998</v>
      </c>
      <c r="F676" s="32">
        <f>(Table2634[[#This Row],[4 weeks average]]-B624)/B624</f>
        <v>7.9289982925441135E-2</v>
      </c>
    </row>
    <row r="677" spans="1:6" x14ac:dyDescent="0.35">
      <c r="A677" s="22">
        <v>32097</v>
      </c>
      <c r="B677" s="24">
        <f>VLOOKUP(Table2634[[#This Row],[Date]],'DB Money Supply'!$A:$D,4)</f>
        <v>752.9</v>
      </c>
      <c r="C677" s="30">
        <f>(Table2634[[#This Row],[M1 Money Stock, Billions of Dollars, Weekly, Seasonally Adjusted]]-B676)/B676</f>
        <v>-3.309504898067249E-3</v>
      </c>
      <c r="D677" s="34">
        <f>((1+Table2634[[#This Row],[Weekly change]])^52)-1</f>
        <v>-0.15834043025169908</v>
      </c>
      <c r="E677" s="24">
        <f t="shared" si="10"/>
        <v>758</v>
      </c>
      <c r="F677" s="32">
        <f>(Table2634[[#This Row],[4 weeks average]]-B625)/B625</f>
        <v>7.6245917932699206E-2</v>
      </c>
    </row>
    <row r="678" spans="1:6" x14ac:dyDescent="0.35">
      <c r="A678" s="22">
        <v>32104</v>
      </c>
      <c r="B678" s="24">
        <f>VLOOKUP(Table2634[[#This Row],[Date]],'DB Money Supply'!$A:$D,4)</f>
        <v>752</v>
      </c>
      <c r="C678" s="30">
        <f>(Table2634[[#This Row],[M1 Money Stock, Billions of Dollars, Weekly, Seasonally Adjusted]]-B677)/B677</f>
        <v>-1.1953778722273573E-3</v>
      </c>
      <c r="D678" s="34">
        <f>((1+Table2634[[#This Row],[Weekly change]])^52)-1</f>
        <v>-6.03020932087307E-2</v>
      </c>
      <c r="E678" s="24">
        <f t="shared" si="10"/>
        <v>754.7</v>
      </c>
      <c r="F678" s="32">
        <f>(Table2634[[#This Row],[4 weeks average]]-B626)/B626</f>
        <v>7.1560414596052946E-2</v>
      </c>
    </row>
    <row r="679" spans="1:6" x14ac:dyDescent="0.35">
      <c r="A679" s="22">
        <v>32111</v>
      </c>
      <c r="B679" s="24">
        <f>VLOOKUP(Table2634[[#This Row],[Date]],'DB Money Supply'!$A:$D,4)</f>
        <v>751</v>
      </c>
      <c r="C679" s="30">
        <f>(Table2634[[#This Row],[M1 Money Stock, Billions of Dollars, Weekly, Seasonally Adjusted]]-B678)/B678</f>
        <v>-1.3297872340425532E-3</v>
      </c>
      <c r="D679" s="34">
        <f>((1+Table2634[[#This Row],[Weekly change]])^52)-1</f>
        <v>-6.6855257635652698E-2</v>
      </c>
      <c r="E679" s="24">
        <f t="shared" si="10"/>
        <v>752.82500000000005</v>
      </c>
      <c r="F679" s="32">
        <f>(Table2634[[#This Row],[4 weeks average]]-B627)/B627</f>
        <v>5.378639417693179E-2</v>
      </c>
    </row>
    <row r="680" spans="1:6" x14ac:dyDescent="0.35">
      <c r="A680" s="22">
        <v>32118</v>
      </c>
      <c r="B680" s="24">
        <f>VLOOKUP(Table2634[[#This Row],[Date]],'DB Money Supply'!$A:$D,4)</f>
        <v>750.5</v>
      </c>
      <c r="C680" s="30">
        <f>(Table2634[[#This Row],[M1 Money Stock, Billions of Dollars, Weekly, Seasonally Adjusted]]-B679)/B679</f>
        <v>-6.6577896138482028E-4</v>
      </c>
      <c r="D680" s="34">
        <f>((1+Table2634[[#This Row],[Weekly change]])^52)-1</f>
        <v>-3.4039210247880036E-2</v>
      </c>
      <c r="E680" s="24">
        <f t="shared" si="10"/>
        <v>751.6</v>
      </c>
      <c r="F680" s="32">
        <f>(Table2634[[#This Row],[4 weeks average]]-B628)/B628</f>
        <v>5.1777218024069406E-2</v>
      </c>
    </row>
    <row r="681" spans="1:6" x14ac:dyDescent="0.35">
      <c r="A681" s="22">
        <v>32125</v>
      </c>
      <c r="B681" s="24">
        <f>VLOOKUP(Table2634[[#This Row],[Date]],'DB Money Supply'!$A:$D,4)</f>
        <v>749.8</v>
      </c>
      <c r="C681" s="30">
        <f>(Table2634[[#This Row],[M1 Money Stock, Billions of Dollars, Weekly, Seasonally Adjusted]]-B680)/B680</f>
        <v>-9.3271152564962758E-4</v>
      </c>
      <c r="D681" s="34">
        <f>((1+Table2634[[#This Row],[Weekly change]])^52)-1</f>
        <v>-4.7365173748964873E-2</v>
      </c>
      <c r="E681" s="24">
        <f t="shared" si="10"/>
        <v>750.82500000000005</v>
      </c>
      <c r="F681" s="32">
        <f>(Table2634[[#This Row],[4 weeks average]]-B629)/B629</f>
        <v>4.4844141386028422E-2</v>
      </c>
    </row>
    <row r="682" spans="1:6" x14ac:dyDescent="0.35">
      <c r="A682" s="22">
        <v>32132</v>
      </c>
      <c r="B682" s="24">
        <f>VLOOKUP(Table2634[[#This Row],[Date]],'DB Money Supply'!$A:$D,4)</f>
        <v>749.6</v>
      </c>
      <c r="C682" s="30">
        <f>(Table2634[[#This Row],[M1 Money Stock, Billions of Dollars, Weekly, Seasonally Adjusted]]-B681)/B681</f>
        <v>-2.6673779674570795E-4</v>
      </c>
      <c r="D682" s="34">
        <f>((1+Table2634[[#This Row],[Weekly change]])^52)-1</f>
        <v>-1.3776439837508869E-2</v>
      </c>
      <c r="E682" s="24">
        <f t="shared" si="10"/>
        <v>750.22500000000002</v>
      </c>
      <c r="F682" s="32">
        <f>(Table2634[[#This Row],[4 weeks average]]-B630)/B630</f>
        <v>3.2514450867052021E-2</v>
      </c>
    </row>
    <row r="683" spans="1:6" x14ac:dyDescent="0.35">
      <c r="A683" s="22">
        <v>32139</v>
      </c>
      <c r="B683" s="24">
        <f>VLOOKUP(Table2634[[#This Row],[Date]],'DB Money Supply'!$A:$D,4)</f>
        <v>750.6</v>
      </c>
      <c r="C683" s="30">
        <f>(Table2634[[#This Row],[M1 Money Stock, Billions of Dollars, Weekly, Seasonally Adjusted]]-B682)/B682</f>
        <v>1.3340448239060833E-3</v>
      </c>
      <c r="D683" s="34">
        <f>((1+Table2634[[#This Row],[Weekly change]])^52)-1</f>
        <v>7.1783518318803807E-2</v>
      </c>
      <c r="E683" s="24">
        <f t="shared" si="10"/>
        <v>750.125</v>
      </c>
      <c r="F683" s="32">
        <f>(Table2634[[#This Row],[4 weeks average]]-B631)/B631</f>
        <v>2.0300598476604943E-2</v>
      </c>
    </row>
    <row r="684" spans="1:6" x14ac:dyDescent="0.35">
      <c r="A684" s="22">
        <v>32146</v>
      </c>
      <c r="B684" s="24">
        <f>VLOOKUP(Table2634[[#This Row],[Date]],'DB Money Supply'!$A:$D,4)</f>
        <v>751.1</v>
      </c>
      <c r="C684" s="30">
        <f>(Table2634[[#This Row],[M1 Money Stock, Billions of Dollars, Weekly, Seasonally Adjusted]]-B683)/B683</f>
        <v>6.6613375965893945E-4</v>
      </c>
      <c r="D684" s="34">
        <f>((1+Table2634[[#This Row],[Weekly change]])^52)-1</f>
        <v>3.5233933138717033E-2</v>
      </c>
      <c r="E684" s="24">
        <f t="shared" si="10"/>
        <v>750.27499999999998</v>
      </c>
      <c r="F684" s="32">
        <f>(Table2634[[#This Row],[4 weeks average]]-B632)/B632</f>
        <v>1.1016035574720327E-2</v>
      </c>
    </row>
    <row r="685" spans="1:6" x14ac:dyDescent="0.35">
      <c r="A685" s="22">
        <v>32153</v>
      </c>
      <c r="B685" s="24">
        <f>VLOOKUP(Table2634[[#This Row],[Date]],'DB Money Supply'!$A:$D,4)</f>
        <v>753.2</v>
      </c>
      <c r="C685" s="30">
        <f>(Table2634[[#This Row],[M1 Money Stock, Billions of Dollars, Weekly, Seasonally Adjusted]]-B684)/B684</f>
        <v>2.7958993476235156E-3</v>
      </c>
      <c r="D685" s="34">
        <f>((1+Table2634[[#This Row],[Weekly change]])^52)-1</f>
        <v>0.1562521863426285</v>
      </c>
      <c r="E685" s="24">
        <f t="shared" si="10"/>
        <v>751.125</v>
      </c>
      <c r="F685" s="32">
        <f>(Table2634[[#This Row],[4 weeks average]]-B633)/B633</f>
        <v>3.1906855337271632E-2</v>
      </c>
    </row>
    <row r="686" spans="1:6" x14ac:dyDescent="0.35">
      <c r="A686" s="22">
        <v>32160</v>
      </c>
      <c r="B686" s="24">
        <f>VLOOKUP(Table2634[[#This Row],[Date]],'DB Money Supply'!$A:$D,4)</f>
        <v>755.8</v>
      </c>
      <c r="C686" s="30">
        <f>(Table2634[[#This Row],[M1 Money Stock, Billions of Dollars, Weekly, Seasonally Adjusted]]-B685)/B685</f>
        <v>3.4519383961761933E-3</v>
      </c>
      <c r="D686" s="34">
        <f>((1+Table2634[[#This Row],[Weekly change]])^52)-1</f>
        <v>0.19625003720255352</v>
      </c>
      <c r="E686" s="24">
        <f t="shared" si="10"/>
        <v>752.67499999999995</v>
      </c>
      <c r="F686" s="32">
        <f>(Table2634[[#This Row],[4 weeks average]]-B634)/B634</f>
        <v>3.774300289535365E-2</v>
      </c>
    </row>
    <row r="687" spans="1:6" x14ac:dyDescent="0.35">
      <c r="A687" s="22">
        <v>32167</v>
      </c>
      <c r="B687" s="24">
        <f>VLOOKUP(Table2634[[#This Row],[Date]],'DB Money Supply'!$A:$D,4)</f>
        <v>759</v>
      </c>
      <c r="C687" s="30">
        <f>(Table2634[[#This Row],[M1 Money Stock, Billions of Dollars, Weekly, Seasonally Adjusted]]-B686)/B686</f>
        <v>4.2339243186028655E-3</v>
      </c>
      <c r="D687" s="34">
        <f>((1+Table2634[[#This Row],[Weekly change]])^52)-1</f>
        <v>0.24570208787298742</v>
      </c>
      <c r="E687" s="24">
        <f t="shared" si="10"/>
        <v>754.77500000000009</v>
      </c>
      <c r="F687" s="32">
        <f>(Table2634[[#This Row],[4 weeks average]]-B635)/B635</f>
        <v>3.6067261496225245E-2</v>
      </c>
    </row>
    <row r="688" spans="1:6" x14ac:dyDescent="0.35">
      <c r="A688" s="22">
        <v>32174</v>
      </c>
      <c r="B688" s="24">
        <f>VLOOKUP(Table2634[[#This Row],[Date]],'DB Money Supply'!$A:$D,4)</f>
        <v>760.3</v>
      </c>
      <c r="C688" s="30">
        <f>(Table2634[[#This Row],[M1 Money Stock, Billions of Dollars, Weekly, Seasonally Adjusted]]-B687)/B687</f>
        <v>1.712779973649479E-3</v>
      </c>
      <c r="D688" s="34">
        <f>((1+Table2634[[#This Row],[Weekly change]])^52)-1</f>
        <v>9.3067945638142469E-2</v>
      </c>
      <c r="E688" s="24">
        <f t="shared" si="10"/>
        <v>757.07500000000005</v>
      </c>
      <c r="F688" s="32">
        <f>(Table2634[[#This Row],[4 weeks average]]-B636)/B636</f>
        <v>3.7231127551719506E-2</v>
      </c>
    </row>
    <row r="689" spans="1:6" x14ac:dyDescent="0.35">
      <c r="A689" s="22">
        <v>32181</v>
      </c>
      <c r="B689" s="24">
        <f>VLOOKUP(Table2634[[#This Row],[Date]],'DB Money Supply'!$A:$D,4)</f>
        <v>756.6</v>
      </c>
      <c r="C689" s="30">
        <f>(Table2634[[#This Row],[M1 Money Stock, Billions of Dollars, Weekly, Seasonally Adjusted]]-B688)/B688</f>
        <v>-4.8665000657634253E-3</v>
      </c>
      <c r="D689" s="34">
        <f>((1+Table2634[[#This Row],[Weekly change]])^52)-1</f>
        <v>-0.22405664829522476</v>
      </c>
      <c r="E689" s="24">
        <f t="shared" si="10"/>
        <v>757.92499999999995</v>
      </c>
      <c r="F689" s="32">
        <f>(Table2634[[#This Row],[4 weeks average]]-B637)/B637</f>
        <v>3.8111217641418886E-2</v>
      </c>
    </row>
    <row r="690" spans="1:6" x14ac:dyDescent="0.35">
      <c r="A690" s="22">
        <v>32188</v>
      </c>
      <c r="B690" s="24">
        <f>VLOOKUP(Table2634[[#This Row],[Date]],'DB Money Supply'!$A:$D,4)</f>
        <v>757.4</v>
      </c>
      <c r="C690" s="30">
        <f>(Table2634[[#This Row],[M1 Money Stock, Billions of Dollars, Weekly, Seasonally Adjusted]]-B689)/B689</f>
        <v>1.05736188210409E-3</v>
      </c>
      <c r="D690" s="34">
        <f>((1+Table2634[[#This Row],[Weekly change]])^52)-1</f>
        <v>5.6491771906330257E-2</v>
      </c>
      <c r="E690" s="24">
        <f t="shared" si="10"/>
        <v>758.32500000000005</v>
      </c>
      <c r="F690" s="32">
        <f>(Table2634[[#This Row],[4 weeks average]]-B638)/B638</f>
        <v>3.880136986301376E-2</v>
      </c>
    </row>
    <row r="691" spans="1:6" x14ac:dyDescent="0.35">
      <c r="A691" s="22">
        <v>32195</v>
      </c>
      <c r="B691" s="24">
        <f>VLOOKUP(Table2634[[#This Row],[Date]],'DB Money Supply'!$A:$D,4)</f>
        <v>759.8</v>
      </c>
      <c r="C691" s="30">
        <f>(Table2634[[#This Row],[M1 Money Stock, Billions of Dollars, Weekly, Seasonally Adjusted]]-B690)/B690</f>
        <v>3.1687351465539706E-3</v>
      </c>
      <c r="D691" s="34">
        <f>((1+Table2634[[#This Row],[Weekly change]])^52)-1</f>
        <v>0.17881973679216467</v>
      </c>
      <c r="E691" s="24">
        <f t="shared" si="10"/>
        <v>758.52500000000009</v>
      </c>
      <c r="F691" s="32">
        <f>(Table2634[[#This Row],[4 weeks average]]-B639)/B639</f>
        <v>3.6661199945332845E-2</v>
      </c>
    </row>
    <row r="692" spans="1:6" x14ac:dyDescent="0.35">
      <c r="A692" s="22">
        <v>32202</v>
      </c>
      <c r="B692" s="24">
        <f>VLOOKUP(Table2634[[#This Row],[Date]],'DB Money Supply'!$A:$D,4)</f>
        <v>756.7</v>
      </c>
      <c r="C692" s="30">
        <f>(Table2634[[#This Row],[M1 Money Stock, Billions of Dollars, Weekly, Seasonally Adjusted]]-B691)/B691</f>
        <v>-4.0800210581730841E-3</v>
      </c>
      <c r="D692" s="34">
        <f>((1+Table2634[[#This Row],[Weekly change]])^52)-1</f>
        <v>-0.19151656340294443</v>
      </c>
      <c r="E692" s="24">
        <f t="shared" si="10"/>
        <v>757.625</v>
      </c>
      <c r="F692" s="32">
        <f>(Table2634[[#This Row],[4 weeks average]]-B640)/B640</f>
        <v>3.5855892808312854E-2</v>
      </c>
    </row>
    <row r="693" spans="1:6" x14ac:dyDescent="0.35">
      <c r="A693" s="22">
        <v>32209</v>
      </c>
      <c r="B693" s="24">
        <f>VLOOKUP(Table2634[[#This Row],[Date]],'DB Money Supply'!$A:$D,4)</f>
        <v>758.1</v>
      </c>
      <c r="C693" s="30">
        <f>(Table2634[[#This Row],[M1 Money Stock, Billions of Dollars, Weekly, Seasonally Adjusted]]-B692)/B692</f>
        <v>1.8501387604070005E-3</v>
      </c>
      <c r="D693" s="34">
        <f>((1+Table2634[[#This Row],[Weekly change]])^52)-1</f>
        <v>0.10088932101184866</v>
      </c>
      <c r="E693" s="24">
        <f t="shared" si="10"/>
        <v>757.99999999999989</v>
      </c>
      <c r="F693" s="32">
        <f>(Table2634[[#This Row],[4 weeks average]]-B641)/B641</f>
        <v>3.523627424201016E-2</v>
      </c>
    </row>
    <row r="694" spans="1:6" x14ac:dyDescent="0.35">
      <c r="A694" s="22">
        <v>32216</v>
      </c>
      <c r="B694" s="24">
        <f>VLOOKUP(Table2634[[#This Row],[Date]],'DB Money Supply'!$A:$D,4)</f>
        <v>760.6</v>
      </c>
      <c r="C694" s="30">
        <f>(Table2634[[#This Row],[M1 Money Stock, Billions of Dollars, Weekly, Seasonally Adjusted]]-B693)/B693</f>
        <v>3.2977179791584222E-3</v>
      </c>
      <c r="D694" s="34">
        <f>((1+Table2634[[#This Row],[Weekly change]])^52)-1</f>
        <v>0.18672712918573553</v>
      </c>
      <c r="E694" s="24">
        <f t="shared" si="10"/>
        <v>758.8</v>
      </c>
      <c r="F694" s="32">
        <f>(Table2634[[#This Row],[4 weeks average]]-B642)/B642</f>
        <v>3.392832811009671E-2</v>
      </c>
    </row>
    <row r="695" spans="1:6" x14ac:dyDescent="0.35">
      <c r="A695" s="22">
        <v>32223</v>
      </c>
      <c r="B695" s="24">
        <f>VLOOKUP(Table2634[[#This Row],[Date]],'DB Money Supply'!$A:$D,4)</f>
        <v>763.1</v>
      </c>
      <c r="C695" s="30">
        <f>(Table2634[[#This Row],[M1 Money Stock, Billions of Dollars, Weekly, Seasonally Adjusted]]-B694)/B694</f>
        <v>3.2868787799105966E-3</v>
      </c>
      <c r="D695" s="34">
        <f>((1+Table2634[[#This Row],[Weekly change]])^52)-1</f>
        <v>0.18606062642860399</v>
      </c>
      <c r="E695" s="24">
        <f t="shared" si="10"/>
        <v>759.625</v>
      </c>
      <c r="F695" s="32">
        <f>(Table2634[[#This Row],[4 weeks average]]-B643)/B643</f>
        <v>3.5193513218860786E-2</v>
      </c>
    </row>
    <row r="696" spans="1:6" x14ac:dyDescent="0.35">
      <c r="A696" s="22">
        <v>32230</v>
      </c>
      <c r="B696" s="24">
        <f>VLOOKUP(Table2634[[#This Row],[Date]],'DB Money Supply'!$A:$D,4)</f>
        <v>763.7</v>
      </c>
      <c r="C696" s="30">
        <f>(Table2634[[#This Row],[M1 Money Stock, Billions of Dollars, Weekly, Seasonally Adjusted]]-B695)/B695</f>
        <v>7.8626654435856732E-4</v>
      </c>
      <c r="D696" s="34">
        <f>((1+Table2634[[#This Row],[Weekly change]])^52)-1</f>
        <v>4.1716460163811364E-2</v>
      </c>
      <c r="E696" s="24">
        <f t="shared" si="10"/>
        <v>761.375</v>
      </c>
      <c r="F696" s="32">
        <f>(Table2634[[#This Row],[4 weeks average]]-B644)/B644</f>
        <v>3.5320913788414503E-2</v>
      </c>
    </row>
    <row r="697" spans="1:6" x14ac:dyDescent="0.35">
      <c r="A697" s="22">
        <v>32237</v>
      </c>
      <c r="B697" s="24">
        <f>VLOOKUP(Table2634[[#This Row],[Date]],'DB Money Supply'!$A:$D,4)</f>
        <v>765.5</v>
      </c>
      <c r="C697" s="30">
        <f>(Table2634[[#This Row],[M1 Money Stock, Billions of Dollars, Weekly, Seasonally Adjusted]]-B696)/B696</f>
        <v>2.3569464449390526E-3</v>
      </c>
      <c r="D697" s="34">
        <f>((1+Table2634[[#This Row],[Weekly change]])^52)-1</f>
        <v>0.13022531491358835</v>
      </c>
      <c r="E697" s="24">
        <f t="shared" si="10"/>
        <v>763.22500000000002</v>
      </c>
      <c r="F697" s="32">
        <f>(Table2634[[#This Row],[4 weeks average]]-B645)/B645</f>
        <v>3.5302495930547989E-2</v>
      </c>
    </row>
    <row r="698" spans="1:6" x14ac:dyDescent="0.35">
      <c r="A698" s="22">
        <v>32244</v>
      </c>
      <c r="B698" s="24">
        <f>VLOOKUP(Table2634[[#This Row],[Date]],'DB Money Supply'!$A:$D,4)</f>
        <v>765.8</v>
      </c>
      <c r="C698" s="30">
        <f>(Table2634[[#This Row],[M1 Money Stock, Billions of Dollars, Weekly, Seasonally Adjusted]]-B697)/B697</f>
        <v>3.9190071848459114E-4</v>
      </c>
      <c r="D698" s="34">
        <f>((1+Table2634[[#This Row],[Weekly change]])^52)-1</f>
        <v>2.0583829247690977E-2</v>
      </c>
      <c r="E698" s="24">
        <f t="shared" si="10"/>
        <v>764.52500000000009</v>
      </c>
      <c r="F698" s="32">
        <f>(Table2634[[#This Row],[4 weeks average]]-B646)/B646</f>
        <v>3.6222553537544236E-2</v>
      </c>
    </row>
    <row r="699" spans="1:6" x14ac:dyDescent="0.35">
      <c r="A699" s="22">
        <v>32251</v>
      </c>
      <c r="B699" s="24">
        <f>VLOOKUP(Table2634[[#This Row],[Date]],'DB Money Supply'!$A:$D,4)</f>
        <v>766.8</v>
      </c>
      <c r="C699" s="30">
        <f>(Table2634[[#This Row],[M1 Money Stock, Billions of Dollars, Weekly, Seasonally Adjusted]]-B698)/B698</f>
        <v>1.3058239749281799E-3</v>
      </c>
      <c r="D699" s="34">
        <f>((1+Table2634[[#This Row],[Weekly change]])^52)-1</f>
        <v>7.0213916731867609E-2</v>
      </c>
      <c r="E699" s="24">
        <f t="shared" si="10"/>
        <v>765.45</v>
      </c>
      <c r="F699" s="32">
        <f>(Table2634[[#This Row],[4 weeks average]]-B647)/B647</f>
        <v>2.1417133706965664E-2</v>
      </c>
    </row>
    <row r="700" spans="1:6" x14ac:dyDescent="0.35">
      <c r="A700" s="22">
        <v>32258</v>
      </c>
      <c r="B700" s="24">
        <f>VLOOKUP(Table2634[[#This Row],[Date]],'DB Money Supply'!$A:$D,4)</f>
        <v>772.2</v>
      </c>
      <c r="C700" s="30">
        <f>(Table2634[[#This Row],[M1 Money Stock, Billions of Dollars, Weekly, Seasonally Adjusted]]-B699)/B699</f>
        <v>7.0422535211268796E-3</v>
      </c>
      <c r="D700" s="34">
        <f>((1+Table2634[[#This Row],[Weekly change]])^52)-1</f>
        <v>0.44038980986437837</v>
      </c>
      <c r="E700" s="24">
        <f t="shared" si="10"/>
        <v>767.57500000000005</v>
      </c>
      <c r="F700" s="32">
        <f>(Table2634[[#This Row],[4 weeks average]]-B648)/B648</f>
        <v>2.3569809307907814E-2</v>
      </c>
    </row>
    <row r="701" spans="1:6" x14ac:dyDescent="0.35">
      <c r="A701" s="22">
        <v>32265</v>
      </c>
      <c r="B701" s="24">
        <f>VLOOKUP(Table2634[[#This Row],[Date]],'DB Money Supply'!$A:$D,4)</f>
        <v>769.6</v>
      </c>
      <c r="C701" s="30">
        <f>(Table2634[[#This Row],[M1 Money Stock, Billions of Dollars, Weekly, Seasonally Adjusted]]-B700)/B700</f>
        <v>-3.3670033670033963E-3</v>
      </c>
      <c r="D701" s="34">
        <f>((1+Table2634[[#This Row],[Weekly change]])^52)-1</f>
        <v>-0.16086157067535045</v>
      </c>
      <c r="E701" s="24">
        <f t="shared" si="10"/>
        <v>768.6</v>
      </c>
      <c r="F701" s="32">
        <f>(Table2634[[#This Row],[4 weeks average]]-B649)/B649</f>
        <v>3.1539390685813982E-2</v>
      </c>
    </row>
    <row r="702" spans="1:6" x14ac:dyDescent="0.35">
      <c r="A702" s="22">
        <v>32272</v>
      </c>
      <c r="B702" s="24">
        <f>VLOOKUP(Table2634[[#This Row],[Date]],'DB Money Supply'!$A:$D,4)</f>
        <v>769.9</v>
      </c>
      <c r="C702" s="30">
        <f>(Table2634[[#This Row],[M1 Money Stock, Billions of Dollars, Weekly, Seasonally Adjusted]]-B701)/B701</f>
        <v>3.8981288981283069E-4</v>
      </c>
      <c r="D702" s="34">
        <f>((1+Table2634[[#This Row],[Weekly change]])^52)-1</f>
        <v>2.0473076730822326E-2</v>
      </c>
      <c r="E702" s="24">
        <f t="shared" si="10"/>
        <v>769.625</v>
      </c>
      <c r="F702" s="32">
        <f>(Table2634[[#This Row],[4 weeks average]]-B650)/B650</f>
        <v>3.5416386385039751E-2</v>
      </c>
    </row>
    <row r="703" spans="1:6" x14ac:dyDescent="0.35">
      <c r="A703" s="22">
        <v>32279</v>
      </c>
      <c r="B703" s="24">
        <f>VLOOKUP(Table2634[[#This Row],[Date]],'DB Money Supply'!$A:$D,4)</f>
        <v>771.9</v>
      </c>
      <c r="C703" s="30">
        <f>(Table2634[[#This Row],[M1 Money Stock, Billions of Dollars, Weekly, Seasonally Adjusted]]-B702)/B702</f>
        <v>2.5977399662293803E-3</v>
      </c>
      <c r="D703" s="34">
        <f>((1+Table2634[[#This Row],[Weekly change]])^52)-1</f>
        <v>0.14443072153281977</v>
      </c>
      <c r="E703" s="24">
        <f t="shared" si="10"/>
        <v>770.90000000000009</v>
      </c>
      <c r="F703" s="32">
        <f>(Table2634[[#This Row],[4 weeks average]]-B651)/B651</f>
        <v>3.5320977706151044E-2</v>
      </c>
    </row>
    <row r="704" spans="1:6" x14ac:dyDescent="0.35">
      <c r="A704" s="22">
        <v>32286</v>
      </c>
      <c r="B704" s="24">
        <f>VLOOKUP(Table2634[[#This Row],[Date]],'DB Money Supply'!$A:$D,4)</f>
        <v>772.5</v>
      </c>
      <c r="C704" s="30">
        <f>(Table2634[[#This Row],[M1 Money Stock, Billions of Dollars, Weekly, Seasonally Adjusted]]-B703)/B703</f>
        <v>7.7730275942482544E-4</v>
      </c>
      <c r="D704" s="34">
        <f>((1+Table2634[[#This Row],[Weekly change]])^52)-1</f>
        <v>4.1231390881618868E-2</v>
      </c>
      <c r="E704" s="24">
        <f t="shared" si="10"/>
        <v>770.97500000000002</v>
      </c>
      <c r="F704" s="32">
        <f>(Table2634[[#This Row],[4 weeks average]]-B652)/B652</f>
        <v>3.043972199946535E-2</v>
      </c>
    </row>
    <row r="705" spans="1:6" x14ac:dyDescent="0.35">
      <c r="A705" s="22">
        <v>32293</v>
      </c>
      <c r="B705" s="24">
        <f>VLOOKUP(Table2634[[#This Row],[Date]],'DB Money Supply'!$A:$D,4)</f>
        <v>772.7</v>
      </c>
      <c r="C705" s="30">
        <f>(Table2634[[#This Row],[M1 Money Stock, Billions of Dollars, Weekly, Seasonally Adjusted]]-B704)/B704</f>
        <v>2.5889967637546338E-4</v>
      </c>
      <c r="D705" s="34">
        <f>((1+Table2634[[#This Row],[Weekly change]])^52)-1</f>
        <v>1.3552048420070406E-2</v>
      </c>
      <c r="E705" s="24">
        <f t="shared" si="10"/>
        <v>771.75</v>
      </c>
      <c r="F705" s="32">
        <f>(Table2634[[#This Row],[4 weeks average]]-B653)/B653</f>
        <v>3.1613420665686377E-2</v>
      </c>
    </row>
    <row r="706" spans="1:6" x14ac:dyDescent="0.35">
      <c r="A706" s="22">
        <v>32300</v>
      </c>
      <c r="B706" s="24">
        <f>VLOOKUP(Table2634[[#This Row],[Date]],'DB Money Supply'!$A:$D,4)</f>
        <v>776.4</v>
      </c>
      <c r="C706" s="30">
        <f>(Table2634[[#This Row],[M1 Money Stock, Billions of Dollars, Weekly, Seasonally Adjusted]]-B705)/B705</f>
        <v>4.7884042966221448E-3</v>
      </c>
      <c r="D706" s="34">
        <f>((1+Table2634[[#This Row],[Weekly change]])^52)-1</f>
        <v>0.28197617037727296</v>
      </c>
      <c r="E706" s="24">
        <f t="shared" si="10"/>
        <v>773.37500000000011</v>
      </c>
      <c r="F706" s="32">
        <f>(Table2634[[#This Row],[4 weeks average]]-B654)/B654</f>
        <v>4.2284366576819561E-2</v>
      </c>
    </row>
    <row r="707" spans="1:6" x14ac:dyDescent="0.35">
      <c r="A707" s="22">
        <v>32307</v>
      </c>
      <c r="B707" s="24">
        <f>VLOOKUP(Table2634[[#This Row],[Date]],'DB Money Supply'!$A:$D,4)</f>
        <v>776.5</v>
      </c>
      <c r="C707" s="30">
        <f>(Table2634[[#This Row],[M1 Money Stock, Billions of Dollars, Weekly, Seasonally Adjusted]]-B706)/B706</f>
        <v>1.2879958784134819E-4</v>
      </c>
      <c r="D707" s="34">
        <f>((1+Table2634[[#This Row],[Weekly change]])^52)-1</f>
        <v>6.7196233200637057E-3</v>
      </c>
      <c r="E707" s="24">
        <f t="shared" si="10"/>
        <v>774.52499999999998</v>
      </c>
      <c r="F707" s="32">
        <f>(Table2634[[#This Row],[4 weeks average]]-B655)/B655</f>
        <v>4.1868442292171106E-2</v>
      </c>
    </row>
    <row r="708" spans="1:6" x14ac:dyDescent="0.35">
      <c r="A708" s="22">
        <v>32314</v>
      </c>
      <c r="B708" s="24">
        <f>VLOOKUP(Table2634[[#This Row],[Date]],'DB Money Supply'!$A:$D,4)</f>
        <v>780.6</v>
      </c>
      <c r="C708" s="30">
        <f>(Table2634[[#This Row],[M1 Money Stock, Billions of Dollars, Weekly, Seasonally Adjusted]]-B707)/B707</f>
        <v>5.2801030264005445E-3</v>
      </c>
      <c r="D708" s="34">
        <f>((1+Table2634[[#This Row],[Weekly change]])^52)-1</f>
        <v>0.31500837207206067</v>
      </c>
      <c r="E708" s="24">
        <f t="shared" si="10"/>
        <v>776.55</v>
      </c>
      <c r="F708" s="32">
        <f>(Table2634[[#This Row],[4 weeks average]]-B656)/B656</f>
        <v>4.3749999999999942E-2</v>
      </c>
    </row>
    <row r="709" spans="1:6" x14ac:dyDescent="0.35">
      <c r="A709" s="22">
        <v>32321</v>
      </c>
      <c r="B709" s="24">
        <f>VLOOKUP(Table2634[[#This Row],[Date]],'DB Money Supply'!$A:$D,4)</f>
        <v>779.8</v>
      </c>
      <c r="C709" s="30">
        <f>(Table2634[[#This Row],[M1 Money Stock, Billions of Dollars, Weekly, Seasonally Adjusted]]-B708)/B708</f>
        <v>-1.0248526774277072E-3</v>
      </c>
      <c r="D709" s="34">
        <f>((1+Table2634[[#This Row],[Weekly change]])^52)-1</f>
        <v>-5.1923104193691283E-2</v>
      </c>
      <c r="E709" s="24">
        <f t="shared" si="10"/>
        <v>778.32500000000005</v>
      </c>
      <c r="F709" s="32">
        <f>(Table2634[[#This Row],[4 weeks average]]-B657)/B657</f>
        <v>4.853159100094314E-2</v>
      </c>
    </row>
    <row r="710" spans="1:6" x14ac:dyDescent="0.35">
      <c r="A710" s="22">
        <v>32328</v>
      </c>
      <c r="B710" s="24">
        <f>VLOOKUP(Table2634[[#This Row],[Date]],'DB Money Supply'!$A:$D,4)</f>
        <v>777.7</v>
      </c>
      <c r="C710" s="30">
        <f>(Table2634[[#This Row],[M1 Money Stock, Billions of Dollars, Weekly, Seasonally Adjusted]]-B709)/B709</f>
        <v>-2.692998204667747E-3</v>
      </c>
      <c r="D710" s="34">
        <f>((1+Table2634[[#This Row],[Weekly change]])^52)-1</f>
        <v>-0.13083717790960869</v>
      </c>
      <c r="E710" s="24">
        <f t="shared" si="10"/>
        <v>778.64999999999986</v>
      </c>
      <c r="F710" s="32">
        <f>(Table2634[[#This Row],[4 weeks average]]-B658)/B658</f>
        <v>4.4606922457740658E-2</v>
      </c>
    </row>
    <row r="711" spans="1:6" x14ac:dyDescent="0.35">
      <c r="A711" s="22">
        <v>32335</v>
      </c>
      <c r="B711" s="24">
        <f>VLOOKUP(Table2634[[#This Row],[Date]],'DB Money Supply'!$A:$D,4)</f>
        <v>781.3</v>
      </c>
      <c r="C711" s="30">
        <f>(Table2634[[#This Row],[M1 Money Stock, Billions of Dollars, Weekly, Seasonally Adjusted]]-B710)/B710</f>
        <v>4.6290343320045122E-3</v>
      </c>
      <c r="D711" s="34">
        <f>((1+Table2634[[#This Row],[Weekly change]])^52)-1</f>
        <v>0.27144541035389791</v>
      </c>
      <c r="E711" s="24">
        <f t="shared" si="10"/>
        <v>779.85000000000014</v>
      </c>
      <c r="F711" s="32">
        <f>(Table2634[[#This Row],[4 weeks average]]-B659)/B659</f>
        <v>5.2997569538212413E-2</v>
      </c>
    </row>
    <row r="712" spans="1:6" x14ac:dyDescent="0.35">
      <c r="A712" s="22">
        <v>32342</v>
      </c>
      <c r="B712" s="24">
        <f>VLOOKUP(Table2634[[#This Row],[Date]],'DB Money Supply'!$A:$D,4)</f>
        <v>780.3</v>
      </c>
      <c r="C712" s="30">
        <f>(Table2634[[#This Row],[M1 Money Stock, Billions of Dollars, Weekly, Seasonally Adjusted]]-B711)/B711</f>
        <v>-1.2799180852425445E-3</v>
      </c>
      <c r="D712" s="34">
        <f>((1+Table2634[[#This Row],[Weekly change]])^52)-1</f>
        <v>-6.4429120552443653E-2</v>
      </c>
      <c r="E712" s="24">
        <f t="shared" si="10"/>
        <v>779.77500000000009</v>
      </c>
      <c r="F712" s="32">
        <f>(Table2634[[#This Row],[4 weeks average]]-B660)/B660</f>
        <v>4.963655942926385E-2</v>
      </c>
    </row>
    <row r="713" spans="1:6" x14ac:dyDescent="0.35">
      <c r="A713" s="22">
        <v>32349</v>
      </c>
      <c r="B713" s="24">
        <f>VLOOKUP(Table2634[[#This Row],[Date]],'DB Money Supply'!$A:$D,4)</f>
        <v>782.2</v>
      </c>
      <c r="C713" s="30">
        <f>(Table2634[[#This Row],[M1 Money Stock, Billions of Dollars, Weekly, Seasonally Adjusted]]-B712)/B712</f>
        <v>2.4349609124696796E-3</v>
      </c>
      <c r="D713" s="34">
        <f>((1+Table2634[[#This Row],[Weekly change]])^52)-1</f>
        <v>0.13480866806644598</v>
      </c>
      <c r="E713" s="24">
        <f t="shared" ref="E713:E776" si="11">AVERAGE(B710:B713)</f>
        <v>780.375</v>
      </c>
      <c r="F713" s="32">
        <f>(Table2634[[#This Row],[4 weeks average]]-B661)/B661</f>
        <v>4.8186702484889189E-2</v>
      </c>
    </row>
    <row r="714" spans="1:6" x14ac:dyDescent="0.35">
      <c r="A714" s="22">
        <v>32356</v>
      </c>
      <c r="B714" s="24">
        <f>VLOOKUP(Table2634[[#This Row],[Date]],'DB Money Supply'!$A:$D,4)</f>
        <v>784.3</v>
      </c>
      <c r="C714" s="30">
        <f>(Table2634[[#This Row],[M1 Money Stock, Billions of Dollars, Weekly, Seasonally Adjusted]]-B713)/B713</f>
        <v>2.6847353617999348E-3</v>
      </c>
      <c r="D714" s="34">
        <f>((1+Table2634[[#This Row],[Weekly change]])^52)-1</f>
        <v>0.1496058800719855</v>
      </c>
      <c r="E714" s="24">
        <f t="shared" si="11"/>
        <v>782.02500000000009</v>
      </c>
      <c r="F714" s="32">
        <f>(Table2634[[#This Row],[4 weeks average]]-B662)/B662</f>
        <v>5.4794982465605768E-2</v>
      </c>
    </row>
    <row r="715" spans="1:6" x14ac:dyDescent="0.35">
      <c r="A715" s="22">
        <v>32363</v>
      </c>
      <c r="B715" s="24">
        <f>VLOOKUP(Table2634[[#This Row],[Date]],'DB Money Supply'!$A:$D,4)</f>
        <v>782.2</v>
      </c>
      <c r="C715" s="30">
        <f>(Table2634[[#This Row],[M1 Money Stock, Billions of Dollars, Weekly, Seasonally Adjusted]]-B714)/B714</f>
        <v>-2.6775468570698828E-3</v>
      </c>
      <c r="D715" s="34">
        <f>((1+Table2634[[#This Row],[Weekly change]])^52)-1</f>
        <v>-0.13013666915362077</v>
      </c>
      <c r="E715" s="24">
        <f t="shared" si="11"/>
        <v>782.25</v>
      </c>
      <c r="F715" s="32">
        <f>(Table2634[[#This Row],[4 weeks average]]-B663)/B663</f>
        <v>5.1552628041403446E-2</v>
      </c>
    </row>
    <row r="716" spans="1:6" x14ac:dyDescent="0.35">
      <c r="A716" s="22">
        <v>32370</v>
      </c>
      <c r="B716" s="24">
        <f>VLOOKUP(Table2634[[#This Row],[Date]],'DB Money Supply'!$A:$D,4)</f>
        <v>783.4</v>
      </c>
      <c r="C716" s="30">
        <f>(Table2634[[#This Row],[M1 Money Stock, Billions of Dollars, Weekly, Seasonally Adjusted]]-B715)/B715</f>
        <v>1.5341344924570848E-3</v>
      </c>
      <c r="D716" s="34">
        <f>((1+Table2634[[#This Row],[Weekly change]])^52)-1</f>
        <v>8.2977143870184733E-2</v>
      </c>
      <c r="E716" s="24">
        <f t="shared" si="11"/>
        <v>783.02499999999998</v>
      </c>
      <c r="F716" s="32">
        <f>(Table2634[[#This Row],[4 weeks average]]-B664)/B664</f>
        <v>5.1322502685284675E-2</v>
      </c>
    </row>
    <row r="717" spans="1:6" x14ac:dyDescent="0.35">
      <c r="A717" s="22">
        <v>32377</v>
      </c>
      <c r="B717" s="24">
        <f>VLOOKUP(Table2634[[#This Row],[Date]],'DB Money Supply'!$A:$D,4)</f>
        <v>783.4</v>
      </c>
      <c r="C717" s="30">
        <f>(Table2634[[#This Row],[M1 Money Stock, Billions of Dollars, Weekly, Seasonally Adjusted]]-B716)/B716</f>
        <v>0</v>
      </c>
      <c r="D717" s="34">
        <f>((1+Table2634[[#This Row],[Weekly change]])^52)-1</f>
        <v>0</v>
      </c>
      <c r="E717" s="24">
        <f t="shared" si="11"/>
        <v>783.32500000000005</v>
      </c>
      <c r="F717" s="32">
        <f>(Table2634[[#This Row],[4 weeks average]]-B665)/B665</f>
        <v>4.9611416320514662E-2</v>
      </c>
    </row>
    <row r="718" spans="1:6" x14ac:dyDescent="0.35">
      <c r="A718" s="22">
        <v>32384</v>
      </c>
      <c r="B718" s="24">
        <f>VLOOKUP(Table2634[[#This Row],[Date]],'DB Money Supply'!$A:$D,4)</f>
        <v>784</v>
      </c>
      <c r="C718" s="30">
        <f>(Table2634[[#This Row],[M1 Money Stock, Billions of Dollars, Weekly, Seasonally Adjusted]]-B717)/B717</f>
        <v>7.6589226448815773E-4</v>
      </c>
      <c r="D718" s="34">
        <f>((1+Table2634[[#This Row],[Weekly change]])^52)-1</f>
        <v>4.0614239977029509E-2</v>
      </c>
      <c r="E718" s="24">
        <f t="shared" si="11"/>
        <v>783.25</v>
      </c>
      <c r="F718" s="32">
        <f>(Table2634[[#This Row],[4 weeks average]]-B666)/B666</f>
        <v>4.965156794425081E-2</v>
      </c>
    </row>
    <row r="719" spans="1:6" x14ac:dyDescent="0.35">
      <c r="A719" s="22">
        <v>32391</v>
      </c>
      <c r="B719" s="24">
        <f>VLOOKUP(Table2634[[#This Row],[Date]],'DB Money Supply'!$A:$D,4)</f>
        <v>783.8</v>
      </c>
      <c r="C719" s="30">
        <f>(Table2634[[#This Row],[M1 Money Stock, Billions of Dollars, Weekly, Seasonally Adjusted]]-B718)/B718</f>
        <v>-2.5510204081638456E-4</v>
      </c>
      <c r="D719" s="34">
        <f>((1+Table2634[[#This Row],[Weekly change]])^52)-1</f>
        <v>-1.3179379697275784E-2</v>
      </c>
      <c r="E719" s="24">
        <f t="shared" si="11"/>
        <v>783.65000000000009</v>
      </c>
      <c r="F719" s="32">
        <f>(Table2634[[#This Row],[4 weeks average]]-B667)/B667</f>
        <v>5.40013449899127E-2</v>
      </c>
    </row>
    <row r="720" spans="1:6" x14ac:dyDescent="0.35">
      <c r="A720" s="22">
        <v>32398</v>
      </c>
      <c r="B720" s="24">
        <f>VLOOKUP(Table2634[[#This Row],[Date]],'DB Money Supply'!$A:$D,4)</f>
        <v>782.8</v>
      </c>
      <c r="C720" s="30">
        <f>(Table2634[[#This Row],[M1 Money Stock, Billions of Dollars, Weekly, Seasonally Adjusted]]-B719)/B719</f>
        <v>-1.2758356723653994E-3</v>
      </c>
      <c r="D720" s="34">
        <f>((1+Table2634[[#This Row],[Weekly change]])^52)-1</f>
        <v>-6.4230237191223671E-2</v>
      </c>
      <c r="E720" s="24">
        <f t="shared" si="11"/>
        <v>783.5</v>
      </c>
      <c r="F720" s="32">
        <f>(Table2634[[#This Row],[4 weeks average]]-B668)/B668</f>
        <v>4.9564634963161422E-2</v>
      </c>
    </row>
    <row r="721" spans="1:6" x14ac:dyDescent="0.35">
      <c r="A721" s="22">
        <v>32405</v>
      </c>
      <c r="B721" s="24">
        <f>VLOOKUP(Table2634[[#This Row],[Date]],'DB Money Supply'!$A:$D,4)</f>
        <v>784.6</v>
      </c>
      <c r="C721" s="30">
        <f>(Table2634[[#This Row],[M1 Money Stock, Billions of Dollars, Weekly, Seasonally Adjusted]]-B720)/B720</f>
        <v>2.2994379151763775E-3</v>
      </c>
      <c r="D721" s="34">
        <f>((1+Table2634[[#This Row],[Weekly change]])^52)-1</f>
        <v>0.12685831584685037</v>
      </c>
      <c r="E721" s="24">
        <f t="shared" si="11"/>
        <v>783.8</v>
      </c>
      <c r="F721" s="32">
        <f>(Table2634[[#This Row],[4 weeks average]]-B669)/B669</f>
        <v>4.6741452991452992E-2</v>
      </c>
    </row>
    <row r="722" spans="1:6" x14ac:dyDescent="0.35">
      <c r="A722" s="22">
        <v>32412</v>
      </c>
      <c r="B722" s="24">
        <f>VLOOKUP(Table2634[[#This Row],[Date]],'DB Money Supply'!$A:$D,4)</f>
        <v>785.1</v>
      </c>
      <c r="C722" s="30">
        <f>(Table2634[[#This Row],[M1 Money Stock, Billions of Dollars, Weekly, Seasonally Adjusted]]-B721)/B721</f>
        <v>6.3726739739994895E-4</v>
      </c>
      <c r="D722" s="34">
        <f>((1+Table2634[[#This Row],[Weekly change]])^52)-1</f>
        <v>3.3682170589258709E-2</v>
      </c>
      <c r="E722" s="24">
        <f t="shared" si="11"/>
        <v>784.07499999999993</v>
      </c>
      <c r="F722" s="32">
        <f>(Table2634[[#This Row],[4 weeks average]]-B670)/B670</f>
        <v>4.5712189917311255E-2</v>
      </c>
    </row>
    <row r="723" spans="1:6" x14ac:dyDescent="0.35">
      <c r="A723" s="22">
        <v>32419</v>
      </c>
      <c r="B723" s="24">
        <f>VLOOKUP(Table2634[[#This Row],[Date]],'DB Money Supply'!$A:$D,4)</f>
        <v>781.1</v>
      </c>
      <c r="C723" s="30">
        <f>(Table2634[[#This Row],[M1 Money Stock, Billions of Dollars, Weekly, Seasonally Adjusted]]-B722)/B722</f>
        <v>-5.0948923703986754E-3</v>
      </c>
      <c r="D723" s="34">
        <f>((1+Table2634[[#This Row],[Weekly change]])^52)-1</f>
        <v>-0.23326313783130082</v>
      </c>
      <c r="E723" s="24">
        <f t="shared" si="11"/>
        <v>783.4</v>
      </c>
      <c r="F723" s="32">
        <f>(Table2634[[#This Row],[4 weeks average]]-B671)/B671</f>
        <v>3.9405599044712657E-2</v>
      </c>
    </row>
    <row r="724" spans="1:6" x14ac:dyDescent="0.35">
      <c r="A724" s="22">
        <v>32426</v>
      </c>
      <c r="B724" s="24">
        <f>VLOOKUP(Table2634[[#This Row],[Date]],'DB Money Supply'!$A:$D,4)</f>
        <v>782.3</v>
      </c>
      <c r="C724" s="30">
        <f>(Table2634[[#This Row],[M1 Money Stock, Billions of Dollars, Weekly, Seasonally Adjusted]]-B723)/B723</f>
        <v>1.5362949686338904E-3</v>
      </c>
      <c r="D724" s="34">
        <f>((1+Table2634[[#This Row],[Weekly change]])^52)-1</f>
        <v>8.3098630994064449E-2</v>
      </c>
      <c r="E724" s="24">
        <f t="shared" si="11"/>
        <v>783.27500000000009</v>
      </c>
      <c r="F724" s="32">
        <f>(Table2634[[#This Row],[4 weeks average]]-B672)/B672</f>
        <v>4.5900654292963167E-2</v>
      </c>
    </row>
    <row r="725" spans="1:6" x14ac:dyDescent="0.35">
      <c r="A725" s="22">
        <v>32433</v>
      </c>
      <c r="B725" s="24">
        <f>VLOOKUP(Table2634[[#This Row],[Date]],'DB Money Supply'!$A:$D,4)</f>
        <v>784</v>
      </c>
      <c r="C725" s="30">
        <f>(Table2634[[#This Row],[M1 Money Stock, Billions of Dollars, Weekly, Seasonally Adjusted]]-B724)/B724</f>
        <v>2.1730793813115757E-3</v>
      </c>
      <c r="D725" s="34">
        <f>((1+Table2634[[#This Row],[Weekly change]])^52)-1</f>
        <v>0.11949481586579158</v>
      </c>
      <c r="E725" s="24">
        <f t="shared" si="11"/>
        <v>783.125</v>
      </c>
      <c r="F725" s="32">
        <f>(Table2634[[#This Row],[4 weeks average]]-B673)/B673</f>
        <v>3.7251655629139076E-2</v>
      </c>
    </row>
    <row r="726" spans="1:6" x14ac:dyDescent="0.35">
      <c r="A726" s="22">
        <v>32440</v>
      </c>
      <c r="B726" s="24">
        <f>VLOOKUP(Table2634[[#This Row],[Date]],'DB Money Supply'!$A:$D,4)</f>
        <v>783.1</v>
      </c>
      <c r="C726" s="30">
        <f>(Table2634[[#This Row],[M1 Money Stock, Billions of Dollars, Weekly, Seasonally Adjusted]]-B725)/B725</f>
        <v>-1.1479591836734404E-3</v>
      </c>
      <c r="D726" s="34">
        <f>((1+Table2634[[#This Row],[Weekly change]])^52)-1</f>
        <v>-5.7979428809926348E-2</v>
      </c>
      <c r="E726" s="24">
        <f t="shared" si="11"/>
        <v>782.625</v>
      </c>
      <c r="F726" s="32">
        <f>(Table2634[[#This Row],[4 weeks average]]-B674)/B674</f>
        <v>2.2771824359644477E-2</v>
      </c>
    </row>
    <row r="727" spans="1:6" x14ac:dyDescent="0.35">
      <c r="A727" s="22">
        <v>32447</v>
      </c>
      <c r="B727" s="24">
        <f>VLOOKUP(Table2634[[#This Row],[Date]],'DB Money Supply'!$A:$D,4)</f>
        <v>784.1</v>
      </c>
      <c r="C727" s="30">
        <f>(Table2634[[#This Row],[M1 Money Stock, Billions of Dollars, Weekly, Seasonally Adjusted]]-B726)/B726</f>
        <v>1.2769761205465458E-3</v>
      </c>
      <c r="D727" s="34">
        <f>((1+Table2634[[#This Row],[Weekly change]])^52)-1</f>
        <v>6.861177220873671E-2</v>
      </c>
      <c r="E727" s="24">
        <f t="shared" si="11"/>
        <v>783.375</v>
      </c>
      <c r="F727" s="32">
        <f>(Table2634[[#This Row],[4 weeks average]]-B675)/B675</f>
        <v>3.2794990112063285E-2</v>
      </c>
    </row>
    <row r="728" spans="1:6" x14ac:dyDescent="0.35">
      <c r="A728" s="22">
        <v>32454</v>
      </c>
      <c r="B728" s="24">
        <f>VLOOKUP(Table2634[[#This Row],[Date]],'DB Money Supply'!$A:$D,4)</f>
        <v>783.2</v>
      </c>
      <c r="C728" s="30">
        <f>(Table2634[[#This Row],[M1 Money Stock, Billions of Dollars, Weekly, Seasonally Adjusted]]-B727)/B727</f>
        <v>-1.1478127789822437E-3</v>
      </c>
      <c r="D728" s="34">
        <f>((1+Table2634[[#This Row],[Weekly change]])^52)-1</f>
        <v>-5.7972248896872691E-2</v>
      </c>
      <c r="E728" s="24">
        <f t="shared" si="11"/>
        <v>783.59999999999991</v>
      </c>
      <c r="F728" s="32">
        <f>(Table2634[[#This Row],[4 weeks average]]-B676)/B676</f>
        <v>3.7331215250198481E-2</v>
      </c>
    </row>
    <row r="729" spans="1:6" x14ac:dyDescent="0.35">
      <c r="A729" s="22">
        <v>32461</v>
      </c>
      <c r="B729" s="24">
        <f>VLOOKUP(Table2634[[#This Row],[Date]],'DB Money Supply'!$A:$D,4)</f>
        <v>784.2</v>
      </c>
      <c r="C729" s="30">
        <f>(Table2634[[#This Row],[M1 Money Stock, Billions of Dollars, Weekly, Seasonally Adjusted]]-B728)/B728</f>
        <v>1.2768130745658835E-3</v>
      </c>
      <c r="D729" s="34">
        <f>((1+Table2634[[#This Row],[Weekly change]])^52)-1</f>
        <v>6.8602723692682277E-2</v>
      </c>
      <c r="E729" s="24">
        <f t="shared" si="11"/>
        <v>783.65000000000009</v>
      </c>
      <c r="F729" s="32">
        <f>(Table2634[[#This Row],[4 weeks average]]-B677)/B677</f>
        <v>4.0842077301102557E-2</v>
      </c>
    </row>
    <row r="730" spans="1:6" x14ac:dyDescent="0.35">
      <c r="A730" s="22">
        <v>32468</v>
      </c>
      <c r="B730" s="24">
        <f>VLOOKUP(Table2634[[#This Row],[Date]],'DB Money Supply'!$A:$D,4)</f>
        <v>784.5</v>
      </c>
      <c r="C730" s="30">
        <f>(Table2634[[#This Row],[M1 Money Stock, Billions of Dollars, Weekly, Seasonally Adjusted]]-B729)/B729</f>
        <v>3.8255547054317075E-4</v>
      </c>
      <c r="D730" s="34">
        <f>((1+Table2634[[#This Row],[Weekly change]])^52)-1</f>
        <v>2.0088185949777904E-2</v>
      </c>
      <c r="E730" s="24">
        <f t="shared" si="11"/>
        <v>784</v>
      </c>
      <c r="F730" s="32">
        <f>(Table2634[[#This Row],[4 weeks average]]-B678)/B678</f>
        <v>4.2553191489361701E-2</v>
      </c>
    </row>
    <row r="731" spans="1:6" x14ac:dyDescent="0.35">
      <c r="A731" s="22">
        <v>32475</v>
      </c>
      <c r="B731" s="24">
        <f>VLOOKUP(Table2634[[#This Row],[Date]],'DB Money Supply'!$A:$D,4)</f>
        <v>786.9</v>
      </c>
      <c r="C731" s="30">
        <f>(Table2634[[#This Row],[M1 Money Stock, Billions of Dollars, Weekly, Seasonally Adjusted]]-B730)/B730</f>
        <v>3.0592734225621124E-3</v>
      </c>
      <c r="D731" s="34">
        <f>((1+Table2634[[#This Row],[Weekly change]])^52)-1</f>
        <v>0.17214965517089764</v>
      </c>
      <c r="E731" s="24">
        <f t="shared" si="11"/>
        <v>784.7</v>
      </c>
      <c r="F731" s="32">
        <f>(Table2634[[#This Row],[4 weeks average]]-B679)/B679</f>
        <v>4.4873501997336945E-2</v>
      </c>
    </row>
    <row r="732" spans="1:6" x14ac:dyDescent="0.35">
      <c r="A732" s="22">
        <v>32482</v>
      </c>
      <c r="B732" s="24">
        <f>VLOOKUP(Table2634[[#This Row],[Date]],'DB Money Supply'!$A:$D,4)</f>
        <v>787.5</v>
      </c>
      <c r="C732" s="30">
        <f>(Table2634[[#This Row],[M1 Money Stock, Billions of Dollars, Weekly, Seasonally Adjusted]]-B731)/B731</f>
        <v>7.6248570339309033E-4</v>
      </c>
      <c r="D732" s="34">
        <f>((1+Table2634[[#This Row],[Weekly change]])^52)-1</f>
        <v>4.0430061406331319E-2</v>
      </c>
      <c r="E732" s="24">
        <f t="shared" si="11"/>
        <v>785.77499999999998</v>
      </c>
      <c r="F732" s="32">
        <f>(Table2634[[#This Row],[4 weeks average]]-B680)/B680</f>
        <v>4.7001998667554931E-2</v>
      </c>
    </row>
    <row r="733" spans="1:6" x14ac:dyDescent="0.35">
      <c r="A733" s="22">
        <v>32489</v>
      </c>
      <c r="B733" s="24">
        <f>VLOOKUP(Table2634[[#This Row],[Date]],'DB Money Supply'!$A:$D,4)</f>
        <v>788.2</v>
      </c>
      <c r="C733" s="30">
        <f>(Table2634[[#This Row],[M1 Money Stock, Billions of Dollars, Weekly, Seasonally Adjusted]]-B732)/B732</f>
        <v>8.8888888888894661E-4</v>
      </c>
      <c r="D733" s="34">
        <f>((1+Table2634[[#This Row],[Weekly change]])^52)-1</f>
        <v>4.7285617926906998E-2</v>
      </c>
      <c r="E733" s="24">
        <f t="shared" si="11"/>
        <v>786.77500000000009</v>
      </c>
      <c r="F733" s="32">
        <f>(Table2634[[#This Row],[4 weeks average]]-B681)/B681</f>
        <v>4.9313150173379755E-2</v>
      </c>
    </row>
    <row r="734" spans="1:6" x14ac:dyDescent="0.35">
      <c r="A734" s="22">
        <v>32496</v>
      </c>
      <c r="B734" s="24">
        <f>VLOOKUP(Table2634[[#This Row],[Date]],'DB Money Supply'!$A:$D,4)</f>
        <v>786.5</v>
      </c>
      <c r="C734" s="30">
        <f>(Table2634[[#This Row],[M1 Money Stock, Billions of Dollars, Weekly, Seasonally Adjusted]]-B733)/B733</f>
        <v>-2.1568129916265484E-3</v>
      </c>
      <c r="D734" s="34">
        <f>((1+Table2634[[#This Row],[Weekly change]])^52)-1</f>
        <v>-0.10620192628967284</v>
      </c>
      <c r="E734" s="24">
        <f t="shared" si="11"/>
        <v>787.27500000000009</v>
      </c>
      <c r="F734" s="32">
        <f>(Table2634[[#This Row],[4 weeks average]]-B682)/B682</f>
        <v>5.0260138740661778E-2</v>
      </c>
    </row>
    <row r="735" spans="1:6" x14ac:dyDescent="0.35">
      <c r="A735" s="22">
        <v>32503</v>
      </c>
      <c r="B735" s="24">
        <f>VLOOKUP(Table2634[[#This Row],[Date]],'DB Money Supply'!$A:$D,4)</f>
        <v>784.6</v>
      </c>
      <c r="C735" s="30">
        <f>(Table2634[[#This Row],[M1 Money Stock, Billions of Dollars, Weekly, Seasonally Adjusted]]-B734)/B734</f>
        <v>-2.4157660521296597E-3</v>
      </c>
      <c r="D735" s="34">
        <f>((1+Table2634[[#This Row],[Weekly change]])^52)-1</f>
        <v>-0.11818395773533141</v>
      </c>
      <c r="E735" s="24">
        <f t="shared" si="11"/>
        <v>786.69999999999993</v>
      </c>
      <c r="F735" s="32">
        <f>(Table2634[[#This Row],[4 weeks average]]-B683)/B683</f>
        <v>4.8094857447375308E-2</v>
      </c>
    </row>
    <row r="736" spans="1:6" x14ac:dyDescent="0.35">
      <c r="A736" s="22">
        <v>32510</v>
      </c>
      <c r="B736" s="24">
        <f>VLOOKUP(Table2634[[#This Row],[Date]],'DB Money Supply'!$A:$D,4)</f>
        <v>787.4</v>
      </c>
      <c r="C736" s="30">
        <f>(Table2634[[#This Row],[M1 Money Stock, Billions of Dollars, Weekly, Seasonally Adjusted]]-B735)/B735</f>
        <v>3.5686974254396566E-3</v>
      </c>
      <c r="D736" s="34">
        <f>((1+Table2634[[#This Row],[Weekly change]])^52)-1</f>
        <v>0.20350956537974474</v>
      </c>
      <c r="E736" s="24">
        <f t="shared" si="11"/>
        <v>786.67500000000007</v>
      </c>
      <c r="F736" s="32">
        <f>(Table2634[[#This Row],[4 weeks average]]-B684)/B684</f>
        <v>4.7363866329383629E-2</v>
      </c>
    </row>
    <row r="737" spans="1:6" x14ac:dyDescent="0.35">
      <c r="A737" s="22">
        <v>32517</v>
      </c>
      <c r="B737" s="24">
        <f>VLOOKUP(Table2634[[#This Row],[Date]],'DB Money Supply'!$A:$D,4)</f>
        <v>786.7</v>
      </c>
      <c r="C737" s="30">
        <f>(Table2634[[#This Row],[M1 Money Stock, Billions of Dollars, Weekly, Seasonally Adjusted]]-B736)/B736</f>
        <v>-8.8900177800346942E-4</v>
      </c>
      <c r="D737" s="34">
        <f>((1+Table2634[[#This Row],[Weekly change]])^52)-1</f>
        <v>-4.5195482404125298E-2</v>
      </c>
      <c r="E737" s="24">
        <f t="shared" si="11"/>
        <v>786.3</v>
      </c>
      <c r="F737" s="32">
        <f>(Table2634[[#This Row],[4 weeks average]]-B685)/B685</f>
        <v>4.3945831120552184E-2</v>
      </c>
    </row>
    <row r="738" spans="1:6" x14ac:dyDescent="0.35">
      <c r="A738" s="22">
        <v>32524</v>
      </c>
      <c r="B738" s="24">
        <f>VLOOKUP(Table2634[[#This Row],[Date]],'DB Money Supply'!$A:$D,4)</f>
        <v>786.2</v>
      </c>
      <c r="C738" s="30">
        <f>(Table2634[[#This Row],[M1 Money Stock, Billions of Dollars, Weekly, Seasonally Adjusted]]-B737)/B737</f>
        <v>-6.3556628956400153E-4</v>
      </c>
      <c r="D738" s="34">
        <f>((1+Table2634[[#This Row],[Weekly change]])^52)-1</f>
        <v>-3.2519446543450736E-2</v>
      </c>
      <c r="E738" s="24">
        <f t="shared" si="11"/>
        <v>786.22499999999991</v>
      </c>
      <c r="F738" s="32">
        <f>(Table2634[[#This Row],[4 weeks average]]-B686)/B686</f>
        <v>4.0255358560465672E-2</v>
      </c>
    </row>
    <row r="739" spans="1:6" x14ac:dyDescent="0.35">
      <c r="A739" s="22">
        <v>32531</v>
      </c>
      <c r="B739" s="24">
        <f>VLOOKUP(Table2634[[#This Row],[Date]],'DB Money Supply'!$A:$D,4)</f>
        <v>786.5</v>
      </c>
      <c r="C739" s="30">
        <f>(Table2634[[#This Row],[M1 Money Stock, Billions of Dollars, Weekly, Seasonally Adjusted]]-B738)/B738</f>
        <v>3.8158229458147357E-4</v>
      </c>
      <c r="D739" s="34">
        <f>((1+Table2634[[#This Row],[Weekly change]])^52)-1</f>
        <v>2.0036585254760819E-2</v>
      </c>
      <c r="E739" s="24">
        <f t="shared" si="11"/>
        <v>786.7</v>
      </c>
      <c r="F739" s="32">
        <f>(Table2634[[#This Row],[4 weeks average]]-B687)/B687</f>
        <v>3.649538866930177E-2</v>
      </c>
    </row>
    <row r="740" spans="1:6" x14ac:dyDescent="0.35">
      <c r="A740" s="22">
        <v>32538</v>
      </c>
      <c r="B740" s="24">
        <f>VLOOKUP(Table2634[[#This Row],[Date]],'DB Money Supply'!$A:$D,4)</f>
        <v>783.2</v>
      </c>
      <c r="C740" s="30">
        <f>(Table2634[[#This Row],[M1 Money Stock, Billions of Dollars, Weekly, Seasonally Adjusted]]-B739)/B739</f>
        <v>-4.1958041958041377E-3</v>
      </c>
      <c r="D740" s="34">
        <f>((1+Table2634[[#This Row],[Weekly change]])^52)-1</f>
        <v>-0.19638969828365427</v>
      </c>
      <c r="E740" s="24">
        <f t="shared" si="11"/>
        <v>785.65000000000009</v>
      </c>
      <c r="F740" s="32">
        <f>(Table2634[[#This Row],[4 weeks average]]-B688)/B688</f>
        <v>3.3342101801920473E-2</v>
      </c>
    </row>
    <row r="741" spans="1:6" x14ac:dyDescent="0.35">
      <c r="A741" s="22">
        <v>32545</v>
      </c>
      <c r="B741" s="24">
        <f>VLOOKUP(Table2634[[#This Row],[Date]],'DB Money Supply'!$A:$D,4)</f>
        <v>784.4</v>
      </c>
      <c r="C741" s="30">
        <f>(Table2634[[#This Row],[M1 Money Stock, Billions of Dollars, Weekly, Seasonally Adjusted]]-B740)/B740</f>
        <v>1.532175689478973E-3</v>
      </c>
      <c r="D741" s="34">
        <f>((1+Table2634[[#This Row],[Weekly change]])^52)-1</f>
        <v>8.286700871318109E-2</v>
      </c>
      <c r="E741" s="24">
        <f t="shared" si="11"/>
        <v>785.07500000000005</v>
      </c>
      <c r="F741" s="32">
        <f>(Table2634[[#This Row],[4 weeks average]]-B689)/B689</f>
        <v>3.763547449114462E-2</v>
      </c>
    </row>
    <row r="742" spans="1:6" x14ac:dyDescent="0.35">
      <c r="A742" s="22">
        <v>32552</v>
      </c>
      <c r="B742" s="24">
        <f>VLOOKUP(Table2634[[#This Row],[Date]],'DB Money Supply'!$A:$D,4)</f>
        <v>783.5</v>
      </c>
      <c r="C742" s="30">
        <f>(Table2634[[#This Row],[M1 Money Stock, Billions of Dollars, Weekly, Seasonally Adjusted]]-B741)/B741</f>
        <v>-1.1473737888831939E-3</v>
      </c>
      <c r="D742" s="34">
        <f>((1+Table2634[[#This Row],[Weekly change]])^52)-1</f>
        <v>-5.7950719820023866E-2</v>
      </c>
      <c r="E742" s="24">
        <f t="shared" si="11"/>
        <v>784.4</v>
      </c>
      <c r="F742" s="32">
        <f>(Table2634[[#This Row],[4 weeks average]]-B690)/B690</f>
        <v>3.5648270398732508E-2</v>
      </c>
    </row>
    <row r="743" spans="1:6" x14ac:dyDescent="0.35">
      <c r="A743" s="22">
        <v>32559</v>
      </c>
      <c r="B743" s="24">
        <f>VLOOKUP(Table2634[[#This Row],[Date]],'DB Money Supply'!$A:$D,4)</f>
        <v>783.5</v>
      </c>
      <c r="C743" s="30">
        <f>(Table2634[[#This Row],[M1 Money Stock, Billions of Dollars, Weekly, Seasonally Adjusted]]-B742)/B742</f>
        <v>0</v>
      </c>
      <c r="D743" s="34">
        <f>((1+Table2634[[#This Row],[Weekly change]])^52)-1</f>
        <v>0</v>
      </c>
      <c r="E743" s="24">
        <f t="shared" si="11"/>
        <v>783.65</v>
      </c>
      <c r="F743" s="32">
        <f>(Table2634[[#This Row],[4 weeks average]]-B691)/B691</f>
        <v>3.1389839431429353E-2</v>
      </c>
    </row>
    <row r="744" spans="1:6" x14ac:dyDescent="0.35">
      <c r="A744" s="22">
        <v>32566</v>
      </c>
      <c r="B744" s="24">
        <f>VLOOKUP(Table2634[[#This Row],[Date]],'DB Money Supply'!$A:$D,4)</f>
        <v>783.4</v>
      </c>
      <c r="C744" s="30">
        <f>(Table2634[[#This Row],[M1 Money Stock, Billions of Dollars, Weekly, Seasonally Adjusted]]-B743)/B743</f>
        <v>-1.2763241863436215E-4</v>
      </c>
      <c r="D744" s="34">
        <f>((1+Table2634[[#This Row],[Weekly change]])^52)-1</f>
        <v>-6.6153310606844595E-3</v>
      </c>
      <c r="E744" s="24">
        <f t="shared" si="11"/>
        <v>783.7</v>
      </c>
      <c r="F744" s="32">
        <f>(Table2634[[#This Row],[4 weeks average]]-B692)/B692</f>
        <v>3.5681247522135584E-2</v>
      </c>
    </row>
    <row r="745" spans="1:6" x14ac:dyDescent="0.35">
      <c r="A745" s="22">
        <v>32573</v>
      </c>
      <c r="B745" s="24">
        <f>VLOOKUP(Table2634[[#This Row],[Date]],'DB Money Supply'!$A:$D,4)</f>
        <v>787.1</v>
      </c>
      <c r="C745" s="30">
        <f>(Table2634[[#This Row],[M1 Money Stock, Billions of Dollars, Weekly, Seasonally Adjusted]]-B744)/B744</f>
        <v>4.7230022976768515E-3</v>
      </c>
      <c r="D745" s="34">
        <f>((1+Table2634[[#This Row],[Weekly change]])^52)-1</f>
        <v>0.27764426417488064</v>
      </c>
      <c r="E745" s="24">
        <f t="shared" si="11"/>
        <v>784.375</v>
      </c>
      <c r="F745" s="32">
        <f>(Table2634[[#This Row],[4 weeks average]]-B693)/B693</f>
        <v>3.4659015960954991E-2</v>
      </c>
    </row>
    <row r="746" spans="1:6" x14ac:dyDescent="0.35">
      <c r="A746" s="22">
        <v>32580</v>
      </c>
      <c r="B746" s="24">
        <f>VLOOKUP(Table2634[[#This Row],[Date]],'DB Money Supply'!$A:$D,4)</f>
        <v>782.6</v>
      </c>
      <c r="C746" s="30">
        <f>(Table2634[[#This Row],[M1 Money Stock, Billions of Dollars, Weekly, Seasonally Adjusted]]-B745)/B745</f>
        <v>-5.7171896836488373E-3</v>
      </c>
      <c r="D746" s="34">
        <f>((1+Table2634[[#This Row],[Weekly change]])^52)-1</f>
        <v>-0.25780774035836629</v>
      </c>
      <c r="E746" s="24">
        <f t="shared" si="11"/>
        <v>784.15</v>
      </c>
      <c r="F746" s="32">
        <f>(Table2634[[#This Row],[4 weeks average]]-B694)/B694</f>
        <v>3.0962398106757761E-2</v>
      </c>
    </row>
    <row r="747" spans="1:6" x14ac:dyDescent="0.35">
      <c r="A747" s="22">
        <v>32587</v>
      </c>
      <c r="B747" s="24">
        <f>VLOOKUP(Table2634[[#This Row],[Date]],'DB Money Supply'!$A:$D,4)</f>
        <v>783.2</v>
      </c>
      <c r="C747" s="30">
        <f>(Table2634[[#This Row],[M1 Money Stock, Billions of Dollars, Weekly, Seasonally Adjusted]]-B746)/B746</f>
        <v>7.6667518527986543E-4</v>
      </c>
      <c r="D747" s="34">
        <f>((1+Table2634[[#This Row],[Weekly change]])^52)-1</f>
        <v>4.0656573762363868E-2</v>
      </c>
      <c r="E747" s="24">
        <f t="shared" si="11"/>
        <v>784.07500000000005</v>
      </c>
      <c r="F747" s="32">
        <f>(Table2634[[#This Row],[4 weeks average]]-B695)/B695</f>
        <v>2.7486567946533903E-2</v>
      </c>
    </row>
    <row r="748" spans="1:6" x14ac:dyDescent="0.35">
      <c r="A748" s="22">
        <v>32594</v>
      </c>
      <c r="B748" s="24">
        <f>VLOOKUP(Table2634[[#This Row],[Date]],'DB Money Supply'!$A:$D,4)</f>
        <v>783</v>
      </c>
      <c r="C748" s="30">
        <f>(Table2634[[#This Row],[M1 Money Stock, Billions of Dollars, Weekly, Seasonally Adjusted]]-B747)/B747</f>
        <v>-2.5536261491323478E-4</v>
      </c>
      <c r="D748" s="34">
        <f>((1+Table2634[[#This Row],[Weekly change]])^52)-1</f>
        <v>-1.3192754294670261E-2</v>
      </c>
      <c r="E748" s="24">
        <f t="shared" si="11"/>
        <v>783.97500000000002</v>
      </c>
      <c r="F748" s="32">
        <f>(Table2634[[#This Row],[4 weeks average]]-B696)/B696</f>
        <v>2.65483828728558E-2</v>
      </c>
    </row>
    <row r="749" spans="1:6" x14ac:dyDescent="0.35">
      <c r="A749" s="22">
        <v>32601</v>
      </c>
      <c r="B749" s="24">
        <f>VLOOKUP(Table2634[[#This Row],[Date]],'DB Money Supply'!$A:$D,4)</f>
        <v>777.4</v>
      </c>
      <c r="C749" s="30">
        <f>(Table2634[[#This Row],[M1 Money Stock, Billions of Dollars, Weekly, Seasonally Adjusted]]-B748)/B748</f>
        <v>-7.1519795657726979E-3</v>
      </c>
      <c r="D749" s="34">
        <f>((1+Table2634[[#This Row],[Weekly change]])^52)-1</f>
        <v>-0.31149949943687572</v>
      </c>
      <c r="E749" s="24">
        <f t="shared" si="11"/>
        <v>781.55000000000007</v>
      </c>
      <c r="F749" s="32">
        <f>(Table2634[[#This Row],[4 weeks average]]-B697)/B697</f>
        <v>2.0966688438928894E-2</v>
      </c>
    </row>
    <row r="750" spans="1:6" x14ac:dyDescent="0.35">
      <c r="A750" s="22">
        <v>32608</v>
      </c>
      <c r="B750" s="24">
        <f>VLOOKUP(Table2634[[#This Row],[Date]],'DB Money Supply'!$A:$D,4)</f>
        <v>776.5</v>
      </c>
      <c r="C750" s="30">
        <f>(Table2634[[#This Row],[M1 Money Stock, Billions of Dollars, Weekly, Seasonally Adjusted]]-B749)/B749</f>
        <v>-1.1577051710830683E-3</v>
      </c>
      <c r="D750" s="34">
        <f>((1+Table2634[[#This Row],[Weekly change]])^52)-1</f>
        <v>-5.8457266456888535E-2</v>
      </c>
      <c r="E750" s="24">
        <f t="shared" si="11"/>
        <v>780.02499999999998</v>
      </c>
      <c r="F750" s="32">
        <f>(Table2634[[#This Row],[4 weeks average]]-B698)/B698</f>
        <v>1.8575346043353386E-2</v>
      </c>
    </row>
    <row r="751" spans="1:6" x14ac:dyDescent="0.35">
      <c r="A751" s="22">
        <v>32615</v>
      </c>
      <c r="B751" s="24">
        <f>VLOOKUP(Table2634[[#This Row],[Date]],'DB Money Supply'!$A:$D,4)</f>
        <v>776.9</v>
      </c>
      <c r="C751" s="30">
        <f>(Table2634[[#This Row],[M1 Money Stock, Billions of Dollars, Weekly, Seasonally Adjusted]]-B750)/B750</f>
        <v>5.1513200257563075E-4</v>
      </c>
      <c r="D751" s="34">
        <f>((1+Table2634[[#This Row],[Weekly change]])^52)-1</f>
        <v>2.7141772931782437E-2</v>
      </c>
      <c r="E751" s="24">
        <f t="shared" si="11"/>
        <v>778.45</v>
      </c>
      <c r="F751" s="32">
        <f>(Table2634[[#This Row],[4 weeks average]]-B699)/B699</f>
        <v>1.519300991131989E-2</v>
      </c>
    </row>
    <row r="752" spans="1:6" x14ac:dyDescent="0.35">
      <c r="A752" s="22">
        <v>32622</v>
      </c>
      <c r="B752" s="24">
        <f>VLOOKUP(Table2634[[#This Row],[Date]],'DB Money Supply'!$A:$D,4)</f>
        <v>782.3</v>
      </c>
      <c r="C752" s="30">
        <f>(Table2634[[#This Row],[M1 Money Stock, Billions of Dollars, Weekly, Seasonally Adjusted]]-B751)/B751</f>
        <v>6.9507015059852972E-3</v>
      </c>
      <c r="D752" s="34">
        <f>((1+Table2634[[#This Row],[Weekly change]])^52)-1</f>
        <v>0.43359625395616996</v>
      </c>
      <c r="E752" s="24">
        <f t="shared" si="11"/>
        <v>778.27500000000009</v>
      </c>
      <c r="F752" s="32">
        <f>(Table2634[[#This Row],[4 weeks average]]-B700)/B700</f>
        <v>7.8671328671329251E-3</v>
      </c>
    </row>
    <row r="753" spans="1:6" x14ac:dyDescent="0.35">
      <c r="A753" s="22">
        <v>32629</v>
      </c>
      <c r="B753" s="24">
        <f>VLOOKUP(Table2634[[#This Row],[Date]],'DB Money Supply'!$A:$D,4)</f>
        <v>782.3</v>
      </c>
      <c r="C753" s="30">
        <f>(Table2634[[#This Row],[M1 Money Stock, Billions of Dollars, Weekly, Seasonally Adjusted]]-B752)/B752</f>
        <v>0</v>
      </c>
      <c r="D753" s="34">
        <f>((1+Table2634[[#This Row],[Weekly change]])^52)-1</f>
        <v>0</v>
      </c>
      <c r="E753" s="24">
        <f t="shared" si="11"/>
        <v>779.5</v>
      </c>
      <c r="F753" s="32">
        <f>(Table2634[[#This Row],[4 weeks average]]-B701)/B701</f>
        <v>1.2863825363825333E-2</v>
      </c>
    </row>
    <row r="754" spans="1:6" x14ac:dyDescent="0.35">
      <c r="A754" s="22">
        <v>32636</v>
      </c>
      <c r="B754" s="24">
        <f>VLOOKUP(Table2634[[#This Row],[Date]],'DB Money Supply'!$A:$D,4)</f>
        <v>775.1</v>
      </c>
      <c r="C754" s="30">
        <f>(Table2634[[#This Row],[M1 Money Stock, Billions of Dollars, Weekly, Seasonally Adjusted]]-B753)/B753</f>
        <v>-9.2036303208486922E-3</v>
      </c>
      <c r="D754" s="34">
        <f>((1+Table2634[[#This Row],[Weekly change]])^52)-1</f>
        <v>-0.38171438060534579</v>
      </c>
      <c r="E754" s="24">
        <f t="shared" si="11"/>
        <v>779.15</v>
      </c>
      <c r="F754" s="32">
        <f>(Table2634[[#This Row],[4 weeks average]]-B702)/B702</f>
        <v>1.2014547343810885E-2</v>
      </c>
    </row>
    <row r="755" spans="1:6" x14ac:dyDescent="0.35">
      <c r="A755" s="22">
        <v>32643</v>
      </c>
      <c r="B755" s="24">
        <f>VLOOKUP(Table2634[[#This Row],[Date]],'DB Money Supply'!$A:$D,4)</f>
        <v>775.7</v>
      </c>
      <c r="C755" s="30">
        <f>(Table2634[[#This Row],[M1 Money Stock, Billions of Dollars, Weekly, Seasonally Adjusted]]-B754)/B754</f>
        <v>7.7409366533353469E-4</v>
      </c>
      <c r="D755" s="34">
        <f>((1+Table2634[[#This Row],[Weekly change]])^52)-1</f>
        <v>4.1057786737145108E-2</v>
      </c>
      <c r="E755" s="24">
        <f t="shared" si="11"/>
        <v>778.84999999999991</v>
      </c>
      <c r="F755" s="32">
        <f>(Table2634[[#This Row],[4 weeks average]]-B703)/B703</f>
        <v>9.0037569633371322E-3</v>
      </c>
    </row>
    <row r="756" spans="1:6" x14ac:dyDescent="0.35">
      <c r="A756" s="22">
        <v>32650</v>
      </c>
      <c r="B756" s="24">
        <f>VLOOKUP(Table2634[[#This Row],[Date]],'DB Money Supply'!$A:$D,4)</f>
        <v>773.4</v>
      </c>
      <c r="C756" s="30">
        <f>(Table2634[[#This Row],[M1 Money Stock, Billions of Dollars, Weekly, Seasonally Adjusted]]-B755)/B755</f>
        <v>-2.9650638133299832E-3</v>
      </c>
      <c r="D756" s="34">
        <f>((1+Table2634[[#This Row],[Weekly change]])^52)-1</f>
        <v>-0.14308140465834362</v>
      </c>
      <c r="E756" s="24">
        <f t="shared" si="11"/>
        <v>776.62500000000011</v>
      </c>
      <c r="F756" s="32">
        <f>(Table2634[[#This Row],[4 weeks average]]-B704)/B704</f>
        <v>5.3398058252428658E-3</v>
      </c>
    </row>
    <row r="757" spans="1:6" x14ac:dyDescent="0.35">
      <c r="A757" s="22">
        <v>32657</v>
      </c>
      <c r="B757" s="24">
        <f>VLOOKUP(Table2634[[#This Row],[Date]],'DB Money Supply'!$A:$D,4)</f>
        <v>774.6</v>
      </c>
      <c r="C757" s="30">
        <f>(Table2634[[#This Row],[M1 Money Stock, Billions of Dollars, Weekly, Seasonally Adjusted]]-B756)/B756</f>
        <v>1.5515903801397019E-3</v>
      </c>
      <c r="D757" s="34">
        <f>((1+Table2634[[#This Row],[Weekly change]])^52)-1</f>
        <v>8.3959099468148723E-2</v>
      </c>
      <c r="E757" s="24">
        <f t="shared" si="11"/>
        <v>774.7</v>
      </c>
      <c r="F757" s="32">
        <f>(Table2634[[#This Row],[4 weeks average]]-B705)/B705</f>
        <v>2.588326646822829E-3</v>
      </c>
    </row>
    <row r="758" spans="1:6" x14ac:dyDescent="0.35">
      <c r="A758" s="22">
        <v>32664</v>
      </c>
      <c r="B758" s="24">
        <f>VLOOKUP(Table2634[[#This Row],[Date]],'DB Money Supply'!$A:$D,4)</f>
        <v>775.3</v>
      </c>
      <c r="C758" s="30">
        <f>(Table2634[[#This Row],[M1 Money Stock, Billions of Dollars, Weekly, Seasonally Adjusted]]-B757)/B757</f>
        <v>9.0369222824674897E-4</v>
      </c>
      <c r="D758" s="34">
        <f>((1+Table2634[[#This Row],[Weekly change]])^52)-1</f>
        <v>4.8091378687259656E-2</v>
      </c>
      <c r="E758" s="24">
        <f t="shared" si="11"/>
        <v>774.75</v>
      </c>
      <c r="F758" s="32">
        <f>(Table2634[[#This Row],[4 weeks average]]-B706)/B706</f>
        <v>-2.125193199381733E-3</v>
      </c>
    </row>
    <row r="759" spans="1:6" x14ac:dyDescent="0.35">
      <c r="A759" s="22">
        <v>32671</v>
      </c>
      <c r="B759" s="24">
        <f>VLOOKUP(Table2634[[#This Row],[Date]],'DB Money Supply'!$A:$D,4)</f>
        <v>772.5</v>
      </c>
      <c r="C759" s="30">
        <f>(Table2634[[#This Row],[M1 Money Stock, Billions of Dollars, Weekly, Seasonally Adjusted]]-B758)/B758</f>
        <v>-3.6115052237842833E-3</v>
      </c>
      <c r="D759" s="34">
        <f>((1+Table2634[[#This Row],[Weekly change]])^52)-1</f>
        <v>-0.1714998056679653</v>
      </c>
      <c r="E759" s="24">
        <f t="shared" si="11"/>
        <v>773.95</v>
      </c>
      <c r="F759" s="32">
        <f>(Table2634[[#This Row],[4 weeks average]]-B707)/B707</f>
        <v>-3.2839665164197738E-3</v>
      </c>
    </row>
    <row r="760" spans="1:6" x14ac:dyDescent="0.35">
      <c r="A760" s="22">
        <v>32678</v>
      </c>
      <c r="B760" s="24">
        <f>VLOOKUP(Table2634[[#This Row],[Date]],'DB Money Supply'!$A:$D,4)</f>
        <v>772.7</v>
      </c>
      <c r="C760" s="30">
        <f>(Table2634[[#This Row],[M1 Money Stock, Billions of Dollars, Weekly, Seasonally Adjusted]]-B759)/B759</f>
        <v>2.5889967637546338E-4</v>
      </c>
      <c r="D760" s="34">
        <f>((1+Table2634[[#This Row],[Weekly change]])^52)-1</f>
        <v>1.3552048420070406E-2</v>
      </c>
      <c r="E760" s="24">
        <f t="shared" si="11"/>
        <v>773.77500000000009</v>
      </c>
      <c r="F760" s="32">
        <f>(Table2634[[#This Row],[4 weeks average]]-B708)/B708</f>
        <v>-8.7432744043042937E-3</v>
      </c>
    </row>
    <row r="761" spans="1:6" x14ac:dyDescent="0.35">
      <c r="A761" s="22">
        <v>32685</v>
      </c>
      <c r="B761" s="24">
        <f>VLOOKUP(Table2634[[#This Row],[Date]],'DB Money Supply'!$A:$D,4)</f>
        <v>773.6</v>
      </c>
      <c r="C761" s="30">
        <f>(Table2634[[#This Row],[M1 Money Stock, Billions of Dollars, Weekly, Seasonally Adjusted]]-B760)/B760</f>
        <v>1.1647469910702436E-3</v>
      </c>
      <c r="D761" s="34">
        <f>((1+Table2634[[#This Row],[Weekly change]])^52)-1</f>
        <v>6.2401167191931339E-2</v>
      </c>
      <c r="E761" s="24">
        <f t="shared" si="11"/>
        <v>773.52499999999998</v>
      </c>
      <c r="F761" s="32">
        <f>(Table2634[[#This Row],[4 weeks average]]-B709)/B709</f>
        <v>-8.0469351115670402E-3</v>
      </c>
    </row>
    <row r="762" spans="1:6" x14ac:dyDescent="0.35">
      <c r="A762" s="22">
        <v>32692</v>
      </c>
      <c r="B762" s="24">
        <f>VLOOKUP(Table2634[[#This Row],[Date]],'DB Money Supply'!$A:$D,4)</f>
        <v>774.3</v>
      </c>
      <c r="C762" s="30">
        <f>(Table2634[[#This Row],[M1 Money Stock, Billions of Dollars, Weekly, Seasonally Adjusted]]-B761)/B761</f>
        <v>9.0486039296785385E-4</v>
      </c>
      <c r="D762" s="34">
        <f>((1+Table2634[[#This Row],[Weekly change]])^52)-1</f>
        <v>4.8154988953361899E-2</v>
      </c>
      <c r="E762" s="24">
        <f t="shared" si="11"/>
        <v>773.27500000000009</v>
      </c>
      <c r="F762" s="32">
        <f>(Table2634[[#This Row],[4 weeks average]]-B710)/B710</f>
        <v>-5.6898546997556313E-3</v>
      </c>
    </row>
    <row r="763" spans="1:6" x14ac:dyDescent="0.35">
      <c r="A763" s="22">
        <v>32699</v>
      </c>
      <c r="B763" s="24">
        <f>VLOOKUP(Table2634[[#This Row],[Date]],'DB Money Supply'!$A:$D,4)</f>
        <v>779.1</v>
      </c>
      <c r="C763" s="30">
        <f>(Table2634[[#This Row],[M1 Money Stock, Billions of Dollars, Weekly, Seasonally Adjusted]]-B762)/B762</f>
        <v>6.1991476172027233E-3</v>
      </c>
      <c r="D763" s="34">
        <f>((1+Table2634[[#This Row],[Weekly change]])^52)-1</f>
        <v>0.37900278873223603</v>
      </c>
      <c r="E763" s="24">
        <f t="shared" si="11"/>
        <v>774.92500000000007</v>
      </c>
      <c r="F763" s="32">
        <f>(Table2634[[#This Row],[4 weeks average]]-B711)/B711</f>
        <v>-8.1594777934210754E-3</v>
      </c>
    </row>
    <row r="764" spans="1:6" x14ac:dyDescent="0.35">
      <c r="A764" s="22">
        <v>32706</v>
      </c>
      <c r="B764" s="24">
        <f>VLOOKUP(Table2634[[#This Row],[Date]],'DB Money Supply'!$A:$D,4)</f>
        <v>777.9</v>
      </c>
      <c r="C764" s="30">
        <f>(Table2634[[#This Row],[M1 Money Stock, Billions of Dollars, Weekly, Seasonally Adjusted]]-B763)/B763</f>
        <v>-1.5402387370042939E-3</v>
      </c>
      <c r="D764" s="34">
        <f>((1+Table2634[[#This Row],[Weekly change]])^52)-1</f>
        <v>-7.7025948832396329E-2</v>
      </c>
      <c r="E764" s="24">
        <f t="shared" si="11"/>
        <v>776.22500000000002</v>
      </c>
      <c r="F764" s="32">
        <f>(Table2634[[#This Row],[4 weeks average]]-B712)/B712</f>
        <v>-5.2223503780596337E-3</v>
      </c>
    </row>
    <row r="765" spans="1:6" x14ac:dyDescent="0.35">
      <c r="A765" s="22">
        <v>32713</v>
      </c>
      <c r="B765" s="24">
        <f>VLOOKUP(Table2634[[#This Row],[Date]],'DB Money Supply'!$A:$D,4)</f>
        <v>778.1</v>
      </c>
      <c r="C765" s="30">
        <f>(Table2634[[#This Row],[M1 Money Stock, Billions of Dollars, Weekly, Seasonally Adjusted]]-B764)/B764</f>
        <v>2.5710245532850688E-4</v>
      </c>
      <c r="D765" s="34">
        <f>((1+Table2634[[#This Row],[Weekly change]])^52)-1</f>
        <v>1.3457355268054139E-2</v>
      </c>
      <c r="E765" s="24">
        <f t="shared" si="11"/>
        <v>777.35</v>
      </c>
      <c r="F765" s="32">
        <f>(Table2634[[#This Row],[4 weeks average]]-B713)/B713</f>
        <v>-6.2004602403477656E-3</v>
      </c>
    </row>
    <row r="766" spans="1:6" x14ac:dyDescent="0.35">
      <c r="A766" s="22">
        <v>32720</v>
      </c>
      <c r="B766" s="24">
        <f>VLOOKUP(Table2634[[#This Row],[Date]],'DB Money Supply'!$A:$D,4)</f>
        <v>777.3</v>
      </c>
      <c r="C766" s="30">
        <f>(Table2634[[#This Row],[M1 Money Stock, Billions of Dollars, Weekly, Seasonally Adjusted]]-B765)/B765</f>
        <v>-1.0281454825858734E-3</v>
      </c>
      <c r="D766" s="34">
        <f>((1+Table2634[[#This Row],[Weekly change]])^52)-1</f>
        <v>-5.2085592365795574E-2</v>
      </c>
      <c r="E766" s="24">
        <f t="shared" si="11"/>
        <v>778.09999999999991</v>
      </c>
      <c r="F766" s="32">
        <f>(Table2634[[#This Row],[4 weeks average]]-B714)/B714</f>
        <v>-7.9051383399210071E-3</v>
      </c>
    </row>
    <row r="767" spans="1:6" x14ac:dyDescent="0.35">
      <c r="A767" s="22">
        <v>32727</v>
      </c>
      <c r="B767" s="24">
        <f>VLOOKUP(Table2634[[#This Row],[Date]],'DB Money Supply'!$A:$D,4)</f>
        <v>778.4</v>
      </c>
      <c r="C767" s="30">
        <f>(Table2634[[#This Row],[M1 Money Stock, Billions of Dollars, Weekly, Seasonally Adjusted]]-B766)/B766</f>
        <v>1.4151550238003638E-3</v>
      </c>
      <c r="D767" s="34">
        <f>((1+Table2634[[#This Row],[Weekly change]])^52)-1</f>
        <v>7.6307327221545096E-2</v>
      </c>
      <c r="E767" s="24">
        <f t="shared" si="11"/>
        <v>777.92500000000007</v>
      </c>
      <c r="F767" s="32">
        <f>(Table2634[[#This Row],[4 weeks average]]-B715)/B715</f>
        <v>-5.4653541293786462E-3</v>
      </c>
    </row>
    <row r="768" spans="1:6" x14ac:dyDescent="0.35">
      <c r="A768" s="22">
        <v>32734</v>
      </c>
      <c r="B768" s="24">
        <f>VLOOKUP(Table2634[[#This Row],[Date]],'DB Money Supply'!$A:$D,4)</f>
        <v>779</v>
      </c>
      <c r="C768" s="30">
        <f>(Table2634[[#This Row],[M1 Money Stock, Billions of Dollars, Weekly, Seasonally Adjusted]]-B767)/B767</f>
        <v>7.7081192189108782E-4</v>
      </c>
      <c r="D768" s="34">
        <f>((1+Table2634[[#This Row],[Weekly change]])^52)-1</f>
        <v>4.0880281800044438E-2</v>
      </c>
      <c r="E768" s="24">
        <f t="shared" si="11"/>
        <v>778.2</v>
      </c>
      <c r="F768" s="32">
        <f>(Table2634[[#This Row],[4 weeks average]]-B716)/B716</f>
        <v>-6.6377329588970281E-3</v>
      </c>
    </row>
    <row r="769" spans="1:6" x14ac:dyDescent="0.35">
      <c r="A769" s="22">
        <v>32741</v>
      </c>
      <c r="B769" s="24">
        <f>VLOOKUP(Table2634[[#This Row],[Date]],'DB Money Supply'!$A:$D,4)</f>
        <v>780.9</v>
      </c>
      <c r="C769" s="30">
        <f>(Table2634[[#This Row],[M1 Money Stock, Billions of Dollars, Weekly, Seasonally Adjusted]]-B768)/B768</f>
        <v>2.4390243902438734E-3</v>
      </c>
      <c r="D769" s="34">
        <f>((1+Table2634[[#This Row],[Weekly change]])^52)-1</f>
        <v>0.13504789637214487</v>
      </c>
      <c r="E769" s="24">
        <f t="shared" si="11"/>
        <v>778.9</v>
      </c>
      <c r="F769" s="32">
        <f>(Table2634[[#This Row],[4 weeks average]]-B717)/B717</f>
        <v>-5.7441919836609652E-3</v>
      </c>
    </row>
    <row r="770" spans="1:6" x14ac:dyDescent="0.35">
      <c r="A770" s="22">
        <v>32748</v>
      </c>
      <c r="B770" s="24">
        <f>VLOOKUP(Table2634[[#This Row],[Date]],'DB Money Supply'!$A:$D,4)</f>
        <v>779.9</v>
      </c>
      <c r="C770" s="30">
        <f>(Table2634[[#This Row],[M1 Money Stock, Billions of Dollars, Weekly, Seasonally Adjusted]]-B769)/B769</f>
        <v>-1.2805736970162634E-3</v>
      </c>
      <c r="D770" s="34">
        <f>((1+Table2634[[#This Row],[Weekly change]])^52)-1</f>
        <v>-6.4461056200307287E-2</v>
      </c>
      <c r="E770" s="24">
        <f t="shared" si="11"/>
        <v>779.55000000000007</v>
      </c>
      <c r="F770" s="32">
        <f>(Table2634[[#This Row],[4 weeks average]]-B718)/B718</f>
        <v>-5.6760204081631781E-3</v>
      </c>
    </row>
    <row r="771" spans="1:6" x14ac:dyDescent="0.35">
      <c r="A771" s="22">
        <v>32755</v>
      </c>
      <c r="B771" s="24">
        <f>VLOOKUP(Table2634[[#This Row],[Date]],'DB Money Supply'!$A:$D,4)</f>
        <v>777.8</v>
      </c>
      <c r="C771" s="30">
        <f>(Table2634[[#This Row],[M1 Money Stock, Billions of Dollars, Weekly, Seasonally Adjusted]]-B770)/B770</f>
        <v>-2.6926529042185189E-3</v>
      </c>
      <c r="D771" s="34">
        <f>((1+Table2634[[#This Row],[Weekly change]])^52)-1</f>
        <v>-0.1308215292697863</v>
      </c>
      <c r="E771" s="24">
        <f t="shared" si="11"/>
        <v>779.40000000000009</v>
      </c>
      <c r="F771" s="32">
        <f>(Table2634[[#This Row],[4 weeks average]]-B719)/B719</f>
        <v>-5.6136769584075831E-3</v>
      </c>
    </row>
    <row r="772" spans="1:6" x14ac:dyDescent="0.35">
      <c r="A772" s="22">
        <v>32762</v>
      </c>
      <c r="B772" s="24">
        <f>VLOOKUP(Table2634[[#This Row],[Date]],'DB Money Supply'!$A:$D,4)</f>
        <v>781.9</v>
      </c>
      <c r="C772" s="30">
        <f>(Table2634[[#This Row],[M1 Money Stock, Billions of Dollars, Weekly, Seasonally Adjusted]]-B771)/B771</f>
        <v>5.2712779634867873E-3</v>
      </c>
      <c r="D772" s="34">
        <f>((1+Table2634[[#This Row],[Weekly change]])^52)-1</f>
        <v>0.31440821439184896</v>
      </c>
      <c r="E772" s="24">
        <f t="shared" si="11"/>
        <v>780.125</v>
      </c>
      <c r="F772" s="32">
        <f>(Table2634[[#This Row],[4 weeks average]]-B720)/B720</f>
        <v>-3.4172202350535958E-3</v>
      </c>
    </row>
    <row r="773" spans="1:6" x14ac:dyDescent="0.35">
      <c r="A773" s="22">
        <v>32769</v>
      </c>
      <c r="B773" s="24">
        <f>VLOOKUP(Table2634[[#This Row],[Date]],'DB Money Supply'!$A:$D,4)</f>
        <v>780.2</v>
      </c>
      <c r="C773" s="30">
        <f>(Table2634[[#This Row],[M1 Money Stock, Billions of Dollars, Weekly, Seasonally Adjusted]]-B772)/B772</f>
        <v>-2.174191073027154E-3</v>
      </c>
      <c r="D773" s="34">
        <f>((1+Table2634[[#This Row],[Weekly change]])^52)-1</f>
        <v>-0.10701100250109419</v>
      </c>
      <c r="E773" s="24">
        <f t="shared" si="11"/>
        <v>779.95</v>
      </c>
      <c r="F773" s="32">
        <f>(Table2634[[#This Row],[4 weeks average]]-B721)/B721</f>
        <v>-5.9265867958194964E-3</v>
      </c>
    </row>
    <row r="774" spans="1:6" x14ac:dyDescent="0.35">
      <c r="A774" s="22">
        <v>32776</v>
      </c>
      <c r="B774" s="24">
        <f>VLOOKUP(Table2634[[#This Row],[Date]],'DB Money Supply'!$A:$D,4)</f>
        <v>781.2</v>
      </c>
      <c r="C774" s="30">
        <f>(Table2634[[#This Row],[M1 Money Stock, Billions of Dollars, Weekly, Seasonally Adjusted]]-B773)/B773</f>
        <v>1.281722635221738E-3</v>
      </c>
      <c r="D774" s="34">
        <f>((1+Table2634[[#This Row],[Weekly change]])^52)-1</f>
        <v>6.8875221112146168E-2</v>
      </c>
      <c r="E774" s="24">
        <f t="shared" si="11"/>
        <v>780.27499999999986</v>
      </c>
      <c r="F774" s="32">
        <f>(Table2634[[#This Row],[4 weeks average]]-B722)/B722</f>
        <v>-6.1457139217936047E-3</v>
      </c>
    </row>
    <row r="775" spans="1:6" x14ac:dyDescent="0.35">
      <c r="A775" s="22">
        <v>32783</v>
      </c>
      <c r="B775" s="24">
        <f>VLOOKUP(Table2634[[#This Row],[Date]],'DB Money Supply'!$A:$D,4)</f>
        <v>783.5</v>
      </c>
      <c r="C775" s="30">
        <f>(Table2634[[#This Row],[M1 Money Stock, Billions of Dollars, Weekly, Seasonally Adjusted]]-B774)/B774</f>
        <v>2.9441884280593375E-3</v>
      </c>
      <c r="D775" s="34">
        <f>((1+Table2634[[#This Row],[Weekly change]])^52)-1</f>
        <v>0.16517683507729819</v>
      </c>
      <c r="E775" s="24">
        <f t="shared" si="11"/>
        <v>781.7</v>
      </c>
      <c r="F775" s="32">
        <f>(Table2634[[#This Row],[4 weeks average]]-B723)/B723</f>
        <v>7.6814748431701797E-4</v>
      </c>
    </row>
    <row r="776" spans="1:6" x14ac:dyDescent="0.35">
      <c r="A776" s="22">
        <v>32790</v>
      </c>
      <c r="B776" s="24">
        <f>VLOOKUP(Table2634[[#This Row],[Date]],'DB Money Supply'!$A:$D,4)</f>
        <v>785.2</v>
      </c>
      <c r="C776" s="30">
        <f>(Table2634[[#This Row],[M1 Money Stock, Billions of Dollars, Weekly, Seasonally Adjusted]]-B775)/B775</f>
        <v>2.1697511167837213E-3</v>
      </c>
      <c r="D776" s="34">
        <f>((1+Table2634[[#This Row],[Weekly change]])^52)-1</f>
        <v>0.11930150166609277</v>
      </c>
      <c r="E776" s="24">
        <f t="shared" si="11"/>
        <v>782.52500000000009</v>
      </c>
      <c r="F776" s="32">
        <f>(Table2634[[#This Row],[4 weeks average]]-B724)/B724</f>
        <v>2.8761344752669874E-4</v>
      </c>
    </row>
    <row r="777" spans="1:6" x14ac:dyDescent="0.35">
      <c r="A777" s="22">
        <v>32797</v>
      </c>
      <c r="B777" s="24">
        <f>VLOOKUP(Table2634[[#This Row],[Date]],'DB Money Supply'!$A:$D,4)</f>
        <v>788.7</v>
      </c>
      <c r="C777" s="30">
        <f>(Table2634[[#This Row],[M1 Money Stock, Billions of Dollars, Weekly, Seasonally Adjusted]]-B776)/B776</f>
        <v>4.4574630667345893E-3</v>
      </c>
      <c r="D777" s="34">
        <f>((1+Table2634[[#This Row],[Weekly change]])^52)-1</f>
        <v>0.26020324824457419</v>
      </c>
      <c r="E777" s="24">
        <f t="shared" ref="E777:E840" si="12">AVERAGE(B774:B777)</f>
        <v>784.65000000000009</v>
      </c>
      <c r="F777" s="32">
        <f>(Table2634[[#This Row],[4 weeks average]]-B725)/B725</f>
        <v>8.290816326531772E-4</v>
      </c>
    </row>
    <row r="778" spans="1:6" x14ac:dyDescent="0.35">
      <c r="A778" s="22">
        <v>32804</v>
      </c>
      <c r="B778" s="24">
        <f>VLOOKUP(Table2634[[#This Row],[Date]],'DB Money Supply'!$A:$D,4)</f>
        <v>787.4</v>
      </c>
      <c r="C778" s="30">
        <f>(Table2634[[#This Row],[M1 Money Stock, Billions of Dollars, Weekly, Seasonally Adjusted]]-B777)/B777</f>
        <v>-1.6482819830101029E-3</v>
      </c>
      <c r="D778" s="34">
        <f>((1+Table2634[[#This Row],[Weekly change]])^52)-1</f>
        <v>-8.2205141026352124E-2</v>
      </c>
      <c r="E778" s="24">
        <f t="shared" si="12"/>
        <v>786.2</v>
      </c>
      <c r="F778" s="32">
        <f>(Table2634[[#This Row],[4 weeks average]]-B726)/B726</f>
        <v>3.9586259736943208E-3</v>
      </c>
    </row>
    <row r="779" spans="1:6" x14ac:dyDescent="0.35">
      <c r="A779" s="22">
        <v>32811</v>
      </c>
      <c r="B779" s="24">
        <f>VLOOKUP(Table2634[[#This Row],[Date]],'DB Money Supply'!$A:$D,4)</f>
        <v>785.8</v>
      </c>
      <c r="C779" s="30">
        <f>(Table2634[[#This Row],[M1 Money Stock, Billions of Dollars, Weekly, Seasonally Adjusted]]-B778)/B778</f>
        <v>-2.0320040640081569E-3</v>
      </c>
      <c r="D779" s="34">
        <f>((1+Table2634[[#This Row],[Weekly change]])^52)-1</f>
        <v>-0.10037000066227786</v>
      </c>
      <c r="E779" s="24">
        <f t="shared" si="12"/>
        <v>786.77500000000009</v>
      </c>
      <c r="F779" s="32">
        <f>(Table2634[[#This Row],[4 weeks average]]-B727)/B727</f>
        <v>3.4115546486418419E-3</v>
      </c>
    </row>
    <row r="780" spans="1:6" x14ac:dyDescent="0.35">
      <c r="A780" s="22">
        <v>32818</v>
      </c>
      <c r="B780" s="24">
        <f>VLOOKUP(Table2634[[#This Row],[Date]],'DB Money Supply'!$A:$D,4)</f>
        <v>787</v>
      </c>
      <c r="C780" s="30">
        <f>(Table2634[[#This Row],[M1 Money Stock, Billions of Dollars, Weekly, Seasonally Adjusted]]-B779)/B779</f>
        <v>1.5271061338763623E-3</v>
      </c>
      <c r="D780" s="34">
        <f>((1+Table2634[[#This Row],[Weekly change]])^52)-1</f>
        <v>8.2582020174282844E-2</v>
      </c>
      <c r="E780" s="24">
        <f t="shared" si="12"/>
        <v>787.22499999999991</v>
      </c>
      <c r="F780" s="32">
        <f>(Table2634[[#This Row],[4 weeks average]]-B728)/B728</f>
        <v>5.1391726251275071E-3</v>
      </c>
    </row>
    <row r="781" spans="1:6" x14ac:dyDescent="0.35">
      <c r="A781" s="22">
        <v>32825</v>
      </c>
      <c r="B781" s="24">
        <f>VLOOKUP(Table2634[[#This Row],[Date]],'DB Money Supply'!$A:$D,4)</f>
        <v>785.9</v>
      </c>
      <c r="C781" s="30">
        <f>(Table2634[[#This Row],[M1 Money Stock, Billions of Dollars, Weekly, Seasonally Adjusted]]-B780)/B780</f>
        <v>-1.3977128335451369E-3</v>
      </c>
      <c r="D781" s="34">
        <f>((1+Table2634[[#This Row],[Weekly change]])^52)-1</f>
        <v>-7.0149918348148876E-2</v>
      </c>
      <c r="E781" s="24">
        <f t="shared" si="12"/>
        <v>786.52499999999998</v>
      </c>
      <c r="F781" s="32">
        <f>(Table2634[[#This Row],[4 weeks average]]-B729)/B729</f>
        <v>2.9648048967099356E-3</v>
      </c>
    </row>
    <row r="782" spans="1:6" x14ac:dyDescent="0.35">
      <c r="A782" s="22">
        <v>32832</v>
      </c>
      <c r="B782" s="24">
        <f>VLOOKUP(Table2634[[#This Row],[Date]],'DB Money Supply'!$A:$D,4)</f>
        <v>787.6</v>
      </c>
      <c r="C782" s="30">
        <f>(Table2634[[#This Row],[M1 Money Stock, Billions of Dollars, Weekly, Seasonally Adjusted]]-B781)/B781</f>
        <v>2.1631250795267152E-3</v>
      </c>
      <c r="D782" s="34">
        <f>((1+Table2634[[#This Row],[Weekly change]])^52)-1</f>
        <v>0.11891674177414324</v>
      </c>
      <c r="E782" s="24">
        <f t="shared" si="12"/>
        <v>786.57499999999993</v>
      </c>
      <c r="F782" s="32">
        <f>(Table2634[[#This Row],[4 weeks average]]-B730)/B730</f>
        <v>2.6449968132567646E-3</v>
      </c>
    </row>
    <row r="783" spans="1:6" x14ac:dyDescent="0.35">
      <c r="A783" s="22">
        <v>32839</v>
      </c>
      <c r="B783" s="24">
        <f>VLOOKUP(Table2634[[#This Row],[Date]],'DB Money Supply'!$A:$D,4)</f>
        <v>790.7</v>
      </c>
      <c r="C783" s="30">
        <f>(Table2634[[#This Row],[M1 Money Stock, Billions of Dollars, Weekly, Seasonally Adjusted]]-B782)/B782</f>
        <v>3.9360081259522889E-3</v>
      </c>
      <c r="D783" s="34">
        <f>((1+Table2634[[#This Row],[Weekly change]])^52)-1</f>
        <v>0.22663013303752355</v>
      </c>
      <c r="E783" s="24">
        <f t="shared" si="12"/>
        <v>787.8</v>
      </c>
      <c r="F783" s="32">
        <f>(Table2634[[#This Row],[4 weeks average]]-B731)/B731</f>
        <v>1.1437285550895632E-3</v>
      </c>
    </row>
    <row r="784" spans="1:6" x14ac:dyDescent="0.35">
      <c r="A784" s="22">
        <v>32846</v>
      </c>
      <c r="B784" s="24">
        <f>VLOOKUP(Table2634[[#This Row],[Date]],'DB Money Supply'!$A:$D,4)</f>
        <v>789</v>
      </c>
      <c r="C784" s="30">
        <f>(Table2634[[#This Row],[M1 Money Stock, Billions of Dollars, Weekly, Seasonally Adjusted]]-B783)/B783</f>
        <v>-2.1499936764892442E-3</v>
      </c>
      <c r="D784" s="34">
        <f>((1+Table2634[[#This Row],[Weekly change]])^52)-1</f>
        <v>-0.10588424114432959</v>
      </c>
      <c r="E784" s="24">
        <f t="shared" si="12"/>
        <v>788.3</v>
      </c>
      <c r="F784" s="32">
        <f>(Table2634[[#This Row],[4 weeks average]]-B732)/B732</f>
        <v>1.0158730158729581E-3</v>
      </c>
    </row>
    <row r="785" spans="1:6" x14ac:dyDescent="0.35">
      <c r="A785" s="22">
        <v>32853</v>
      </c>
      <c r="B785" s="24">
        <f>VLOOKUP(Table2634[[#This Row],[Date]],'DB Money Supply'!$A:$D,4)</f>
        <v>789.8</v>
      </c>
      <c r="C785" s="30">
        <f>(Table2634[[#This Row],[M1 Money Stock, Billions of Dollars, Weekly, Seasonally Adjusted]]-B784)/B784</f>
        <v>1.013941698352287E-3</v>
      </c>
      <c r="D785" s="34">
        <f>((1+Table2634[[#This Row],[Weekly change]])^52)-1</f>
        <v>5.4111525664173987E-2</v>
      </c>
      <c r="E785" s="24">
        <f t="shared" si="12"/>
        <v>789.27500000000009</v>
      </c>
      <c r="F785" s="32">
        <f>(Table2634[[#This Row],[4 weeks average]]-B733)/B733</f>
        <v>1.3638670388226915E-3</v>
      </c>
    </row>
    <row r="786" spans="1:6" x14ac:dyDescent="0.35">
      <c r="A786" s="22">
        <v>32860</v>
      </c>
      <c r="B786" s="24">
        <f>VLOOKUP(Table2634[[#This Row],[Date]],'DB Money Supply'!$A:$D,4)</f>
        <v>790.7</v>
      </c>
      <c r="C786" s="30">
        <f>(Table2634[[#This Row],[M1 Money Stock, Billions of Dollars, Weekly, Seasonally Adjusted]]-B785)/B785</f>
        <v>1.1395289946823132E-3</v>
      </c>
      <c r="D786" s="34">
        <f>((1+Table2634[[#This Row],[Weekly change]])^52)-1</f>
        <v>6.1010516719600671E-2</v>
      </c>
      <c r="E786" s="24">
        <f t="shared" si="12"/>
        <v>790.05</v>
      </c>
      <c r="F786" s="32">
        <f>(Table2634[[#This Row],[4 weeks average]]-B734)/B734</f>
        <v>4.5136681500317286E-3</v>
      </c>
    </row>
    <row r="787" spans="1:6" x14ac:dyDescent="0.35">
      <c r="A787" s="22">
        <v>32867</v>
      </c>
      <c r="B787" s="24">
        <f>VLOOKUP(Table2634[[#This Row],[Date]],'DB Money Supply'!$A:$D,4)</f>
        <v>794.9</v>
      </c>
      <c r="C787" s="30">
        <f>(Table2634[[#This Row],[M1 Money Stock, Billions of Dollars, Weekly, Seasonally Adjusted]]-B786)/B786</f>
        <v>5.3117490830908451E-3</v>
      </c>
      <c r="D787" s="34">
        <f>((1+Table2634[[#This Row],[Weekly change]])^52)-1</f>
        <v>0.31716270610902297</v>
      </c>
      <c r="E787" s="24">
        <f t="shared" si="12"/>
        <v>791.1</v>
      </c>
      <c r="F787" s="32">
        <f>(Table2634[[#This Row],[4 weeks average]]-B735)/B735</f>
        <v>8.2844761661993362E-3</v>
      </c>
    </row>
    <row r="788" spans="1:6" x14ac:dyDescent="0.35">
      <c r="A788" s="22">
        <v>32874</v>
      </c>
      <c r="B788" s="24">
        <f>VLOOKUP(Table2634[[#This Row],[Date]],'DB Money Supply'!$A:$D,4)</f>
        <v>798.3</v>
      </c>
      <c r="C788" s="30">
        <f>(Table2634[[#This Row],[M1 Money Stock, Billions of Dollars, Weekly, Seasonally Adjusted]]-B787)/B787</f>
        <v>4.2772675808277483E-3</v>
      </c>
      <c r="D788" s="34">
        <f>((1+Table2634[[#This Row],[Weekly change]])^52)-1</f>
        <v>0.24850095515529458</v>
      </c>
      <c r="E788" s="24">
        <f t="shared" si="12"/>
        <v>793.42499999999995</v>
      </c>
      <c r="F788" s="32">
        <f>(Table2634[[#This Row],[4 weeks average]]-B736)/B736</f>
        <v>7.6517653035305788E-3</v>
      </c>
    </row>
    <row r="789" spans="1:6" x14ac:dyDescent="0.35">
      <c r="A789" s="22">
        <v>32881</v>
      </c>
      <c r="B789" s="24">
        <f>VLOOKUP(Table2634[[#This Row],[Date]],'DB Money Supply'!$A:$D,4)</f>
        <v>793.6</v>
      </c>
      <c r="C789" s="30">
        <f>(Table2634[[#This Row],[M1 Money Stock, Billions of Dollars, Weekly, Seasonally Adjusted]]-B788)/B788</f>
        <v>-5.8875109607915976E-3</v>
      </c>
      <c r="D789" s="34">
        <f>((1+Table2634[[#This Row],[Weekly change]])^52)-1</f>
        <v>-0.26439012021121844</v>
      </c>
      <c r="E789" s="24">
        <f t="shared" si="12"/>
        <v>794.37499999999989</v>
      </c>
      <c r="F789" s="32">
        <f>(Table2634[[#This Row],[4 weeks average]]-B737)/B737</f>
        <v>9.7559425448072203E-3</v>
      </c>
    </row>
    <row r="790" spans="1:6" x14ac:dyDescent="0.35">
      <c r="A790" s="22">
        <v>32888</v>
      </c>
      <c r="B790" s="24">
        <f>VLOOKUP(Table2634[[#This Row],[Date]],'DB Money Supply'!$A:$D,4)</f>
        <v>796.5</v>
      </c>
      <c r="C790" s="30">
        <f>(Table2634[[#This Row],[M1 Money Stock, Billions of Dollars, Weekly, Seasonally Adjusted]]-B789)/B789</f>
        <v>3.6542338709677131E-3</v>
      </c>
      <c r="D790" s="34">
        <f>((1+Table2634[[#This Row],[Weekly change]])^52)-1</f>
        <v>0.20885522378384413</v>
      </c>
      <c r="E790" s="24">
        <f t="shared" si="12"/>
        <v>795.82499999999993</v>
      </c>
      <c r="F790" s="32">
        <f>(Table2634[[#This Row],[4 weeks average]]-B738)/B738</f>
        <v>1.2242431951157321E-2</v>
      </c>
    </row>
    <row r="791" spans="1:6" x14ac:dyDescent="0.35">
      <c r="A791" s="22">
        <v>32895</v>
      </c>
      <c r="B791" s="24">
        <f>VLOOKUP(Table2634[[#This Row],[Date]],'DB Money Supply'!$A:$D,4)</f>
        <v>795.1</v>
      </c>
      <c r="C791" s="30">
        <f>(Table2634[[#This Row],[M1 Money Stock, Billions of Dollars, Weekly, Seasonally Adjusted]]-B790)/B790</f>
        <v>-1.7576898932830851E-3</v>
      </c>
      <c r="D791" s="34">
        <f>((1+Table2634[[#This Row],[Weekly change]])^52)-1</f>
        <v>-8.7420701667058176E-2</v>
      </c>
      <c r="E791" s="24">
        <f t="shared" si="12"/>
        <v>795.875</v>
      </c>
      <c r="F791" s="32">
        <f>(Table2634[[#This Row],[4 weeks average]]-B739)/B739</f>
        <v>1.1919898283534647E-2</v>
      </c>
    </row>
    <row r="792" spans="1:6" x14ac:dyDescent="0.35">
      <c r="A792" s="22">
        <v>32902</v>
      </c>
      <c r="B792" s="24">
        <f>VLOOKUP(Table2634[[#This Row],[Date]],'DB Money Supply'!$A:$D,4)</f>
        <v>793.8</v>
      </c>
      <c r="C792" s="30">
        <f>(Table2634[[#This Row],[M1 Money Stock, Billions of Dollars, Weekly, Seasonally Adjusted]]-B791)/B791</f>
        <v>-1.6350144635895714E-3</v>
      </c>
      <c r="D792" s="34">
        <f>((1+Table2634[[#This Row],[Weekly change]])^52)-1</f>
        <v>-8.1570683858567472E-2</v>
      </c>
      <c r="E792" s="24">
        <f t="shared" si="12"/>
        <v>794.75</v>
      </c>
      <c r="F792" s="32">
        <f>(Table2634[[#This Row],[4 weeks average]]-B740)/B740</f>
        <v>1.4747191011235896E-2</v>
      </c>
    </row>
    <row r="793" spans="1:6" x14ac:dyDescent="0.35">
      <c r="A793" s="22">
        <v>32909</v>
      </c>
      <c r="B793" s="24">
        <f>VLOOKUP(Table2634[[#This Row],[Date]],'DB Money Supply'!$A:$D,4)</f>
        <v>797.1</v>
      </c>
      <c r="C793" s="30">
        <f>(Table2634[[#This Row],[M1 Money Stock, Billions of Dollars, Weekly, Seasonally Adjusted]]-B792)/B792</f>
        <v>4.1572184429328144E-3</v>
      </c>
      <c r="D793" s="34">
        <f>((1+Table2634[[#This Row],[Weekly change]])^52)-1</f>
        <v>0.24076392244706146</v>
      </c>
      <c r="E793" s="24">
        <f t="shared" si="12"/>
        <v>795.62499999999989</v>
      </c>
      <c r="F793" s="32">
        <f>(Table2634[[#This Row],[4 weeks average]]-B741)/B741</f>
        <v>1.4310300866904525E-2</v>
      </c>
    </row>
    <row r="794" spans="1:6" x14ac:dyDescent="0.35">
      <c r="A794" s="22">
        <v>32916</v>
      </c>
      <c r="B794" s="24">
        <f>VLOOKUP(Table2634[[#This Row],[Date]],'DB Money Supply'!$A:$D,4)</f>
        <v>796.3</v>
      </c>
      <c r="C794" s="30">
        <f>(Table2634[[#This Row],[M1 Money Stock, Billions of Dollars, Weekly, Seasonally Adjusted]]-B793)/B793</f>
        <v>-1.0036381884331554E-3</v>
      </c>
      <c r="D794" s="34">
        <f>((1+Table2634[[#This Row],[Weekly change]])^52)-1</f>
        <v>-5.0875589801411825E-2</v>
      </c>
      <c r="E794" s="24">
        <f t="shared" si="12"/>
        <v>795.57500000000005</v>
      </c>
      <c r="F794" s="32">
        <f>(Table2634[[#This Row],[4 weeks average]]-B742)/B742</f>
        <v>1.5411614550095782E-2</v>
      </c>
    </row>
    <row r="795" spans="1:6" x14ac:dyDescent="0.35">
      <c r="A795" s="22">
        <v>32923</v>
      </c>
      <c r="B795" s="24">
        <f>VLOOKUP(Table2634[[#This Row],[Date]],'DB Money Supply'!$A:$D,4)</f>
        <v>796.3</v>
      </c>
      <c r="C795" s="30">
        <f>(Table2634[[#This Row],[M1 Money Stock, Billions of Dollars, Weekly, Seasonally Adjusted]]-B794)/B794</f>
        <v>0</v>
      </c>
      <c r="D795" s="34">
        <f>((1+Table2634[[#This Row],[Weekly change]])^52)-1</f>
        <v>0</v>
      </c>
      <c r="E795" s="24">
        <f t="shared" si="12"/>
        <v>795.875</v>
      </c>
      <c r="F795" s="32">
        <f>(Table2634[[#This Row],[4 weeks average]]-B743)/B743</f>
        <v>1.5794511805998723E-2</v>
      </c>
    </row>
    <row r="796" spans="1:6" x14ac:dyDescent="0.35">
      <c r="A796" s="22">
        <v>32930</v>
      </c>
      <c r="B796" s="24">
        <f>VLOOKUP(Table2634[[#This Row],[Date]],'DB Money Supply'!$A:$D,4)</f>
        <v>799.8</v>
      </c>
      <c r="C796" s="30">
        <f>(Table2634[[#This Row],[M1 Money Stock, Billions of Dollars, Weekly, Seasonally Adjusted]]-B795)/B795</f>
        <v>4.3953283938214247E-3</v>
      </c>
      <c r="D796" s="34">
        <f>((1+Table2634[[#This Row],[Weekly change]])^52)-1</f>
        <v>0.25615598443568577</v>
      </c>
      <c r="E796" s="24">
        <f t="shared" si="12"/>
        <v>797.375</v>
      </c>
      <c r="F796" s="32">
        <f>(Table2634[[#This Row],[4 weeks average]]-B744)/B744</f>
        <v>1.7838907327036028E-2</v>
      </c>
    </row>
    <row r="797" spans="1:6" x14ac:dyDescent="0.35">
      <c r="A797" s="22">
        <v>32937</v>
      </c>
      <c r="B797" s="24">
        <f>VLOOKUP(Table2634[[#This Row],[Date]],'DB Money Supply'!$A:$D,4)</f>
        <v>801.6</v>
      </c>
      <c r="C797" s="30">
        <f>(Table2634[[#This Row],[M1 Money Stock, Billions of Dollars, Weekly, Seasonally Adjusted]]-B796)/B796</f>
        <v>2.2505626406602503E-3</v>
      </c>
      <c r="D797" s="34">
        <f>((1+Table2634[[#This Row],[Weekly change]])^52)-1</f>
        <v>0.12400450978746758</v>
      </c>
      <c r="E797" s="24">
        <f t="shared" si="12"/>
        <v>798.49999999999989</v>
      </c>
      <c r="F797" s="32">
        <f>(Table2634[[#This Row],[4 weeks average]]-B745)/B745</f>
        <v>1.4483547198576882E-2</v>
      </c>
    </row>
    <row r="798" spans="1:6" x14ac:dyDescent="0.35">
      <c r="A798" s="22">
        <v>32944</v>
      </c>
      <c r="B798" s="24">
        <f>VLOOKUP(Table2634[[#This Row],[Date]],'DB Money Supply'!$A:$D,4)</f>
        <v>799.7</v>
      </c>
      <c r="C798" s="30">
        <f>(Table2634[[#This Row],[M1 Money Stock, Billions of Dollars, Weekly, Seasonally Adjusted]]-B797)/B797</f>
        <v>-2.3702594810378957E-3</v>
      </c>
      <c r="D798" s="34">
        <f>((1+Table2634[[#This Row],[Weekly change]])^52)-1</f>
        <v>-0.11608979152192234</v>
      </c>
      <c r="E798" s="24">
        <f t="shared" si="12"/>
        <v>799.34999999999991</v>
      </c>
      <c r="F798" s="32">
        <f>(Table2634[[#This Row],[4 weeks average]]-B746)/B746</f>
        <v>2.1403015589061956E-2</v>
      </c>
    </row>
    <row r="799" spans="1:6" x14ac:dyDescent="0.35">
      <c r="A799" s="22">
        <v>32951</v>
      </c>
      <c r="B799" s="24">
        <f>VLOOKUP(Table2634[[#This Row],[Date]],'DB Money Supply'!$A:$D,4)</f>
        <v>799.6</v>
      </c>
      <c r="C799" s="30">
        <f>(Table2634[[#This Row],[M1 Money Stock, Billions of Dollars, Weekly, Seasonally Adjusted]]-B798)/B798</f>
        <v>-1.250468925847477E-4</v>
      </c>
      <c r="D799" s="34">
        <f>((1+Table2634[[#This Row],[Weekly change]])^52)-1</f>
        <v>-6.4817472631424344E-3</v>
      </c>
      <c r="E799" s="24">
        <f t="shared" si="12"/>
        <v>800.17500000000007</v>
      </c>
      <c r="F799" s="32">
        <f>(Table2634[[#This Row],[4 weeks average]]-B747)/B747</f>
        <v>2.1673901940755903E-2</v>
      </c>
    </row>
    <row r="800" spans="1:6" x14ac:dyDescent="0.35">
      <c r="A800" s="22">
        <v>32958</v>
      </c>
      <c r="B800" s="24">
        <f>VLOOKUP(Table2634[[#This Row],[Date]],'DB Money Supply'!$A:$D,4)</f>
        <v>802.5</v>
      </c>
      <c r="C800" s="30">
        <f>(Table2634[[#This Row],[M1 Money Stock, Billions of Dollars, Weekly, Seasonally Adjusted]]-B799)/B799</f>
        <v>3.6268134067033229E-3</v>
      </c>
      <c r="D800" s="34">
        <f>((1+Table2634[[#This Row],[Weekly change]])^52)-1</f>
        <v>0.20713903212166662</v>
      </c>
      <c r="E800" s="24">
        <f t="shared" si="12"/>
        <v>800.85</v>
      </c>
      <c r="F800" s="32">
        <f>(Table2634[[#This Row],[4 weeks average]]-B748)/B748</f>
        <v>2.2796934865900412E-2</v>
      </c>
    </row>
    <row r="801" spans="1:6" x14ac:dyDescent="0.35">
      <c r="A801" s="22">
        <v>32965</v>
      </c>
      <c r="B801" s="24">
        <f>VLOOKUP(Table2634[[#This Row],[Date]],'DB Money Supply'!$A:$D,4)</f>
        <v>802.4</v>
      </c>
      <c r="C801" s="30">
        <f>(Table2634[[#This Row],[M1 Money Stock, Billions of Dollars, Weekly, Seasonally Adjusted]]-B800)/B800</f>
        <v>-1.2461059190033987E-4</v>
      </c>
      <c r="D801" s="34">
        <f>((1+Table2634[[#This Row],[Weekly change]])^52)-1</f>
        <v>-6.4592036132513631E-3</v>
      </c>
      <c r="E801" s="24">
        <f t="shared" si="12"/>
        <v>801.05000000000007</v>
      </c>
      <c r="F801" s="32">
        <f>(Table2634[[#This Row],[4 weeks average]]-B749)/B749</f>
        <v>3.0421919217905959E-2</v>
      </c>
    </row>
    <row r="802" spans="1:6" x14ac:dyDescent="0.35">
      <c r="A802" s="22">
        <v>32972</v>
      </c>
      <c r="B802" s="24">
        <f>VLOOKUP(Table2634[[#This Row],[Date]],'DB Money Supply'!$A:$D,4)</f>
        <v>804.3</v>
      </c>
      <c r="C802" s="30">
        <f>(Table2634[[#This Row],[M1 Money Stock, Billions of Dollars, Weekly, Seasonally Adjusted]]-B801)/B801</f>
        <v>2.3678963110667713E-3</v>
      </c>
      <c r="D802" s="34">
        <f>((1+Table2634[[#This Row],[Weekly change]])^52)-1</f>
        <v>0.13086752299099724</v>
      </c>
      <c r="E802" s="24">
        <f t="shared" si="12"/>
        <v>802.2</v>
      </c>
      <c r="F802" s="32">
        <f>(Table2634[[#This Row],[4 weeks average]]-B750)/B750</f>
        <v>3.3097231165486213E-2</v>
      </c>
    </row>
    <row r="803" spans="1:6" x14ac:dyDescent="0.35">
      <c r="A803" s="22">
        <v>32979</v>
      </c>
      <c r="B803" s="24">
        <f>VLOOKUP(Table2634[[#This Row],[Date]],'DB Money Supply'!$A:$D,4)</f>
        <v>807</v>
      </c>
      <c r="C803" s="30">
        <f>(Table2634[[#This Row],[M1 Money Stock, Billions of Dollars, Weekly, Seasonally Adjusted]]-B802)/B802</f>
        <v>3.3569563595673823E-3</v>
      </c>
      <c r="D803" s="34">
        <f>((1+Table2634[[#This Row],[Weekly change]])^52)-1</f>
        <v>0.19037619416582863</v>
      </c>
      <c r="E803" s="24">
        <f t="shared" si="12"/>
        <v>804.05</v>
      </c>
      <c r="F803" s="32">
        <f>(Table2634[[#This Row],[4 weeks average]]-B751)/B751</f>
        <v>3.4946582571759532E-2</v>
      </c>
    </row>
    <row r="804" spans="1:6" x14ac:dyDescent="0.35">
      <c r="A804" s="22">
        <v>32986</v>
      </c>
      <c r="B804" s="24">
        <f>VLOOKUP(Table2634[[#This Row],[Date]],'DB Money Supply'!$A:$D,4)</f>
        <v>807.2</v>
      </c>
      <c r="C804" s="30">
        <f>(Table2634[[#This Row],[M1 Money Stock, Billions of Dollars, Weekly, Seasonally Adjusted]]-B803)/B803</f>
        <v>2.4783147459733019E-4</v>
      </c>
      <c r="D804" s="34">
        <f>((1+Table2634[[#This Row],[Weekly change]])^52)-1</f>
        <v>1.296901761036473E-2</v>
      </c>
      <c r="E804" s="24">
        <f t="shared" si="12"/>
        <v>805.22499999999991</v>
      </c>
      <c r="F804" s="32">
        <f>(Table2634[[#This Row],[4 weeks average]]-B752)/B752</f>
        <v>2.9304614597980259E-2</v>
      </c>
    </row>
    <row r="805" spans="1:6" x14ac:dyDescent="0.35">
      <c r="A805" s="22">
        <v>32993</v>
      </c>
      <c r="B805" s="24">
        <f>VLOOKUP(Table2634[[#This Row],[Date]],'DB Money Supply'!$A:$D,4)</f>
        <v>806.5</v>
      </c>
      <c r="C805" s="30">
        <f>(Table2634[[#This Row],[M1 Money Stock, Billions of Dollars, Weekly, Seasonally Adjusted]]-B804)/B804</f>
        <v>-8.6719524281472424E-4</v>
      </c>
      <c r="D805" s="34">
        <f>((1+Table2634[[#This Row],[Weekly change]])^52)-1</f>
        <v>-4.4111224821782424E-2</v>
      </c>
      <c r="E805" s="24">
        <f t="shared" si="12"/>
        <v>806.25</v>
      </c>
      <c r="F805" s="32">
        <f>(Table2634[[#This Row],[4 weeks average]]-B753)/B753</f>
        <v>3.0614853636712319E-2</v>
      </c>
    </row>
    <row r="806" spans="1:6" x14ac:dyDescent="0.35">
      <c r="A806" s="22">
        <v>33000</v>
      </c>
      <c r="B806" s="24">
        <f>VLOOKUP(Table2634[[#This Row],[Date]],'DB Money Supply'!$A:$D,4)</f>
        <v>803</v>
      </c>
      <c r="C806" s="30">
        <f>(Table2634[[#This Row],[M1 Money Stock, Billions of Dollars, Weekly, Seasonally Adjusted]]-B805)/B805</f>
        <v>-4.3397396156230625E-3</v>
      </c>
      <c r="D806" s="34">
        <f>((1+Table2634[[#This Row],[Weekly change]])^52)-1</f>
        <v>-0.20240756745538724</v>
      </c>
      <c r="E806" s="24">
        <f t="shared" si="12"/>
        <v>805.92499999999995</v>
      </c>
      <c r="F806" s="32">
        <f>(Table2634[[#This Row],[4 weeks average]]-B754)/B754</f>
        <v>3.976906205650875E-2</v>
      </c>
    </row>
    <row r="807" spans="1:6" x14ac:dyDescent="0.35">
      <c r="A807" s="22">
        <v>33007</v>
      </c>
      <c r="B807" s="24">
        <f>VLOOKUP(Table2634[[#This Row],[Date]],'DB Money Supply'!$A:$D,4)</f>
        <v>802.9</v>
      </c>
      <c r="C807" s="30">
        <f>(Table2634[[#This Row],[M1 Money Stock, Billions of Dollars, Weekly, Seasonally Adjusted]]-B806)/B806</f>
        <v>-1.2453300124535833E-4</v>
      </c>
      <c r="D807" s="34">
        <f>((1+Table2634[[#This Row],[Weekly change]])^52)-1</f>
        <v>-6.4551944527139193E-3</v>
      </c>
      <c r="E807" s="24">
        <f t="shared" si="12"/>
        <v>804.9</v>
      </c>
      <c r="F807" s="32">
        <f>(Table2634[[#This Row],[4 weeks average]]-B755)/B755</f>
        <v>3.7643418847492498E-2</v>
      </c>
    </row>
    <row r="808" spans="1:6" x14ac:dyDescent="0.35">
      <c r="A808" s="22">
        <v>33014</v>
      </c>
      <c r="B808" s="24">
        <f>VLOOKUP(Table2634[[#This Row],[Date]],'DB Money Supply'!$A:$D,4)</f>
        <v>806.2</v>
      </c>
      <c r="C808" s="30">
        <f>(Table2634[[#This Row],[M1 Money Stock, Billions of Dollars, Weekly, Seasonally Adjusted]]-B807)/B807</f>
        <v>4.110100884294518E-3</v>
      </c>
      <c r="D808" s="34">
        <f>((1+Table2634[[#This Row],[Weekly change]])^52)-1</f>
        <v>0.23774011579723742</v>
      </c>
      <c r="E808" s="24">
        <f t="shared" si="12"/>
        <v>804.65000000000009</v>
      </c>
      <c r="F808" s="32">
        <f>(Table2634[[#This Row],[4 weeks average]]-B756)/B756</f>
        <v>4.0405999482803358E-2</v>
      </c>
    </row>
    <row r="809" spans="1:6" x14ac:dyDescent="0.35">
      <c r="A809" s="22">
        <v>33021</v>
      </c>
      <c r="B809" s="24">
        <f>VLOOKUP(Table2634[[#This Row],[Date]],'DB Money Supply'!$A:$D,4)</f>
        <v>804.9</v>
      </c>
      <c r="C809" s="30">
        <f>(Table2634[[#This Row],[M1 Money Stock, Billions of Dollars, Weekly, Seasonally Adjusted]]-B808)/B808</f>
        <v>-1.6125031009675864E-3</v>
      </c>
      <c r="D809" s="34">
        <f>((1+Table2634[[#This Row],[Weekly change]])^52)-1</f>
        <v>-8.0493198799181265E-2</v>
      </c>
      <c r="E809" s="24">
        <f t="shared" si="12"/>
        <v>804.25000000000011</v>
      </c>
      <c r="F809" s="32">
        <f>(Table2634[[#This Row],[4 weeks average]]-B757)/B757</f>
        <v>3.8277820810741145E-2</v>
      </c>
    </row>
    <row r="810" spans="1:6" x14ac:dyDescent="0.35">
      <c r="A810" s="22">
        <v>33028</v>
      </c>
      <c r="B810" s="24">
        <f>VLOOKUP(Table2634[[#This Row],[Date]],'DB Money Supply'!$A:$D,4)</f>
        <v>807.1</v>
      </c>
      <c r="C810" s="30">
        <f>(Table2634[[#This Row],[M1 Money Stock, Billions of Dollars, Weekly, Seasonally Adjusted]]-B809)/B809</f>
        <v>2.733258789911847E-3</v>
      </c>
      <c r="D810" s="34">
        <f>((1+Table2634[[#This Row],[Weekly change]])^52)-1</f>
        <v>0.15250239271296406</v>
      </c>
      <c r="E810" s="24">
        <f t="shared" si="12"/>
        <v>805.27499999999998</v>
      </c>
      <c r="F810" s="32">
        <f>(Table2634[[#This Row],[4 weeks average]]-B758)/B758</f>
        <v>3.8662453243905617E-2</v>
      </c>
    </row>
    <row r="811" spans="1:6" x14ac:dyDescent="0.35">
      <c r="A811" s="22">
        <v>33035</v>
      </c>
      <c r="B811" s="24">
        <f>VLOOKUP(Table2634[[#This Row],[Date]],'DB Money Supply'!$A:$D,4)</f>
        <v>807.7</v>
      </c>
      <c r="C811" s="30">
        <f>(Table2634[[#This Row],[M1 Money Stock, Billions of Dollars, Weekly, Seasonally Adjusted]]-B810)/B810</f>
        <v>7.434023045471722E-4</v>
      </c>
      <c r="D811" s="34">
        <f>((1+Table2634[[#This Row],[Weekly change]])^52)-1</f>
        <v>3.9398892561303578E-2</v>
      </c>
      <c r="E811" s="24">
        <f t="shared" si="12"/>
        <v>806.47499999999991</v>
      </c>
      <c r="F811" s="32">
        <f>(Table2634[[#This Row],[4 weeks average]]-B759)/B759</f>
        <v>4.3980582524271727E-2</v>
      </c>
    </row>
    <row r="812" spans="1:6" x14ac:dyDescent="0.35">
      <c r="A812" s="22">
        <v>33042</v>
      </c>
      <c r="B812" s="24">
        <f>VLOOKUP(Table2634[[#This Row],[Date]],'DB Money Supply'!$A:$D,4)</f>
        <v>807.3</v>
      </c>
      <c r="C812" s="30">
        <f>(Table2634[[#This Row],[M1 Money Stock, Billions of Dollars, Weekly, Seasonally Adjusted]]-B811)/B811</f>
        <v>-4.9523337872983892E-4</v>
      </c>
      <c r="D812" s="34">
        <f>((1+Table2634[[#This Row],[Weekly change]])^52)-1</f>
        <v>-2.5429594143044909E-2</v>
      </c>
      <c r="E812" s="24">
        <f t="shared" si="12"/>
        <v>806.75</v>
      </c>
      <c r="F812" s="32">
        <f>(Table2634[[#This Row],[4 weeks average]]-B760)/B760</f>
        <v>4.4066261162158601E-2</v>
      </c>
    </row>
    <row r="813" spans="1:6" x14ac:dyDescent="0.35">
      <c r="A813" s="22">
        <v>33049</v>
      </c>
      <c r="B813" s="24">
        <f>VLOOKUP(Table2634[[#This Row],[Date]],'DB Money Supply'!$A:$D,4)</f>
        <v>810.3</v>
      </c>
      <c r="C813" s="30">
        <f>(Table2634[[#This Row],[M1 Money Stock, Billions of Dollars, Weekly, Seasonally Adjusted]]-B812)/B812</f>
        <v>3.716090672612412E-3</v>
      </c>
      <c r="D813" s="34">
        <f>((1+Table2634[[#This Row],[Weekly change]])^52)-1</f>
        <v>0.21273550926877305</v>
      </c>
      <c r="E813" s="24">
        <f t="shared" si="12"/>
        <v>808.10000000000014</v>
      </c>
      <c r="F813" s="32">
        <f>(Table2634[[#This Row],[4 weeks average]]-B761)/B761</f>
        <v>4.4596690796277288E-2</v>
      </c>
    </row>
    <row r="814" spans="1:6" x14ac:dyDescent="0.35">
      <c r="A814" s="22">
        <v>33056</v>
      </c>
      <c r="B814" s="24">
        <f>VLOOKUP(Table2634[[#This Row],[Date]],'DB Money Supply'!$A:$D,4)</f>
        <v>813.2</v>
      </c>
      <c r="C814" s="30">
        <f>(Table2634[[#This Row],[M1 Money Stock, Billions of Dollars, Weekly, Seasonally Adjusted]]-B813)/B813</f>
        <v>3.5789213871406777E-3</v>
      </c>
      <c r="D814" s="34">
        <f>((1+Table2634[[#This Row],[Weekly change]])^52)-1</f>
        <v>0.20414729681443489</v>
      </c>
      <c r="E814" s="24">
        <f t="shared" si="12"/>
        <v>809.625</v>
      </c>
      <c r="F814" s="32">
        <f>(Table2634[[#This Row],[4 weeks average]]-B762)/B762</f>
        <v>4.5621851995350703E-2</v>
      </c>
    </row>
    <row r="815" spans="1:6" x14ac:dyDescent="0.35">
      <c r="A815" s="22">
        <v>33063</v>
      </c>
      <c r="B815" s="24">
        <f>VLOOKUP(Table2634[[#This Row],[Date]],'DB Money Supply'!$A:$D,4)</f>
        <v>808.1</v>
      </c>
      <c r="C815" s="30">
        <f>(Table2634[[#This Row],[M1 Money Stock, Billions of Dollars, Weekly, Seasonally Adjusted]]-B814)/B814</f>
        <v>-6.2715199212986013E-3</v>
      </c>
      <c r="D815" s="34">
        <f>((1+Table2634[[#This Row],[Weekly change]])^52)-1</f>
        <v>-0.27902150067223241</v>
      </c>
      <c r="E815" s="24">
        <f t="shared" si="12"/>
        <v>809.72500000000002</v>
      </c>
      <c r="F815" s="32">
        <f>(Table2634[[#This Row],[4 weeks average]]-B763)/B763</f>
        <v>3.9308176100628929E-2</v>
      </c>
    </row>
    <row r="816" spans="1:6" x14ac:dyDescent="0.35">
      <c r="A816" s="22">
        <v>33070</v>
      </c>
      <c r="B816" s="24">
        <f>VLOOKUP(Table2634[[#This Row],[Date]],'DB Money Supply'!$A:$D,4)</f>
        <v>811.3</v>
      </c>
      <c r="C816" s="30">
        <f>(Table2634[[#This Row],[M1 Money Stock, Billions of Dollars, Weekly, Seasonally Adjusted]]-B815)/B815</f>
        <v>3.9599059522335495E-3</v>
      </c>
      <c r="D816" s="34">
        <f>((1+Table2634[[#This Row],[Weekly change]])^52)-1</f>
        <v>0.2281493961208787</v>
      </c>
      <c r="E816" s="24">
        <f t="shared" si="12"/>
        <v>810.72499999999991</v>
      </c>
      <c r="F816" s="32">
        <f>(Table2634[[#This Row],[4 weeks average]]-B764)/B764</f>
        <v>4.2196940480781507E-2</v>
      </c>
    </row>
    <row r="817" spans="1:6" x14ac:dyDescent="0.35">
      <c r="A817" s="22">
        <v>33077</v>
      </c>
      <c r="B817" s="24">
        <f>VLOOKUP(Table2634[[#This Row],[Date]],'DB Money Supply'!$A:$D,4)</f>
        <v>809.3</v>
      </c>
      <c r="C817" s="30">
        <f>(Table2634[[#This Row],[M1 Money Stock, Billions of Dollars, Weekly, Seasonally Adjusted]]-B816)/B816</f>
        <v>-2.4651793417971159E-3</v>
      </c>
      <c r="D817" s="34">
        <f>((1+Table2634[[#This Row],[Weekly change]])^52)-1</f>
        <v>-0.12045239662066309</v>
      </c>
      <c r="E817" s="24">
        <f t="shared" si="12"/>
        <v>810.47500000000014</v>
      </c>
      <c r="F817" s="32">
        <f>(Table2634[[#This Row],[4 weeks average]]-B765)/B765</f>
        <v>4.1607762498393666E-2</v>
      </c>
    </row>
    <row r="818" spans="1:6" x14ac:dyDescent="0.35">
      <c r="A818" s="22">
        <v>33084</v>
      </c>
      <c r="B818" s="24">
        <f>VLOOKUP(Table2634[[#This Row],[Date]],'DB Money Supply'!$A:$D,4)</f>
        <v>810.8</v>
      </c>
      <c r="C818" s="30">
        <f>(Table2634[[#This Row],[M1 Money Stock, Billions of Dollars, Weekly, Seasonally Adjusted]]-B817)/B817</f>
        <v>1.8534536018781664E-3</v>
      </c>
      <c r="D818" s="34">
        <f>((1+Table2634[[#This Row],[Weekly change]])^52)-1</f>
        <v>0.10107874878173062</v>
      </c>
      <c r="E818" s="24">
        <f t="shared" si="12"/>
        <v>809.875</v>
      </c>
      <c r="F818" s="32">
        <f>(Table2634[[#This Row],[4 weeks average]]-B766)/B766</f>
        <v>4.1907886272996332E-2</v>
      </c>
    </row>
    <row r="819" spans="1:6" x14ac:dyDescent="0.35">
      <c r="A819" s="22">
        <v>33091</v>
      </c>
      <c r="B819" s="24">
        <f>VLOOKUP(Table2634[[#This Row],[Date]],'DB Money Supply'!$A:$D,4)</f>
        <v>811.9</v>
      </c>
      <c r="C819" s="30">
        <f>(Table2634[[#This Row],[M1 Money Stock, Billions of Dollars, Weekly, Seasonally Adjusted]]-B818)/B818</f>
        <v>1.3566847557967721E-3</v>
      </c>
      <c r="D819" s="34">
        <f>((1+Table2634[[#This Row],[Weekly change]])^52)-1</f>
        <v>7.3044349573462508E-2</v>
      </c>
      <c r="E819" s="24">
        <f t="shared" si="12"/>
        <v>810.82499999999993</v>
      </c>
      <c r="F819" s="32">
        <f>(Table2634[[#This Row],[4 weeks average]]-B767)/B767</f>
        <v>4.1655960945529237E-2</v>
      </c>
    </row>
    <row r="820" spans="1:6" x14ac:dyDescent="0.35">
      <c r="A820" s="22">
        <v>33098</v>
      </c>
      <c r="B820" s="24">
        <f>VLOOKUP(Table2634[[#This Row],[Date]],'DB Money Supply'!$A:$D,4)</f>
        <v>816.1</v>
      </c>
      <c r="C820" s="30">
        <f>(Table2634[[#This Row],[M1 Money Stock, Billions of Dollars, Weekly, Seasonally Adjusted]]-B819)/B819</f>
        <v>5.1730508683335945E-3</v>
      </c>
      <c r="D820" s="34">
        <f>((1+Table2634[[#This Row],[Weekly change]])^52)-1</f>
        <v>0.30774628636776469</v>
      </c>
      <c r="E820" s="24">
        <f t="shared" si="12"/>
        <v>812.02499999999998</v>
      </c>
      <c r="F820" s="32">
        <f>(Table2634[[#This Row],[4 weeks average]]-B768)/B768</f>
        <v>4.2394094993581488E-2</v>
      </c>
    </row>
    <row r="821" spans="1:6" x14ac:dyDescent="0.35">
      <c r="A821" s="22">
        <v>33105</v>
      </c>
      <c r="B821" s="24">
        <f>VLOOKUP(Table2634[[#This Row],[Date]],'DB Money Supply'!$A:$D,4)</f>
        <v>817.2</v>
      </c>
      <c r="C821" s="30">
        <f>(Table2634[[#This Row],[M1 Money Stock, Billions of Dollars, Weekly, Seasonally Adjusted]]-B820)/B820</f>
        <v>1.3478740350447527E-3</v>
      </c>
      <c r="D821" s="34">
        <f>((1+Table2634[[#This Row],[Weekly change]])^52)-1</f>
        <v>7.255350249288206E-2</v>
      </c>
      <c r="E821" s="24">
        <f t="shared" si="12"/>
        <v>814</v>
      </c>
      <c r="F821" s="32">
        <f>(Table2634[[#This Row],[4 weeks average]]-B769)/B769</f>
        <v>4.2386989371238346E-2</v>
      </c>
    </row>
    <row r="822" spans="1:6" x14ac:dyDescent="0.35">
      <c r="A822" s="22">
        <v>33112</v>
      </c>
      <c r="B822" s="24">
        <f>VLOOKUP(Table2634[[#This Row],[Date]],'DB Money Supply'!$A:$D,4)</f>
        <v>816.2</v>
      </c>
      <c r="C822" s="30">
        <f>(Table2634[[#This Row],[M1 Money Stock, Billions of Dollars, Weekly, Seasonally Adjusted]]-B821)/B821</f>
        <v>-1.2236906510034262E-3</v>
      </c>
      <c r="D822" s="34">
        <f>((1+Table2634[[#This Row],[Weekly change]])^52)-1</f>
        <v>-6.1686232078100312E-2</v>
      </c>
      <c r="E822" s="24">
        <f t="shared" si="12"/>
        <v>815.34999999999991</v>
      </c>
      <c r="F822" s="32">
        <f>(Table2634[[#This Row],[4 weeks average]]-B770)/B770</f>
        <v>4.5454545454545366E-2</v>
      </c>
    </row>
    <row r="823" spans="1:6" x14ac:dyDescent="0.35">
      <c r="A823" s="22">
        <v>33119</v>
      </c>
      <c r="B823" s="24">
        <f>VLOOKUP(Table2634[[#This Row],[Date]],'DB Money Supply'!$A:$D,4)</f>
        <v>819</v>
      </c>
      <c r="C823" s="30">
        <f>(Table2634[[#This Row],[M1 Money Stock, Billions of Dollars, Weekly, Seasonally Adjusted]]-B822)/B822</f>
        <v>3.4305317324184689E-3</v>
      </c>
      <c r="D823" s="34">
        <f>((1+Table2634[[#This Row],[Weekly change]])^52)-1</f>
        <v>0.19492373806822938</v>
      </c>
      <c r="E823" s="24">
        <f t="shared" si="12"/>
        <v>817.125</v>
      </c>
      <c r="F823" s="32">
        <f>(Table2634[[#This Row],[4 weeks average]]-B771)/B771</f>
        <v>5.0559269735150486E-2</v>
      </c>
    </row>
    <row r="824" spans="1:6" x14ac:dyDescent="0.35">
      <c r="A824" s="22">
        <v>33126</v>
      </c>
      <c r="B824" s="24">
        <f>VLOOKUP(Table2634[[#This Row],[Date]],'DB Money Supply'!$A:$D,4)</f>
        <v>819.8</v>
      </c>
      <c r="C824" s="30">
        <f>(Table2634[[#This Row],[M1 Money Stock, Billions of Dollars, Weekly, Seasonally Adjusted]]-B823)/B823</f>
        <v>9.7680097680092129E-4</v>
      </c>
      <c r="D824" s="34">
        <f>((1+Table2634[[#This Row],[Weekly change]])^52)-1</f>
        <v>5.207968673391572E-2</v>
      </c>
      <c r="E824" s="24">
        <f t="shared" si="12"/>
        <v>818.05</v>
      </c>
      <c r="F824" s="32">
        <f>(Table2634[[#This Row],[4 weeks average]]-B772)/B772</f>
        <v>4.6233533699961603E-2</v>
      </c>
    </row>
    <row r="825" spans="1:6" x14ac:dyDescent="0.35">
      <c r="A825" s="22">
        <v>33133</v>
      </c>
      <c r="B825" s="24">
        <f>VLOOKUP(Table2634[[#This Row],[Date]],'DB Money Supply'!$A:$D,4)</f>
        <v>819.2</v>
      </c>
      <c r="C825" s="30">
        <f>(Table2634[[#This Row],[M1 Money Stock, Billions of Dollars, Weekly, Seasonally Adjusted]]-B824)/B824</f>
        <v>-7.3188582581106259E-4</v>
      </c>
      <c r="D825" s="34">
        <f>((1+Table2634[[#This Row],[Weekly change]])^52)-1</f>
        <v>-3.7356368883733504E-2</v>
      </c>
      <c r="E825" s="24">
        <f t="shared" si="12"/>
        <v>818.55</v>
      </c>
      <c r="F825" s="32">
        <f>(Table2634[[#This Row],[4 weeks average]]-B773)/B773</f>
        <v>4.9154063060753532E-2</v>
      </c>
    </row>
    <row r="826" spans="1:6" x14ac:dyDescent="0.35">
      <c r="A826" s="22">
        <v>33140</v>
      </c>
      <c r="B826" s="24">
        <f>VLOOKUP(Table2634[[#This Row],[Date]],'DB Money Supply'!$A:$D,4)</f>
        <v>820.5</v>
      </c>
      <c r="C826" s="30">
        <f>(Table2634[[#This Row],[M1 Money Stock, Billions of Dollars, Weekly, Seasonally Adjusted]]-B825)/B825</f>
        <v>1.5869140624999445E-3</v>
      </c>
      <c r="D826" s="34">
        <f>((1+Table2634[[#This Row],[Weekly change]])^52)-1</f>
        <v>8.5948854104779038E-2</v>
      </c>
      <c r="E826" s="24">
        <f t="shared" si="12"/>
        <v>819.625</v>
      </c>
      <c r="F826" s="32">
        <f>(Table2634[[#This Row],[4 weeks average]]-B774)/B774</f>
        <v>4.9187147977470494E-2</v>
      </c>
    </row>
    <row r="827" spans="1:6" x14ac:dyDescent="0.35">
      <c r="A827" s="22">
        <v>33147</v>
      </c>
      <c r="B827" s="24">
        <f>VLOOKUP(Table2634[[#This Row],[Date]],'DB Money Supply'!$A:$D,4)</f>
        <v>823.3</v>
      </c>
      <c r="C827" s="30">
        <f>(Table2634[[#This Row],[M1 Money Stock, Billions of Dollars, Weekly, Seasonally Adjusted]]-B826)/B826</f>
        <v>3.4125533211455876E-3</v>
      </c>
      <c r="D827" s="34">
        <f>((1+Table2634[[#This Row],[Weekly change]])^52)-1</f>
        <v>0.19381095854669761</v>
      </c>
      <c r="E827" s="24">
        <f t="shared" si="12"/>
        <v>820.7</v>
      </c>
      <c r="F827" s="32">
        <f>(Table2634[[#This Row],[4 weeks average]]-B775)/B775</f>
        <v>4.7479259731971979E-2</v>
      </c>
    </row>
    <row r="828" spans="1:6" x14ac:dyDescent="0.35">
      <c r="A828" s="22">
        <v>33154</v>
      </c>
      <c r="B828" s="24">
        <f>VLOOKUP(Table2634[[#This Row],[Date]],'DB Money Supply'!$A:$D,4)</f>
        <v>820.5</v>
      </c>
      <c r="C828" s="30">
        <f>(Table2634[[#This Row],[M1 Money Stock, Billions of Dollars, Weekly, Seasonally Adjusted]]-B827)/B827</f>
        <v>-3.4009474067775475E-3</v>
      </c>
      <c r="D828" s="34">
        <f>((1+Table2634[[#This Row],[Weekly change]])^52)-1</f>
        <v>-0.16234643949209171</v>
      </c>
      <c r="E828" s="24">
        <f t="shared" si="12"/>
        <v>820.875</v>
      </c>
      <c r="F828" s="32">
        <f>(Table2634[[#This Row],[4 weeks average]]-B776)/B776</f>
        <v>4.5434284258787511E-2</v>
      </c>
    </row>
    <row r="829" spans="1:6" x14ac:dyDescent="0.35">
      <c r="A829" s="22">
        <v>33161</v>
      </c>
      <c r="B829" s="24">
        <f>VLOOKUP(Table2634[[#This Row],[Date]],'DB Money Supply'!$A:$D,4)</f>
        <v>820.7</v>
      </c>
      <c r="C829" s="30">
        <f>(Table2634[[#This Row],[M1 Money Stock, Billions of Dollars, Weekly, Seasonally Adjusted]]-B828)/B828</f>
        <v>2.4375380865331562E-4</v>
      </c>
      <c r="D829" s="34">
        <f>((1+Table2634[[#This Row],[Weekly change]])^52)-1</f>
        <v>1.2754304587974108E-2</v>
      </c>
      <c r="E829" s="24">
        <f t="shared" si="12"/>
        <v>821.25</v>
      </c>
      <c r="F829" s="32">
        <f>(Table2634[[#This Row],[4 weeks average]]-B777)/B777</f>
        <v>4.1270445036135354E-2</v>
      </c>
    </row>
    <row r="830" spans="1:6" x14ac:dyDescent="0.35">
      <c r="A830" s="22">
        <v>33168</v>
      </c>
      <c r="B830" s="24">
        <f>VLOOKUP(Table2634[[#This Row],[Date]],'DB Money Supply'!$A:$D,4)</f>
        <v>817.2</v>
      </c>
      <c r="C830" s="30">
        <f>(Table2634[[#This Row],[M1 Money Stock, Billions of Dollars, Weekly, Seasonally Adjusted]]-B829)/B829</f>
        <v>-4.264652126233703E-3</v>
      </c>
      <c r="D830" s="34">
        <f>((1+Table2634[[#This Row],[Weekly change]])^52)-1</f>
        <v>-0.19927373187762931</v>
      </c>
      <c r="E830" s="24">
        <f t="shared" si="12"/>
        <v>820.42499999999995</v>
      </c>
      <c r="F830" s="32">
        <f>(Table2634[[#This Row],[4 weeks average]]-B778)/B778</f>
        <v>4.1941833883667741E-2</v>
      </c>
    </row>
    <row r="831" spans="1:6" x14ac:dyDescent="0.35">
      <c r="A831" s="22">
        <v>33175</v>
      </c>
      <c r="B831" s="24">
        <f>VLOOKUP(Table2634[[#This Row],[Date]],'DB Money Supply'!$A:$D,4)</f>
        <v>820</v>
      </c>
      <c r="C831" s="30">
        <f>(Table2634[[#This Row],[M1 Money Stock, Billions of Dollars, Weekly, Seasonally Adjusted]]-B830)/B830</f>
        <v>3.4263338228095381E-3</v>
      </c>
      <c r="D831" s="34">
        <f>((1+Table2634[[#This Row],[Weekly change]])^52)-1</f>
        <v>0.19466381610780581</v>
      </c>
      <c r="E831" s="24">
        <f t="shared" si="12"/>
        <v>819.6</v>
      </c>
      <c r="F831" s="32">
        <f>(Table2634[[#This Row],[4 weeks average]]-B779)/B779</f>
        <v>4.3013489437515998E-2</v>
      </c>
    </row>
    <row r="832" spans="1:6" x14ac:dyDescent="0.35">
      <c r="A832" s="22">
        <v>33182</v>
      </c>
      <c r="B832" s="24">
        <f>VLOOKUP(Table2634[[#This Row],[Date]],'DB Money Supply'!$A:$D,4)</f>
        <v>822</v>
      </c>
      <c r="C832" s="30">
        <f>(Table2634[[#This Row],[M1 Money Stock, Billions of Dollars, Weekly, Seasonally Adjusted]]-B831)/B831</f>
        <v>2.4390243902439024E-3</v>
      </c>
      <c r="D832" s="34">
        <f>((1+Table2634[[#This Row],[Weekly change]])^52)-1</f>
        <v>0.13504789637214487</v>
      </c>
      <c r="E832" s="24">
        <f t="shared" si="12"/>
        <v>819.97500000000002</v>
      </c>
      <c r="F832" s="32">
        <f>(Table2634[[#This Row],[4 weeks average]]-B780)/B780</f>
        <v>4.1899618805590878E-2</v>
      </c>
    </row>
    <row r="833" spans="1:6" x14ac:dyDescent="0.35">
      <c r="A833" s="22">
        <v>33189</v>
      </c>
      <c r="B833" s="24">
        <f>VLOOKUP(Table2634[[#This Row],[Date]],'DB Money Supply'!$A:$D,4)</f>
        <v>822</v>
      </c>
      <c r="C833" s="30">
        <f>(Table2634[[#This Row],[M1 Money Stock, Billions of Dollars, Weekly, Seasonally Adjusted]]-B832)/B832</f>
        <v>0</v>
      </c>
      <c r="D833" s="34">
        <f>((1+Table2634[[#This Row],[Weekly change]])^52)-1</f>
        <v>0</v>
      </c>
      <c r="E833" s="24">
        <f t="shared" si="12"/>
        <v>820.3</v>
      </c>
      <c r="F833" s="32">
        <f>(Table2634[[#This Row],[4 weeks average]]-B781)/B781</f>
        <v>4.3771472197480565E-2</v>
      </c>
    </row>
    <row r="834" spans="1:6" x14ac:dyDescent="0.35">
      <c r="A834" s="22">
        <v>33196</v>
      </c>
      <c r="B834" s="24">
        <f>VLOOKUP(Table2634[[#This Row],[Date]],'DB Money Supply'!$A:$D,4)</f>
        <v>823.4</v>
      </c>
      <c r="C834" s="30">
        <f>(Table2634[[#This Row],[M1 Money Stock, Billions of Dollars, Weekly, Seasonally Adjusted]]-B833)/B833</f>
        <v>1.7031630170316024E-3</v>
      </c>
      <c r="D834" s="34">
        <f>((1+Table2634[[#This Row],[Weekly change]])^52)-1</f>
        <v>9.2522390528442244E-2</v>
      </c>
      <c r="E834" s="24">
        <f t="shared" si="12"/>
        <v>821.85</v>
      </c>
      <c r="F834" s="32">
        <f>(Table2634[[#This Row],[4 weeks average]]-B782)/B782</f>
        <v>4.3486541391569322E-2</v>
      </c>
    </row>
    <row r="835" spans="1:6" x14ac:dyDescent="0.35">
      <c r="A835" s="22">
        <v>33203</v>
      </c>
      <c r="B835" s="24">
        <f>VLOOKUP(Table2634[[#This Row],[Date]],'DB Money Supply'!$A:$D,4)</f>
        <v>824.5</v>
      </c>
      <c r="C835" s="30">
        <f>(Table2634[[#This Row],[M1 Money Stock, Billions of Dollars, Weekly, Seasonally Adjusted]]-B834)/B834</f>
        <v>1.335924216662646E-3</v>
      </c>
      <c r="D835" s="34">
        <f>((1+Table2634[[#This Row],[Weekly change]])^52)-1</f>
        <v>7.1888127492145681E-2</v>
      </c>
      <c r="E835" s="24">
        <f t="shared" si="12"/>
        <v>822.97500000000002</v>
      </c>
      <c r="F835" s="32">
        <f>(Table2634[[#This Row],[4 weeks average]]-B783)/B783</f>
        <v>4.0818262299228497E-2</v>
      </c>
    </row>
    <row r="836" spans="1:6" x14ac:dyDescent="0.35">
      <c r="A836" s="22">
        <v>33210</v>
      </c>
      <c r="B836" s="24">
        <f>VLOOKUP(Table2634[[#This Row],[Date]],'DB Money Supply'!$A:$D,4)</f>
        <v>815.3</v>
      </c>
      <c r="C836" s="30">
        <f>(Table2634[[#This Row],[M1 Money Stock, Billions of Dollars, Weekly, Seasonally Adjusted]]-B835)/B835</f>
        <v>-1.1158277744087381E-2</v>
      </c>
      <c r="D836" s="34">
        <f>((1+Table2634[[#This Row],[Weekly change]])^52)-1</f>
        <v>-0.44205334035327981</v>
      </c>
      <c r="E836" s="24">
        <f t="shared" si="12"/>
        <v>821.3</v>
      </c>
      <c r="F836" s="32">
        <f>(Table2634[[#This Row],[4 weeks average]]-B784)/B784</f>
        <v>4.0937896070975859E-2</v>
      </c>
    </row>
    <row r="837" spans="1:6" x14ac:dyDescent="0.35">
      <c r="A837" s="22">
        <v>33217</v>
      </c>
      <c r="B837" s="24">
        <f>VLOOKUP(Table2634[[#This Row],[Date]],'DB Money Supply'!$A:$D,4)</f>
        <v>821.8</v>
      </c>
      <c r="C837" s="30">
        <f>(Table2634[[#This Row],[M1 Money Stock, Billions of Dollars, Weekly, Seasonally Adjusted]]-B836)/B836</f>
        <v>7.9725254507543239E-3</v>
      </c>
      <c r="D837" s="34">
        <f>((1+Table2634[[#This Row],[Weekly change]])^52)-1</f>
        <v>0.51123540386825406</v>
      </c>
      <c r="E837" s="24">
        <f t="shared" si="12"/>
        <v>821.25</v>
      </c>
      <c r="F837" s="32">
        <f>(Table2634[[#This Row],[4 weeks average]]-B785)/B785</f>
        <v>3.9820207647505761E-2</v>
      </c>
    </row>
    <row r="838" spans="1:6" x14ac:dyDescent="0.35">
      <c r="A838" s="22">
        <v>33224</v>
      </c>
      <c r="B838" s="24">
        <f>VLOOKUP(Table2634[[#This Row],[Date]],'DB Money Supply'!$A:$D,4)</f>
        <v>824.2</v>
      </c>
      <c r="C838" s="30">
        <f>(Table2634[[#This Row],[M1 Money Stock, Billions of Dollars, Weekly, Seasonally Adjusted]]-B837)/B837</f>
        <v>2.9204185933318218E-3</v>
      </c>
      <c r="D838" s="34">
        <f>((1+Table2634[[#This Row],[Weekly change]])^52)-1</f>
        <v>0.16374173516070556</v>
      </c>
      <c r="E838" s="24">
        <f t="shared" si="12"/>
        <v>821.45</v>
      </c>
      <c r="F838" s="32">
        <f>(Table2634[[#This Row],[4 weeks average]]-B786)/B786</f>
        <v>3.8889591501201463E-2</v>
      </c>
    </row>
    <row r="839" spans="1:6" x14ac:dyDescent="0.35">
      <c r="A839" s="22">
        <v>33231</v>
      </c>
      <c r="B839" s="24">
        <f>VLOOKUP(Table2634[[#This Row],[Date]],'DB Money Supply'!$A:$D,4)</f>
        <v>828.1</v>
      </c>
      <c r="C839" s="30">
        <f>(Table2634[[#This Row],[M1 Money Stock, Billions of Dollars, Weekly, Seasonally Adjusted]]-B838)/B838</f>
        <v>4.7318611987381427E-3</v>
      </c>
      <c r="D839" s="34">
        <f>((1+Table2634[[#This Row],[Weekly change]])^52)-1</f>
        <v>0.27823019244103153</v>
      </c>
      <c r="E839" s="24">
        <f t="shared" si="12"/>
        <v>822.35</v>
      </c>
      <c r="F839" s="32">
        <f>(Table2634[[#This Row],[4 weeks average]]-B787)/B787</f>
        <v>3.4532645615800786E-2</v>
      </c>
    </row>
    <row r="840" spans="1:6" x14ac:dyDescent="0.35">
      <c r="A840" s="22">
        <v>33238</v>
      </c>
      <c r="B840" s="24">
        <f>VLOOKUP(Table2634[[#This Row],[Date]],'DB Money Supply'!$A:$D,4)</f>
        <v>828.9</v>
      </c>
      <c r="C840" s="30">
        <f>(Table2634[[#This Row],[M1 Money Stock, Billions of Dollars, Weekly, Seasonally Adjusted]]-B839)/B839</f>
        <v>9.6606690013277931E-4</v>
      </c>
      <c r="D840" s="34">
        <f>((1+Table2634[[#This Row],[Weekly change]])^52)-1</f>
        <v>5.1493178780052773E-2</v>
      </c>
      <c r="E840" s="24">
        <f t="shared" si="12"/>
        <v>825.75</v>
      </c>
      <c r="F840" s="32">
        <f>(Table2634[[#This Row],[4 weeks average]]-B788)/B788</f>
        <v>3.4385569334836587E-2</v>
      </c>
    </row>
    <row r="841" spans="1:6" x14ac:dyDescent="0.35">
      <c r="A841" s="22">
        <v>33245</v>
      </c>
      <c r="B841" s="24">
        <f>VLOOKUP(Table2634[[#This Row],[Date]],'DB Money Supply'!$A:$D,4)</f>
        <v>826.6</v>
      </c>
      <c r="C841" s="30">
        <f>(Table2634[[#This Row],[M1 Money Stock, Billions of Dollars, Weekly, Seasonally Adjusted]]-B840)/B840</f>
        <v>-2.7747617324164007E-3</v>
      </c>
      <c r="D841" s="34">
        <f>((1+Table2634[[#This Row],[Weekly change]])^52)-1</f>
        <v>-0.13453484317426589</v>
      </c>
      <c r="E841" s="24">
        <f t="shared" ref="E841:E904" si="13">AVERAGE(B838:B841)</f>
        <v>826.95</v>
      </c>
      <c r="F841" s="32">
        <f>(Table2634[[#This Row],[4 weeks average]]-B789)/B789</f>
        <v>4.2023689516129059E-2</v>
      </c>
    </row>
    <row r="842" spans="1:6" x14ac:dyDescent="0.35">
      <c r="A842" s="22">
        <v>33252</v>
      </c>
      <c r="B842" s="24">
        <f>VLOOKUP(Table2634[[#This Row],[Date]],'DB Money Supply'!$A:$D,4)</f>
        <v>825.7</v>
      </c>
      <c r="C842" s="30">
        <f>(Table2634[[#This Row],[M1 Money Stock, Billions of Dollars, Weekly, Seasonally Adjusted]]-B841)/B841</f>
        <v>-1.0887974836680102E-3</v>
      </c>
      <c r="D842" s="34">
        <f>((1+Table2634[[#This Row],[Weekly change]])^52)-1</f>
        <v>-5.5073671721411532E-2</v>
      </c>
      <c r="E842" s="24">
        <f t="shared" si="13"/>
        <v>827.32500000000005</v>
      </c>
      <c r="F842" s="32">
        <f>(Table2634[[#This Row],[4 weeks average]]-B790)/B790</f>
        <v>3.8700564971751471E-2</v>
      </c>
    </row>
    <row r="843" spans="1:6" x14ac:dyDescent="0.35">
      <c r="A843" s="22">
        <v>33259</v>
      </c>
      <c r="B843" s="24">
        <f>VLOOKUP(Table2634[[#This Row],[Date]],'DB Money Supply'!$A:$D,4)</f>
        <v>826.2</v>
      </c>
      <c r="C843" s="30">
        <f>(Table2634[[#This Row],[M1 Money Stock, Billions of Dollars, Weekly, Seasonally Adjusted]]-B842)/B842</f>
        <v>6.0554680876831772E-4</v>
      </c>
      <c r="D843" s="34">
        <f>((1+Table2634[[#This Row],[Weekly change]])^52)-1</f>
        <v>3.1979604768254788E-2</v>
      </c>
      <c r="E843" s="24">
        <f t="shared" si="13"/>
        <v>826.84999999999991</v>
      </c>
      <c r="F843" s="32">
        <f>(Table2634[[#This Row],[4 weeks average]]-B791)/B791</f>
        <v>3.9932084014589218E-2</v>
      </c>
    </row>
    <row r="844" spans="1:6" x14ac:dyDescent="0.35">
      <c r="A844" s="22">
        <v>33266</v>
      </c>
      <c r="B844" s="24">
        <f>VLOOKUP(Table2634[[#This Row],[Date]],'DB Money Supply'!$A:$D,4)</f>
        <v>828.4</v>
      </c>
      <c r="C844" s="30">
        <f>(Table2634[[#This Row],[M1 Money Stock, Billions of Dollars, Weekly, Seasonally Adjusted]]-B843)/B843</f>
        <v>2.6627935124666322E-3</v>
      </c>
      <c r="D844" s="34">
        <f>((1+Table2634[[#This Row],[Weekly change]])^52)-1</f>
        <v>0.1482984489414354</v>
      </c>
      <c r="E844" s="24">
        <f t="shared" si="13"/>
        <v>826.72500000000002</v>
      </c>
      <c r="F844" s="32">
        <f>(Table2634[[#This Row],[4 weeks average]]-B792)/B792</f>
        <v>4.1477702191987993E-2</v>
      </c>
    </row>
    <row r="845" spans="1:6" x14ac:dyDescent="0.35">
      <c r="A845" s="22">
        <v>33273</v>
      </c>
      <c r="B845" s="24">
        <f>VLOOKUP(Table2634[[#This Row],[Date]],'DB Money Supply'!$A:$D,4)</f>
        <v>830.9</v>
      </c>
      <c r="C845" s="30">
        <f>(Table2634[[#This Row],[M1 Money Stock, Billions of Dollars, Weekly, Seasonally Adjusted]]-B844)/B844</f>
        <v>3.0178657653307582E-3</v>
      </c>
      <c r="D845" s="34">
        <f>((1+Table2634[[#This Row],[Weekly change]])^52)-1</f>
        <v>0.16963612922243554</v>
      </c>
      <c r="E845" s="24">
        <f t="shared" si="13"/>
        <v>827.80000000000007</v>
      </c>
      <c r="F845" s="32">
        <f>(Table2634[[#This Row],[4 weeks average]]-B793)/B793</f>
        <v>3.8514615481119112E-2</v>
      </c>
    </row>
    <row r="846" spans="1:6" x14ac:dyDescent="0.35">
      <c r="A846" s="22">
        <v>33280</v>
      </c>
      <c r="B846" s="24">
        <f>VLOOKUP(Table2634[[#This Row],[Date]],'DB Money Supply'!$A:$D,4)</f>
        <v>833.5</v>
      </c>
      <c r="C846" s="30">
        <f>(Table2634[[#This Row],[M1 Money Stock, Billions of Dollars, Weekly, Seasonally Adjusted]]-B845)/B845</f>
        <v>3.1291370802744287E-3</v>
      </c>
      <c r="D846" s="34">
        <f>((1+Table2634[[#This Row],[Weekly change]])^52)-1</f>
        <v>0.17640253083647695</v>
      </c>
      <c r="E846" s="24">
        <f t="shared" si="13"/>
        <v>829.75</v>
      </c>
      <c r="F846" s="32">
        <f>(Table2634[[#This Row],[4 weeks average]]-B794)/B794</f>
        <v>4.2006781363807671E-2</v>
      </c>
    </row>
    <row r="847" spans="1:6" x14ac:dyDescent="0.35">
      <c r="A847" s="22">
        <v>33287</v>
      </c>
      <c r="B847" s="24">
        <f>VLOOKUP(Table2634[[#This Row],[Date]],'DB Money Supply'!$A:$D,4)</f>
        <v>832.4</v>
      </c>
      <c r="C847" s="30">
        <f>(Table2634[[#This Row],[M1 Money Stock, Billions of Dollars, Weekly, Seasonally Adjusted]]-B846)/B846</f>
        <v>-1.3197360527894694E-3</v>
      </c>
      <c r="D847" s="34">
        <f>((1+Table2634[[#This Row],[Weekly change]])^52)-1</f>
        <v>-6.6366764089980212E-2</v>
      </c>
      <c r="E847" s="24">
        <f t="shared" si="13"/>
        <v>831.30000000000007</v>
      </c>
      <c r="F847" s="32">
        <f>(Table2634[[#This Row],[4 weeks average]]-B795)/B795</f>
        <v>4.3953283938214384E-2</v>
      </c>
    </row>
    <row r="848" spans="1:6" x14ac:dyDescent="0.35">
      <c r="A848" s="22">
        <v>33294</v>
      </c>
      <c r="B848" s="24">
        <f>VLOOKUP(Table2634[[#This Row],[Date]],'DB Money Supply'!$A:$D,4)</f>
        <v>832</v>
      </c>
      <c r="C848" s="30">
        <f>(Table2634[[#This Row],[M1 Money Stock, Billions of Dollars, Weekly, Seasonally Adjusted]]-B847)/B847</f>
        <v>-4.8053820278709427E-4</v>
      </c>
      <c r="D848" s="34">
        <f>((1+Table2634[[#This Row],[Weekly change]])^52)-1</f>
        <v>-2.468422859453534E-2</v>
      </c>
      <c r="E848" s="24">
        <f t="shared" si="13"/>
        <v>832.2</v>
      </c>
      <c r="F848" s="32">
        <f>(Table2634[[#This Row],[4 weeks average]]-B796)/B796</f>
        <v>4.0510127531883086E-2</v>
      </c>
    </row>
    <row r="849" spans="1:6" x14ac:dyDescent="0.35">
      <c r="A849" s="22">
        <v>33301</v>
      </c>
      <c r="B849" s="24">
        <f>VLOOKUP(Table2634[[#This Row],[Date]],'DB Money Supply'!$A:$D,4)</f>
        <v>834.6</v>
      </c>
      <c r="C849" s="30">
        <f>(Table2634[[#This Row],[M1 Money Stock, Billions of Dollars, Weekly, Seasonally Adjusted]]-B848)/B848</f>
        <v>3.1250000000000275E-3</v>
      </c>
      <c r="D849" s="34">
        <f>((1+Table2634[[#This Row],[Weekly change]])^52)-1</f>
        <v>0.17615026948159795</v>
      </c>
      <c r="E849" s="24">
        <f t="shared" si="13"/>
        <v>833.125</v>
      </c>
      <c r="F849" s="32">
        <f>(Table2634[[#This Row],[4 weeks average]]-B797)/B797</f>
        <v>3.9327594810379209E-2</v>
      </c>
    </row>
    <row r="850" spans="1:6" x14ac:dyDescent="0.35">
      <c r="A850" s="22">
        <v>33308</v>
      </c>
      <c r="B850" s="24">
        <f>VLOOKUP(Table2634[[#This Row],[Date]],'DB Money Supply'!$A:$D,4)</f>
        <v>836.5</v>
      </c>
      <c r="C850" s="30">
        <f>(Table2634[[#This Row],[M1 Money Stock, Billions of Dollars, Weekly, Seasonally Adjusted]]-B849)/B849</f>
        <v>2.2765396597172025E-3</v>
      </c>
      <c r="D850" s="34">
        <f>((1+Table2634[[#This Row],[Weekly change]])^52)-1</f>
        <v>0.12552041297965122</v>
      </c>
      <c r="E850" s="24">
        <f t="shared" si="13"/>
        <v>833.875</v>
      </c>
      <c r="F850" s="32">
        <f>(Table2634[[#This Row],[4 weeks average]]-B798)/B798</f>
        <v>4.2734775540827753E-2</v>
      </c>
    </row>
    <row r="851" spans="1:6" x14ac:dyDescent="0.35">
      <c r="A851" s="22">
        <v>33315</v>
      </c>
      <c r="B851" s="24">
        <f>VLOOKUP(Table2634[[#This Row],[Date]],'DB Money Supply'!$A:$D,4)</f>
        <v>836</v>
      </c>
      <c r="C851" s="30">
        <f>(Table2634[[#This Row],[M1 Money Stock, Billions of Dollars, Weekly, Seasonally Adjusted]]-B850)/B850</f>
        <v>-5.977286312014345E-4</v>
      </c>
      <c r="D851" s="34">
        <f>((1+Table2634[[#This Row],[Weekly change]])^52)-1</f>
        <v>-3.0612821415152647E-2</v>
      </c>
      <c r="E851" s="24">
        <f t="shared" si="13"/>
        <v>834.77499999999998</v>
      </c>
      <c r="F851" s="32">
        <f>(Table2634[[#This Row],[4 weeks average]]-B799)/B799</f>
        <v>4.3990745372686282E-2</v>
      </c>
    </row>
    <row r="852" spans="1:6" x14ac:dyDescent="0.35">
      <c r="A852" s="22">
        <v>33322</v>
      </c>
      <c r="B852" s="24">
        <f>VLOOKUP(Table2634[[#This Row],[Date]],'DB Money Supply'!$A:$D,4)</f>
        <v>840.2</v>
      </c>
      <c r="C852" s="30">
        <f>(Table2634[[#This Row],[M1 Money Stock, Billions of Dollars, Weekly, Seasonally Adjusted]]-B851)/B851</f>
        <v>5.023923444976131E-3</v>
      </c>
      <c r="D852" s="34">
        <f>((1+Table2634[[#This Row],[Weekly change]])^52)-1</f>
        <v>0.29769546723150642</v>
      </c>
      <c r="E852" s="24">
        <f t="shared" si="13"/>
        <v>836.82500000000005</v>
      </c>
      <c r="F852" s="32">
        <f>(Table2634[[#This Row],[4 weeks average]]-B800)/B800</f>
        <v>4.2772585669781989E-2</v>
      </c>
    </row>
    <row r="853" spans="1:6" x14ac:dyDescent="0.35">
      <c r="A853" s="22">
        <v>33329</v>
      </c>
      <c r="B853" s="24">
        <f>VLOOKUP(Table2634[[#This Row],[Date]],'DB Money Supply'!$A:$D,4)</f>
        <v>845.5</v>
      </c>
      <c r="C853" s="30">
        <f>(Table2634[[#This Row],[M1 Money Stock, Billions of Dollars, Weekly, Seasonally Adjusted]]-B852)/B852</f>
        <v>6.3080218995476721E-3</v>
      </c>
      <c r="D853" s="34">
        <f>((1+Table2634[[#This Row],[Weekly change]])^52)-1</f>
        <v>0.38678330933233607</v>
      </c>
      <c r="E853" s="24">
        <f t="shared" si="13"/>
        <v>839.55</v>
      </c>
      <c r="F853" s="32">
        <f>(Table2634[[#This Row],[4 weeks average]]-B801)/B801</f>
        <v>4.6298604187437663E-2</v>
      </c>
    </row>
    <row r="854" spans="1:6" x14ac:dyDescent="0.35">
      <c r="A854" s="22">
        <v>33336</v>
      </c>
      <c r="B854" s="24">
        <f>VLOOKUP(Table2634[[#This Row],[Date]],'DB Money Supply'!$A:$D,4)</f>
        <v>842.7</v>
      </c>
      <c r="C854" s="30">
        <f>(Table2634[[#This Row],[M1 Money Stock, Billions of Dollars, Weekly, Seasonally Adjusted]]-B853)/B853</f>
        <v>-3.311649911295038E-3</v>
      </c>
      <c r="D854" s="34">
        <f>((1+Table2634[[#This Row],[Weekly change]])^52)-1</f>
        <v>-0.15843461609569287</v>
      </c>
      <c r="E854" s="24">
        <f t="shared" si="13"/>
        <v>841.09999999999991</v>
      </c>
      <c r="F854" s="32">
        <f>(Table2634[[#This Row],[4 weeks average]]-B802)/B802</f>
        <v>4.5754071863732385E-2</v>
      </c>
    </row>
    <row r="855" spans="1:6" x14ac:dyDescent="0.35">
      <c r="A855" s="22">
        <v>33343</v>
      </c>
      <c r="B855" s="24">
        <f>VLOOKUP(Table2634[[#This Row],[Date]],'DB Money Supply'!$A:$D,4)</f>
        <v>845</v>
      </c>
      <c r="C855" s="30">
        <f>(Table2634[[#This Row],[M1 Money Stock, Billions of Dollars, Weekly, Seasonally Adjusted]]-B854)/B854</f>
        <v>2.7293224160436151E-3</v>
      </c>
      <c r="D855" s="34">
        <f>((1+Table2634[[#This Row],[Weekly change]])^52)-1</f>
        <v>0.15226715192493745</v>
      </c>
      <c r="E855" s="24">
        <f t="shared" si="13"/>
        <v>843.35</v>
      </c>
      <c r="F855" s="32">
        <f>(Table2634[[#This Row],[4 weeks average]]-B803)/B803</f>
        <v>4.5043370508054549E-2</v>
      </c>
    </row>
    <row r="856" spans="1:6" x14ac:dyDescent="0.35">
      <c r="A856" s="22">
        <v>33350</v>
      </c>
      <c r="B856" s="24">
        <f>VLOOKUP(Table2634[[#This Row],[Date]],'DB Money Supply'!$A:$D,4)</f>
        <v>842.6</v>
      </c>
      <c r="C856" s="30">
        <f>(Table2634[[#This Row],[M1 Money Stock, Billions of Dollars, Weekly, Seasonally Adjusted]]-B855)/B855</f>
        <v>-2.8402366863905055E-3</v>
      </c>
      <c r="D856" s="34">
        <f>((1+Table2634[[#This Row],[Weekly change]])^52)-1</f>
        <v>-0.13748474755381246</v>
      </c>
      <c r="E856" s="24">
        <f t="shared" si="13"/>
        <v>843.94999999999993</v>
      </c>
      <c r="F856" s="32">
        <f>(Table2634[[#This Row],[4 weeks average]]-B804)/B804</f>
        <v>4.5527750247769928E-2</v>
      </c>
    </row>
    <row r="857" spans="1:6" x14ac:dyDescent="0.35">
      <c r="A857" s="22">
        <v>33357</v>
      </c>
      <c r="B857" s="24">
        <f>VLOOKUP(Table2634[[#This Row],[Date]],'DB Money Supply'!$A:$D,4)</f>
        <v>841.2</v>
      </c>
      <c r="C857" s="30">
        <f>(Table2634[[#This Row],[M1 Money Stock, Billions of Dollars, Weekly, Seasonally Adjusted]]-B856)/B856</f>
        <v>-1.661523854735316E-3</v>
      </c>
      <c r="D857" s="34">
        <f>((1+Table2634[[#This Row],[Weekly change]])^52)-1</f>
        <v>-8.2837943093937993E-2</v>
      </c>
      <c r="E857" s="24">
        <f t="shared" si="13"/>
        <v>842.875</v>
      </c>
      <c r="F857" s="32">
        <f>(Table2634[[#This Row],[4 weeks average]]-B805)/B805</f>
        <v>4.5102293862368255E-2</v>
      </c>
    </row>
    <row r="858" spans="1:6" x14ac:dyDescent="0.35">
      <c r="A858" s="22">
        <v>33364</v>
      </c>
      <c r="B858" s="24">
        <f>VLOOKUP(Table2634[[#This Row],[Date]],'DB Money Supply'!$A:$D,4)</f>
        <v>846.4</v>
      </c>
      <c r="C858" s="30">
        <f>(Table2634[[#This Row],[M1 Money Stock, Billions of Dollars, Weekly, Seasonally Adjusted]]-B857)/B857</f>
        <v>6.1816452686637323E-3</v>
      </c>
      <c r="D858" s="34">
        <f>((1+Table2634[[#This Row],[Weekly change]])^52)-1</f>
        <v>0.37775601326401187</v>
      </c>
      <c r="E858" s="24">
        <f t="shared" si="13"/>
        <v>843.80000000000007</v>
      </c>
      <c r="F858" s="32">
        <f>(Table2634[[#This Row],[4 weeks average]]-B806)/B806</f>
        <v>5.0809464508094732E-2</v>
      </c>
    </row>
    <row r="859" spans="1:6" x14ac:dyDescent="0.35">
      <c r="A859" s="22">
        <v>33371</v>
      </c>
      <c r="B859" s="24">
        <f>VLOOKUP(Table2634[[#This Row],[Date]],'DB Money Supply'!$A:$D,4)</f>
        <v>848.3</v>
      </c>
      <c r="C859" s="30">
        <f>(Table2634[[#This Row],[M1 Money Stock, Billions of Dollars, Weekly, Seasonally Adjusted]]-B858)/B858</f>
        <v>2.2448015122873079E-3</v>
      </c>
      <c r="D859" s="34">
        <f>((1+Table2634[[#This Row],[Weekly change]])^52)-1</f>
        <v>0.12366858737219322</v>
      </c>
      <c r="E859" s="24">
        <f t="shared" si="13"/>
        <v>844.625</v>
      </c>
      <c r="F859" s="32">
        <f>(Table2634[[#This Row],[4 weeks average]]-B807)/B807</f>
        <v>5.1967866483995546E-2</v>
      </c>
    </row>
    <row r="860" spans="1:6" x14ac:dyDescent="0.35">
      <c r="A860" s="22">
        <v>33378</v>
      </c>
      <c r="B860" s="24">
        <f>VLOOKUP(Table2634[[#This Row],[Date]],'DB Money Supply'!$A:$D,4)</f>
        <v>850.8</v>
      </c>
      <c r="C860" s="30">
        <f>(Table2634[[#This Row],[M1 Money Stock, Billions of Dollars, Weekly, Seasonally Adjusted]]-B859)/B859</f>
        <v>2.947070611811859E-3</v>
      </c>
      <c r="D860" s="34">
        <f>((1+Table2634[[#This Row],[Weekly change]])^52)-1</f>
        <v>0.16535096439981212</v>
      </c>
      <c r="E860" s="24">
        <f t="shared" si="13"/>
        <v>846.67499999999995</v>
      </c>
      <c r="F860" s="32">
        <f>(Table2634[[#This Row],[4 weeks average]]-B808)/B808</f>
        <v>5.0204663855122685E-2</v>
      </c>
    </row>
    <row r="861" spans="1:6" x14ac:dyDescent="0.35">
      <c r="A861" s="22">
        <v>33385</v>
      </c>
      <c r="B861" s="24">
        <f>VLOOKUP(Table2634[[#This Row],[Date]],'DB Money Supply'!$A:$D,4)</f>
        <v>849.7</v>
      </c>
      <c r="C861" s="30">
        <f>(Table2634[[#This Row],[M1 Money Stock, Billions of Dollars, Weekly, Seasonally Adjusted]]-B860)/B860</f>
        <v>-1.2929007992476601E-3</v>
      </c>
      <c r="D861" s="34">
        <f>((1+Table2634[[#This Row],[Weekly change]])^52)-1</f>
        <v>-6.5061325357846589E-2</v>
      </c>
      <c r="E861" s="24">
        <f t="shared" si="13"/>
        <v>848.8</v>
      </c>
      <c r="F861" s="32">
        <f>(Table2634[[#This Row],[4 weeks average]]-B809)/B809</f>
        <v>5.4540936762330697E-2</v>
      </c>
    </row>
    <row r="862" spans="1:6" x14ac:dyDescent="0.35">
      <c r="A862" s="22">
        <v>33392</v>
      </c>
      <c r="B862" s="24">
        <f>VLOOKUP(Table2634[[#This Row],[Date]],'DB Money Supply'!$A:$D,4)</f>
        <v>848.1</v>
      </c>
      <c r="C862" s="30">
        <f>(Table2634[[#This Row],[M1 Money Stock, Billions of Dollars, Weekly, Seasonally Adjusted]]-B861)/B861</f>
        <v>-1.883017535600827E-3</v>
      </c>
      <c r="D862" s="34">
        <f>((1+Table2634[[#This Row],[Weekly change]])^52)-1</f>
        <v>-9.3359453131183656E-2</v>
      </c>
      <c r="E862" s="24">
        <f t="shared" si="13"/>
        <v>849.22500000000002</v>
      </c>
      <c r="F862" s="32">
        <f>(Table2634[[#This Row],[4 weeks average]]-B810)/B810</f>
        <v>5.2193036798414076E-2</v>
      </c>
    </row>
    <row r="863" spans="1:6" x14ac:dyDescent="0.35">
      <c r="A863" s="22">
        <v>33399</v>
      </c>
      <c r="B863" s="24">
        <f>VLOOKUP(Table2634[[#This Row],[Date]],'DB Money Supply'!$A:$D,4)</f>
        <v>855.6</v>
      </c>
      <c r="C863" s="30">
        <f>(Table2634[[#This Row],[M1 Money Stock, Billions of Dollars, Weekly, Seasonally Adjusted]]-B862)/B862</f>
        <v>8.843296781039971E-3</v>
      </c>
      <c r="D863" s="34">
        <f>((1+Table2634[[#This Row],[Weekly change]])^52)-1</f>
        <v>0.58064033414254945</v>
      </c>
      <c r="E863" s="24">
        <f t="shared" si="13"/>
        <v>851.05</v>
      </c>
      <c r="F863" s="32">
        <f>(Table2634[[#This Row],[4 weeks average]]-B811)/B811</f>
        <v>5.3670917419833979E-2</v>
      </c>
    </row>
    <row r="864" spans="1:6" x14ac:dyDescent="0.35">
      <c r="A864" s="22">
        <v>33406</v>
      </c>
      <c r="B864" s="24">
        <f>VLOOKUP(Table2634[[#This Row],[Date]],'DB Money Supply'!$A:$D,4)</f>
        <v>856.5</v>
      </c>
      <c r="C864" s="30">
        <f>(Table2634[[#This Row],[M1 Money Stock, Billions of Dollars, Weekly, Seasonally Adjusted]]-B863)/B863</f>
        <v>1.0518934081346157E-3</v>
      </c>
      <c r="D864" s="34">
        <f>((1+Table2634[[#This Row],[Weekly change]])^52)-1</f>
        <v>5.6191706346016002E-2</v>
      </c>
      <c r="E864" s="24">
        <f t="shared" si="13"/>
        <v>852.47500000000002</v>
      </c>
      <c r="F864" s="32">
        <f>(Table2634[[#This Row],[4 weeks average]]-B812)/B812</f>
        <v>5.5958132045088656E-2</v>
      </c>
    </row>
    <row r="865" spans="1:6" x14ac:dyDescent="0.35">
      <c r="A865" s="22">
        <v>33413</v>
      </c>
      <c r="B865" s="24">
        <f>VLOOKUP(Table2634[[#This Row],[Date]],'DB Money Supply'!$A:$D,4)</f>
        <v>856.1</v>
      </c>
      <c r="C865" s="30">
        <f>(Table2634[[#This Row],[M1 Money Stock, Billions of Dollars, Weekly, Seasonally Adjusted]]-B864)/B864</f>
        <v>-4.6701692936366291E-4</v>
      </c>
      <c r="D865" s="34">
        <f>((1+Table2634[[#This Row],[Weekly change]])^52)-1</f>
        <v>-2.3997911600941335E-2</v>
      </c>
      <c r="E865" s="24">
        <f t="shared" si="13"/>
        <v>854.07499999999993</v>
      </c>
      <c r="F865" s="32">
        <f>(Table2634[[#This Row],[4 weeks average]]-B813)/B813</f>
        <v>5.4023201283475229E-2</v>
      </c>
    </row>
    <row r="866" spans="1:6" x14ac:dyDescent="0.35">
      <c r="A866" s="22">
        <v>33420</v>
      </c>
      <c r="B866" s="24">
        <f>VLOOKUP(Table2634[[#This Row],[Date]],'DB Money Supply'!$A:$D,4)</f>
        <v>863.2</v>
      </c>
      <c r="C866" s="30">
        <f>(Table2634[[#This Row],[M1 Money Stock, Billions of Dollars, Weekly, Seasonally Adjusted]]-B865)/B865</f>
        <v>8.2934236654596694E-3</v>
      </c>
      <c r="D866" s="34">
        <f>((1+Table2634[[#This Row],[Weekly change]])^52)-1</f>
        <v>0.53645767243081521</v>
      </c>
      <c r="E866" s="24">
        <f t="shared" si="13"/>
        <v>857.84999999999991</v>
      </c>
      <c r="F866" s="32">
        <f>(Table2634[[#This Row],[4 weeks average]]-B814)/B814</f>
        <v>5.4906542056074599E-2</v>
      </c>
    </row>
    <row r="867" spans="1:6" x14ac:dyDescent="0.35">
      <c r="A867" s="22">
        <v>33427</v>
      </c>
      <c r="B867" s="24">
        <f>VLOOKUP(Table2634[[#This Row],[Date]],'DB Money Supply'!$A:$D,4)</f>
        <v>859.5</v>
      </c>
      <c r="C867" s="30">
        <f>(Table2634[[#This Row],[M1 Money Stock, Billions of Dollars, Weekly, Seasonally Adjusted]]-B866)/B866</f>
        <v>-4.2863762743281337E-3</v>
      </c>
      <c r="D867" s="34">
        <f>((1+Table2634[[#This Row],[Weekly change]])^52)-1</f>
        <v>-0.20018164575799602</v>
      </c>
      <c r="E867" s="24">
        <f t="shared" si="13"/>
        <v>858.82500000000005</v>
      </c>
      <c r="F867" s="32">
        <f>(Table2634[[#This Row],[4 weeks average]]-B815)/B815</f>
        <v>6.2770696695953504E-2</v>
      </c>
    </row>
    <row r="868" spans="1:6" x14ac:dyDescent="0.35">
      <c r="A868" s="22">
        <v>33434</v>
      </c>
      <c r="B868" s="24">
        <f>VLOOKUP(Table2634[[#This Row],[Date]],'DB Money Supply'!$A:$D,4)</f>
        <v>861.4</v>
      </c>
      <c r="C868" s="30">
        <f>(Table2634[[#This Row],[M1 Money Stock, Billions of Dollars, Weekly, Seasonally Adjusted]]-B867)/B867</f>
        <v>2.2105875509016606E-3</v>
      </c>
      <c r="D868" s="34">
        <f>((1+Table2634[[#This Row],[Weekly change]])^52)-1</f>
        <v>0.12167565239782063</v>
      </c>
      <c r="E868" s="24">
        <f t="shared" si="13"/>
        <v>860.05000000000007</v>
      </c>
      <c r="F868" s="32">
        <f>(Table2634[[#This Row],[4 weeks average]]-B816)/B816</f>
        <v>6.008874645630484E-2</v>
      </c>
    </row>
    <row r="869" spans="1:6" x14ac:dyDescent="0.35">
      <c r="A869" s="22">
        <v>33441</v>
      </c>
      <c r="B869" s="24">
        <f>VLOOKUP(Table2634[[#This Row],[Date]],'DB Money Supply'!$A:$D,4)</f>
        <v>861.1</v>
      </c>
      <c r="C869" s="30">
        <f>(Table2634[[#This Row],[M1 Money Stock, Billions of Dollars, Weekly, Seasonally Adjusted]]-B868)/B868</f>
        <v>-3.4827025771993792E-4</v>
      </c>
      <c r="D869" s="34">
        <f>((1+Table2634[[#This Row],[Weekly change]])^52)-1</f>
        <v>-1.7950149569527007E-2</v>
      </c>
      <c r="E869" s="24">
        <f t="shared" si="13"/>
        <v>861.3</v>
      </c>
      <c r="F869" s="32">
        <f>(Table2634[[#This Row],[4 weeks average]]-B817)/B817</f>
        <v>6.4253058198443097E-2</v>
      </c>
    </row>
    <row r="870" spans="1:6" x14ac:dyDescent="0.35">
      <c r="A870" s="22">
        <v>33448</v>
      </c>
      <c r="B870" s="24">
        <f>VLOOKUP(Table2634[[#This Row],[Date]],'DB Money Supply'!$A:$D,4)</f>
        <v>862.7</v>
      </c>
      <c r="C870" s="30">
        <f>(Table2634[[#This Row],[M1 Money Stock, Billions of Dollars, Weekly, Seasonally Adjusted]]-B869)/B869</f>
        <v>1.8580884914644324E-3</v>
      </c>
      <c r="D870" s="34">
        <f>((1+Table2634[[#This Row],[Weekly change]])^52)-1</f>
        <v>0.10134366475948897</v>
      </c>
      <c r="E870" s="24">
        <f t="shared" si="13"/>
        <v>861.17499999999995</v>
      </c>
      <c r="F870" s="32">
        <f>(Table2634[[#This Row],[4 weeks average]]-B818)/B818</f>
        <v>6.2129995066600892E-2</v>
      </c>
    </row>
    <row r="871" spans="1:6" x14ac:dyDescent="0.35">
      <c r="A871" s="22">
        <v>33455</v>
      </c>
      <c r="B871" s="24">
        <f>VLOOKUP(Table2634[[#This Row],[Date]],'DB Money Supply'!$A:$D,4)</f>
        <v>866.3</v>
      </c>
      <c r="C871" s="30">
        <f>(Table2634[[#This Row],[M1 Money Stock, Billions of Dollars, Weekly, Seasonally Adjusted]]-B870)/B870</f>
        <v>4.1729454039641928E-3</v>
      </c>
      <c r="D871" s="34">
        <f>((1+Table2634[[#This Row],[Weekly change]])^52)-1</f>
        <v>0.2417748244447524</v>
      </c>
      <c r="E871" s="24">
        <f t="shared" si="13"/>
        <v>862.875</v>
      </c>
      <c r="F871" s="32">
        <f>(Table2634[[#This Row],[4 weeks average]]-B819)/B819</f>
        <v>6.2784825717452919E-2</v>
      </c>
    </row>
    <row r="872" spans="1:6" x14ac:dyDescent="0.35">
      <c r="A872" s="22">
        <v>33462</v>
      </c>
      <c r="B872" s="24">
        <f>VLOOKUP(Table2634[[#This Row],[Date]],'DB Money Supply'!$A:$D,4)</f>
        <v>865.3</v>
      </c>
      <c r="C872" s="30">
        <f>(Table2634[[#This Row],[M1 Money Stock, Billions of Dollars, Weekly, Seasonally Adjusted]]-B871)/B871</f>
        <v>-1.1543345261456771E-3</v>
      </c>
      <c r="D872" s="34">
        <f>((1+Table2634[[#This Row],[Weekly change]])^52)-1</f>
        <v>-5.8292033439274027E-2</v>
      </c>
      <c r="E872" s="24">
        <f t="shared" si="13"/>
        <v>863.85000000000014</v>
      </c>
      <c r="F872" s="32">
        <f>(Table2634[[#This Row],[4 weeks average]]-B820)/B820</f>
        <v>5.8509986521259785E-2</v>
      </c>
    </row>
    <row r="873" spans="1:6" x14ac:dyDescent="0.35">
      <c r="A873" s="22">
        <v>33469</v>
      </c>
      <c r="B873" s="24">
        <f>VLOOKUP(Table2634[[#This Row],[Date]],'DB Money Supply'!$A:$D,4)</f>
        <v>865</v>
      </c>
      <c r="C873" s="30">
        <f>(Table2634[[#This Row],[M1 Money Stock, Billions of Dollars, Weekly, Seasonally Adjusted]]-B872)/B872</f>
        <v>-3.4670056627753905E-4</v>
      </c>
      <c r="D873" s="34">
        <f>((1+Table2634[[#This Row],[Weekly change]])^52)-1</f>
        <v>-1.7869959639225108E-2</v>
      </c>
      <c r="E873" s="24">
        <f t="shared" si="13"/>
        <v>864.82500000000005</v>
      </c>
      <c r="F873" s="32">
        <f>(Table2634[[#This Row],[4 weeks average]]-B821)/B821</f>
        <v>5.8278267254038174E-2</v>
      </c>
    </row>
    <row r="874" spans="1:6" x14ac:dyDescent="0.35">
      <c r="A874" s="22">
        <v>33476</v>
      </c>
      <c r="B874" s="24">
        <f>VLOOKUP(Table2634[[#This Row],[Date]],'DB Money Supply'!$A:$D,4)</f>
        <v>869.1</v>
      </c>
      <c r="C874" s="30">
        <f>(Table2634[[#This Row],[M1 Money Stock, Billions of Dollars, Weekly, Seasonally Adjusted]]-B873)/B873</f>
        <v>4.7398843930636101E-3</v>
      </c>
      <c r="D874" s="34">
        <f>((1+Table2634[[#This Row],[Weekly change]])^52)-1</f>
        <v>0.27876107442720777</v>
      </c>
      <c r="E874" s="24">
        <f t="shared" si="13"/>
        <v>866.42499999999995</v>
      </c>
      <c r="F874" s="32">
        <f>(Table2634[[#This Row],[4 weeks average]]-B822)/B822</f>
        <v>6.1535162950257176E-2</v>
      </c>
    </row>
    <row r="875" spans="1:6" x14ac:dyDescent="0.35">
      <c r="A875" s="22">
        <v>33483</v>
      </c>
      <c r="B875" s="24">
        <f>VLOOKUP(Table2634[[#This Row],[Date]],'DB Money Supply'!$A:$D,4)</f>
        <v>868.3</v>
      </c>
      <c r="C875" s="30">
        <f>(Table2634[[#This Row],[M1 Money Stock, Billions of Dollars, Weekly, Seasonally Adjusted]]-B874)/B874</f>
        <v>-9.2049246346803378E-4</v>
      </c>
      <c r="D875" s="34">
        <f>((1+Table2634[[#This Row],[Weekly change]])^52)-1</f>
        <v>-4.6759123845645401E-2</v>
      </c>
      <c r="E875" s="24">
        <f t="shared" si="13"/>
        <v>866.92499999999995</v>
      </c>
      <c r="F875" s="32">
        <f>(Table2634[[#This Row],[4 weeks average]]-B823)/B823</f>
        <v>5.8516483516483461E-2</v>
      </c>
    </row>
    <row r="876" spans="1:6" x14ac:dyDescent="0.35">
      <c r="A876" s="22">
        <v>33490</v>
      </c>
      <c r="B876" s="24">
        <f>VLOOKUP(Table2634[[#This Row],[Date]],'DB Money Supply'!$A:$D,4)</f>
        <v>870.5</v>
      </c>
      <c r="C876" s="30">
        <f>(Table2634[[#This Row],[M1 Money Stock, Billions of Dollars, Weekly, Seasonally Adjusted]]-B875)/B875</f>
        <v>2.5336865138777444E-3</v>
      </c>
      <c r="D876" s="34">
        <f>((1+Table2634[[#This Row],[Weekly change]])^52)-1</f>
        <v>0.14063493896681756</v>
      </c>
      <c r="E876" s="24">
        <f t="shared" si="13"/>
        <v>868.22499999999991</v>
      </c>
      <c r="F876" s="32">
        <f>(Table2634[[#This Row],[4 weeks average]]-B824)/B824</f>
        <v>5.9069285191510071E-2</v>
      </c>
    </row>
    <row r="877" spans="1:6" x14ac:dyDescent="0.35">
      <c r="A877" s="22">
        <v>33497</v>
      </c>
      <c r="B877" s="24">
        <f>VLOOKUP(Table2634[[#This Row],[Date]],'DB Money Supply'!$A:$D,4)</f>
        <v>869.8</v>
      </c>
      <c r="C877" s="30">
        <f>(Table2634[[#This Row],[M1 Money Stock, Billions of Dollars, Weekly, Seasonally Adjusted]]-B876)/B876</f>
        <v>-8.0413555427920216E-4</v>
      </c>
      <c r="D877" s="34">
        <f>((1+Table2634[[#This Row],[Weekly change]])^52)-1</f>
        <v>-4.0968991409422451E-2</v>
      </c>
      <c r="E877" s="24">
        <f t="shared" si="13"/>
        <v>869.42499999999995</v>
      </c>
      <c r="F877" s="32">
        <f>(Table2634[[#This Row],[4 weeks average]]-B825)/B825</f>
        <v>6.1309814453124889E-2</v>
      </c>
    </row>
    <row r="878" spans="1:6" x14ac:dyDescent="0.35">
      <c r="A878" s="22">
        <v>33504</v>
      </c>
      <c r="B878" s="24">
        <f>VLOOKUP(Table2634[[#This Row],[Date]],'DB Money Supply'!$A:$D,4)</f>
        <v>869.5</v>
      </c>
      <c r="C878" s="30">
        <f>(Table2634[[#This Row],[M1 Money Stock, Billions of Dollars, Weekly, Seasonally Adjusted]]-B877)/B877</f>
        <v>-3.4490687514365895E-4</v>
      </c>
      <c r="D878" s="34">
        <f>((1+Table2634[[#This Row],[Weekly change]])^52)-1</f>
        <v>-1.7778318502500445E-2</v>
      </c>
      <c r="E878" s="24">
        <f t="shared" si="13"/>
        <v>869.52499999999998</v>
      </c>
      <c r="F878" s="32">
        <f>(Table2634[[#This Row],[4 weeks average]]-B826)/B826</f>
        <v>5.9750152346130382E-2</v>
      </c>
    </row>
    <row r="879" spans="1:6" x14ac:dyDescent="0.35">
      <c r="A879" s="22">
        <v>33511</v>
      </c>
      <c r="B879" s="24">
        <f>VLOOKUP(Table2634[[#This Row],[Date]],'DB Money Supply'!$A:$D,4)</f>
        <v>871.8</v>
      </c>
      <c r="C879" s="30">
        <f>(Table2634[[#This Row],[M1 Money Stock, Billions of Dollars, Weekly, Seasonally Adjusted]]-B878)/B878</f>
        <v>2.6451983898791885E-3</v>
      </c>
      <c r="D879" s="34">
        <f>((1+Table2634[[#This Row],[Weekly change]])^52)-1</f>
        <v>0.14725107637893542</v>
      </c>
      <c r="E879" s="24">
        <f t="shared" si="13"/>
        <v>870.40000000000009</v>
      </c>
      <c r="F879" s="32">
        <f>(Table2634[[#This Row],[4 weeks average]]-B827)/B827</f>
        <v>5.7208793878294834E-2</v>
      </c>
    </row>
    <row r="880" spans="1:6" x14ac:dyDescent="0.35">
      <c r="A880" s="22">
        <v>33518</v>
      </c>
      <c r="B880" s="24">
        <f>VLOOKUP(Table2634[[#This Row],[Date]],'DB Money Supply'!$A:$D,4)</f>
        <v>874.6</v>
      </c>
      <c r="C880" s="30">
        <f>(Table2634[[#This Row],[M1 Money Stock, Billions of Dollars, Weekly, Seasonally Adjusted]]-B879)/B879</f>
        <v>3.2117458132600004E-3</v>
      </c>
      <c r="D880" s="34">
        <f>((1+Table2634[[#This Row],[Weekly change]])^52)-1</f>
        <v>0.18145077906258278</v>
      </c>
      <c r="E880" s="24">
        <f t="shared" si="13"/>
        <v>871.42499999999995</v>
      </c>
      <c r="F880" s="32">
        <f>(Table2634[[#This Row],[4 weeks average]]-B828)/B828</f>
        <v>6.2065813528336324E-2</v>
      </c>
    </row>
    <row r="881" spans="1:6" x14ac:dyDescent="0.35">
      <c r="A881" s="22">
        <v>33525</v>
      </c>
      <c r="B881" s="24">
        <f>VLOOKUP(Table2634[[#This Row],[Date]],'DB Money Supply'!$A:$D,4)</f>
        <v>875.4</v>
      </c>
      <c r="C881" s="30">
        <f>(Table2634[[#This Row],[M1 Money Stock, Billions of Dollars, Weekly, Seasonally Adjusted]]-B880)/B880</f>
        <v>9.14703864623776E-4</v>
      </c>
      <c r="D881" s="34">
        <f>((1+Table2634[[#This Row],[Weekly change]])^52)-1</f>
        <v>4.8691147537472501E-2</v>
      </c>
      <c r="E881" s="24">
        <f t="shared" si="13"/>
        <v>872.82500000000005</v>
      </c>
      <c r="F881" s="32">
        <f>(Table2634[[#This Row],[4 weeks average]]-B829)/B829</f>
        <v>6.3512854879980499E-2</v>
      </c>
    </row>
    <row r="882" spans="1:6" x14ac:dyDescent="0.35">
      <c r="A882" s="22">
        <v>33532</v>
      </c>
      <c r="B882" s="24">
        <f>VLOOKUP(Table2634[[#This Row],[Date]],'DB Money Supply'!$A:$D,4)</f>
        <v>879.5</v>
      </c>
      <c r="C882" s="30">
        <f>(Table2634[[#This Row],[M1 Money Stock, Billions of Dollars, Weekly, Seasonally Adjusted]]-B881)/B881</f>
        <v>4.6835732236692063E-3</v>
      </c>
      <c r="D882" s="34">
        <f>((1+Table2634[[#This Row],[Weekly change]])^52)-1</f>
        <v>0.27503961648744402</v>
      </c>
      <c r="E882" s="24">
        <f t="shared" si="13"/>
        <v>875.32500000000005</v>
      </c>
      <c r="F882" s="32">
        <f>(Table2634[[#This Row],[4 weeks average]]-B830)/B830</f>
        <v>7.1127019089574153E-2</v>
      </c>
    </row>
    <row r="883" spans="1:6" x14ac:dyDescent="0.35">
      <c r="A883" s="22">
        <v>33539</v>
      </c>
      <c r="B883" s="24">
        <f>VLOOKUP(Table2634[[#This Row],[Date]],'DB Money Supply'!$A:$D,4)</f>
        <v>880.8</v>
      </c>
      <c r="C883" s="30">
        <f>(Table2634[[#This Row],[M1 Money Stock, Billions of Dollars, Weekly, Seasonally Adjusted]]-B882)/B882</f>
        <v>1.4781125639567419E-3</v>
      </c>
      <c r="D883" s="34">
        <f>((1+Table2634[[#This Row],[Weekly change]])^52)-1</f>
        <v>7.9831601028092836E-2</v>
      </c>
      <c r="E883" s="24">
        <f t="shared" si="13"/>
        <v>877.57500000000005</v>
      </c>
      <c r="F883" s="32">
        <f>(Table2634[[#This Row],[4 weeks average]]-B831)/B831</f>
        <v>7.0213414634146404E-2</v>
      </c>
    </row>
    <row r="884" spans="1:6" x14ac:dyDescent="0.35">
      <c r="A884" s="22">
        <v>33546</v>
      </c>
      <c r="B884" s="24">
        <f>VLOOKUP(Table2634[[#This Row],[Date]],'DB Money Supply'!$A:$D,4)</f>
        <v>882.4</v>
      </c>
      <c r="C884" s="30">
        <f>(Table2634[[#This Row],[M1 Money Stock, Billions of Dollars, Weekly, Seasonally Adjusted]]-B883)/B883</f>
        <v>1.8165304268846763E-3</v>
      </c>
      <c r="D884" s="34">
        <f>((1+Table2634[[#This Row],[Weekly change]])^52)-1</f>
        <v>9.8970564977429953E-2</v>
      </c>
      <c r="E884" s="24">
        <f t="shared" si="13"/>
        <v>879.52499999999998</v>
      </c>
      <c r="F884" s="32">
        <f>(Table2634[[#This Row],[4 weeks average]]-B832)/B832</f>
        <v>6.9981751824817487E-2</v>
      </c>
    </row>
    <row r="885" spans="1:6" x14ac:dyDescent="0.35">
      <c r="A885" s="22">
        <v>33553</v>
      </c>
      <c r="B885" s="24">
        <f>VLOOKUP(Table2634[[#This Row],[Date]],'DB Money Supply'!$A:$D,4)</f>
        <v>885.8</v>
      </c>
      <c r="C885" s="30">
        <f>(Table2634[[#This Row],[M1 Money Stock, Billions of Dollars, Weekly, Seasonally Adjusted]]-B884)/B884</f>
        <v>3.8531278331822047E-3</v>
      </c>
      <c r="D885" s="34">
        <f>((1+Table2634[[#This Row],[Weekly change]])^52)-1</f>
        <v>0.22137542907825858</v>
      </c>
      <c r="E885" s="24">
        <f t="shared" si="13"/>
        <v>882.125</v>
      </c>
      <c r="F885" s="32">
        <f>(Table2634[[#This Row],[4 weeks average]]-B833)/B833</f>
        <v>7.3144768856447689E-2</v>
      </c>
    </row>
    <row r="886" spans="1:6" x14ac:dyDescent="0.35">
      <c r="A886" s="22">
        <v>33560</v>
      </c>
      <c r="B886" s="24">
        <f>VLOOKUP(Table2634[[#This Row],[Date]],'DB Money Supply'!$A:$D,4)</f>
        <v>886.6</v>
      </c>
      <c r="C886" s="30">
        <f>(Table2634[[#This Row],[M1 Money Stock, Billions of Dollars, Weekly, Seasonally Adjusted]]-B885)/B885</f>
        <v>9.0313840596079054E-4</v>
      </c>
      <c r="D886" s="34">
        <f>((1+Table2634[[#This Row],[Weekly change]])^52)-1</f>
        <v>4.8061222634035561E-2</v>
      </c>
      <c r="E886" s="24">
        <f t="shared" si="13"/>
        <v>883.9</v>
      </c>
      <c r="F886" s="32">
        <f>(Table2634[[#This Row],[4 weeks average]]-B834)/B834</f>
        <v>7.3475831916444009E-2</v>
      </c>
    </row>
    <row r="887" spans="1:6" x14ac:dyDescent="0.35">
      <c r="A887" s="22">
        <v>33567</v>
      </c>
      <c r="B887" s="24">
        <f>VLOOKUP(Table2634[[#This Row],[Date]],'DB Money Supply'!$A:$D,4)</f>
        <v>887.4</v>
      </c>
      <c r="C887" s="30">
        <f>(Table2634[[#This Row],[M1 Money Stock, Billions of Dollars, Weekly, Seasonally Adjusted]]-B886)/B886</f>
        <v>9.0232348296859298E-4</v>
      </c>
      <c r="D887" s="34">
        <f>((1+Table2634[[#This Row],[Weekly change]])^52)-1</f>
        <v>4.8016850992093296E-2</v>
      </c>
      <c r="E887" s="24">
        <f t="shared" si="13"/>
        <v>885.55</v>
      </c>
      <c r="F887" s="32">
        <f>(Table2634[[#This Row],[4 weeks average]]-B835)/B835</f>
        <v>7.4044875682231601E-2</v>
      </c>
    </row>
    <row r="888" spans="1:6" x14ac:dyDescent="0.35">
      <c r="A888" s="22">
        <v>33574</v>
      </c>
      <c r="B888" s="24">
        <f>VLOOKUP(Table2634[[#This Row],[Date]],'DB Money Supply'!$A:$D,4)</f>
        <v>896.1</v>
      </c>
      <c r="C888" s="30">
        <f>(Table2634[[#This Row],[M1 Money Stock, Billions of Dollars, Weekly, Seasonally Adjusted]]-B887)/B887</f>
        <v>9.8039215686275029E-3</v>
      </c>
      <c r="D888" s="34">
        <f>((1+Table2634[[#This Row],[Weekly change]])^52)-1</f>
        <v>0.66083601179837381</v>
      </c>
      <c r="E888" s="24">
        <f t="shared" si="13"/>
        <v>888.97500000000002</v>
      </c>
      <c r="F888" s="32">
        <f>(Table2634[[#This Row],[4 weeks average]]-B836)/B836</f>
        <v>9.0365509628357751E-2</v>
      </c>
    </row>
    <row r="889" spans="1:6" x14ac:dyDescent="0.35">
      <c r="A889" s="22">
        <v>33581</v>
      </c>
      <c r="B889" s="24">
        <f>VLOOKUP(Table2634[[#This Row],[Date]],'DB Money Supply'!$A:$D,4)</f>
        <v>894.6</v>
      </c>
      <c r="C889" s="30">
        <f>(Table2634[[#This Row],[M1 Money Stock, Billions of Dollars, Weekly, Seasonally Adjusted]]-B888)/B888</f>
        <v>-1.6739203213927017E-3</v>
      </c>
      <c r="D889" s="34">
        <f>((1+Table2634[[#This Row],[Weekly change]])^52)-1</f>
        <v>-8.3429957158003276E-2</v>
      </c>
      <c r="E889" s="24">
        <f t="shared" si="13"/>
        <v>891.17499999999995</v>
      </c>
      <c r="F889" s="32">
        <f>(Table2634[[#This Row],[4 weeks average]]-B837)/B837</f>
        <v>8.4418349963494774E-2</v>
      </c>
    </row>
    <row r="890" spans="1:6" x14ac:dyDescent="0.35">
      <c r="A890" s="22">
        <v>33588</v>
      </c>
      <c r="B890" s="24">
        <f>VLOOKUP(Table2634[[#This Row],[Date]],'DB Money Supply'!$A:$D,4)</f>
        <v>897.6</v>
      </c>
      <c r="C890" s="30">
        <f>(Table2634[[#This Row],[M1 Money Stock, Billions of Dollars, Weekly, Seasonally Adjusted]]-B889)/B889</f>
        <v>3.3534540576794095E-3</v>
      </c>
      <c r="D890" s="34">
        <f>((1+Table2634[[#This Row],[Weekly change]])^52)-1</f>
        <v>0.19016014776637724</v>
      </c>
      <c r="E890" s="24">
        <f t="shared" si="13"/>
        <v>893.92499999999995</v>
      </c>
      <c r="F890" s="32">
        <f>(Table2634[[#This Row],[4 weeks average]]-B838)/B838</f>
        <v>8.4597185149235504E-2</v>
      </c>
    </row>
    <row r="891" spans="1:6" x14ac:dyDescent="0.35">
      <c r="A891" s="22">
        <v>33595</v>
      </c>
      <c r="B891" s="24">
        <f>VLOOKUP(Table2634[[#This Row],[Date]],'DB Money Supply'!$A:$D,4)</f>
        <v>897.6</v>
      </c>
      <c r="C891" s="30">
        <f>(Table2634[[#This Row],[M1 Money Stock, Billions of Dollars, Weekly, Seasonally Adjusted]]-B890)/B890</f>
        <v>0</v>
      </c>
      <c r="D891" s="34">
        <f>((1+Table2634[[#This Row],[Weekly change]])^52)-1</f>
        <v>0</v>
      </c>
      <c r="E891" s="24">
        <f t="shared" si="13"/>
        <v>896.47500000000002</v>
      </c>
      <c r="F891" s="32">
        <f>(Table2634[[#This Row],[4 weeks average]]-B839)/B839</f>
        <v>8.2568530370728171E-2</v>
      </c>
    </row>
    <row r="892" spans="1:6" x14ac:dyDescent="0.35">
      <c r="A892" s="22">
        <v>33602</v>
      </c>
      <c r="B892" s="24">
        <f>VLOOKUP(Table2634[[#This Row],[Date]],'DB Money Supply'!$A:$D,4)</f>
        <v>897.5</v>
      </c>
      <c r="C892" s="30">
        <f>(Table2634[[#This Row],[M1 Money Stock, Billions of Dollars, Weekly, Seasonally Adjusted]]-B891)/B891</f>
        <v>-1.1140819964351908E-4</v>
      </c>
      <c r="D892" s="34">
        <f>((1+Table2634[[#This Row],[Weekly change]])^52)-1</f>
        <v>-5.7767988696327821E-3</v>
      </c>
      <c r="E892" s="24">
        <f t="shared" si="13"/>
        <v>896.82500000000005</v>
      </c>
      <c r="F892" s="32">
        <f>(Table2634[[#This Row],[4 weeks average]]-B840)/B840</f>
        <v>8.1945952467125188E-2</v>
      </c>
    </row>
    <row r="893" spans="1:6" x14ac:dyDescent="0.35">
      <c r="A893" s="22">
        <v>33609</v>
      </c>
      <c r="B893" s="24">
        <f>VLOOKUP(Table2634[[#This Row],[Date]],'DB Money Supply'!$A:$D,4)</f>
        <v>901.9</v>
      </c>
      <c r="C893" s="30">
        <f>(Table2634[[#This Row],[M1 Money Stock, Billions of Dollars, Weekly, Seasonally Adjusted]]-B892)/B892</f>
        <v>4.9025069637882758E-3</v>
      </c>
      <c r="D893" s="34">
        <f>((1+Table2634[[#This Row],[Weekly change]])^52)-1</f>
        <v>0.28956828307736537</v>
      </c>
      <c r="E893" s="24">
        <f t="shared" si="13"/>
        <v>898.65</v>
      </c>
      <c r="F893" s="32">
        <f>(Table2634[[#This Row],[4 weeks average]]-B841)/B841</f>
        <v>8.7164287442535626E-2</v>
      </c>
    </row>
    <row r="894" spans="1:6" x14ac:dyDescent="0.35">
      <c r="A894" s="22">
        <v>33616</v>
      </c>
      <c r="B894" s="24">
        <f>VLOOKUP(Table2634[[#This Row],[Date]],'DB Money Supply'!$A:$D,4)</f>
        <v>906.8</v>
      </c>
      <c r="C894" s="30">
        <f>(Table2634[[#This Row],[M1 Money Stock, Billions of Dollars, Weekly, Seasonally Adjusted]]-B893)/B893</f>
        <v>5.4329748309124926E-3</v>
      </c>
      <c r="D894" s="34">
        <f>((1+Table2634[[#This Row],[Weekly change]])^52)-1</f>
        <v>0.32544733265122372</v>
      </c>
      <c r="E894" s="24">
        <f t="shared" si="13"/>
        <v>900.95</v>
      </c>
      <c r="F894" s="32">
        <f>(Table2634[[#This Row],[4 weeks average]]-B842)/B842</f>
        <v>9.1134794719631818E-2</v>
      </c>
    </row>
    <row r="895" spans="1:6" x14ac:dyDescent="0.35">
      <c r="A895" s="22">
        <v>33623</v>
      </c>
      <c r="B895" s="24">
        <f>VLOOKUP(Table2634[[#This Row],[Date]],'DB Money Supply'!$A:$D,4)</f>
        <v>909.3</v>
      </c>
      <c r="C895" s="30">
        <f>(Table2634[[#This Row],[M1 Money Stock, Billions of Dollars, Weekly, Seasonally Adjusted]]-B894)/B894</f>
        <v>2.7569475077194533E-3</v>
      </c>
      <c r="D895" s="34">
        <f>((1+Table2634[[#This Row],[Weekly change]])^52)-1</f>
        <v>0.15391904401100831</v>
      </c>
      <c r="E895" s="24">
        <f t="shared" si="13"/>
        <v>903.875</v>
      </c>
      <c r="F895" s="32">
        <f>(Table2634[[#This Row],[4 weeks average]]-B843)/B843</f>
        <v>9.4014766400387251E-2</v>
      </c>
    </row>
    <row r="896" spans="1:6" x14ac:dyDescent="0.35">
      <c r="A896" s="22">
        <v>33630</v>
      </c>
      <c r="B896" s="24">
        <f>VLOOKUP(Table2634[[#This Row],[Date]],'DB Money Supply'!$A:$D,4)</f>
        <v>918.2</v>
      </c>
      <c r="C896" s="30">
        <f>(Table2634[[#This Row],[M1 Money Stock, Billions of Dollars, Weekly, Seasonally Adjusted]]-B895)/B895</f>
        <v>9.7877488177720122E-3</v>
      </c>
      <c r="D896" s="34">
        <f>((1+Table2634[[#This Row],[Weekly change]])^52)-1</f>
        <v>0.65945340214539194</v>
      </c>
      <c r="E896" s="24">
        <f t="shared" si="13"/>
        <v>909.05</v>
      </c>
      <c r="F896" s="32">
        <f>(Table2634[[#This Row],[4 weeks average]]-B844)/B844</f>
        <v>9.7356349589570235E-2</v>
      </c>
    </row>
    <row r="897" spans="1:6" x14ac:dyDescent="0.35">
      <c r="A897" s="22">
        <v>33637</v>
      </c>
      <c r="B897" s="24">
        <f>VLOOKUP(Table2634[[#This Row],[Date]],'DB Money Supply'!$A:$D,4)</f>
        <v>917.7</v>
      </c>
      <c r="C897" s="30">
        <f>(Table2634[[#This Row],[M1 Money Stock, Billions of Dollars, Weekly, Seasonally Adjusted]]-B896)/B896</f>
        <v>-5.4454367240252665E-4</v>
      </c>
      <c r="D897" s="34">
        <f>((1+Table2634[[#This Row],[Weekly change]])^52)-1</f>
        <v>-2.792661994553014E-2</v>
      </c>
      <c r="E897" s="24">
        <f t="shared" si="13"/>
        <v>913</v>
      </c>
      <c r="F897" s="32">
        <f>(Table2634[[#This Row],[4 weeks average]]-B845)/B845</f>
        <v>9.8808520880972472E-2</v>
      </c>
    </row>
    <row r="898" spans="1:6" x14ac:dyDescent="0.35">
      <c r="A898" s="22">
        <v>33644</v>
      </c>
      <c r="B898" s="24">
        <f>VLOOKUP(Table2634[[#This Row],[Date]],'DB Money Supply'!$A:$D,4)</f>
        <v>923.6</v>
      </c>
      <c r="C898" s="30">
        <f>(Table2634[[#This Row],[M1 Money Stock, Billions of Dollars, Weekly, Seasonally Adjusted]]-B897)/B897</f>
        <v>6.4291162689331773E-3</v>
      </c>
      <c r="D898" s="34">
        <f>((1+Table2634[[#This Row],[Weekly change]])^52)-1</f>
        <v>0.39548769744504941</v>
      </c>
      <c r="E898" s="24">
        <f t="shared" si="13"/>
        <v>917.19999999999993</v>
      </c>
      <c r="F898" s="32">
        <f>(Table2634[[#This Row],[4 weeks average]]-B846)/B846</f>
        <v>0.10041991601679656</v>
      </c>
    </row>
    <row r="899" spans="1:6" x14ac:dyDescent="0.35">
      <c r="A899" s="22">
        <v>33651</v>
      </c>
      <c r="B899" s="24">
        <f>VLOOKUP(Table2634[[#This Row],[Date]],'DB Money Supply'!$A:$D,4)</f>
        <v>925.4</v>
      </c>
      <c r="C899" s="30">
        <f>(Table2634[[#This Row],[M1 Money Stock, Billions of Dollars, Weekly, Seasonally Adjusted]]-B898)/B898</f>
        <v>1.9488956258119905E-3</v>
      </c>
      <c r="D899" s="34">
        <f>((1+Table2634[[#This Row],[Weekly change]])^52)-1</f>
        <v>0.1065465482297494</v>
      </c>
      <c r="E899" s="24">
        <f t="shared" si="13"/>
        <v>921.22500000000002</v>
      </c>
      <c r="F899" s="32">
        <f>(Table2634[[#This Row],[4 weeks average]]-B847)/B847</f>
        <v>0.10670951465641525</v>
      </c>
    </row>
    <row r="900" spans="1:6" x14ac:dyDescent="0.35">
      <c r="A900" s="22">
        <v>33658</v>
      </c>
      <c r="B900" s="24">
        <f>VLOOKUP(Table2634[[#This Row],[Date]],'DB Money Supply'!$A:$D,4)</f>
        <v>928.6</v>
      </c>
      <c r="C900" s="30">
        <f>(Table2634[[#This Row],[M1 Money Stock, Billions of Dollars, Weekly, Seasonally Adjusted]]-B899)/B899</f>
        <v>3.4579641236222665E-3</v>
      </c>
      <c r="D900" s="34">
        <f>((1+Table2634[[#This Row],[Weekly change]])^52)-1</f>
        <v>0.19662363535476324</v>
      </c>
      <c r="E900" s="24">
        <f t="shared" si="13"/>
        <v>923.82500000000005</v>
      </c>
      <c r="F900" s="32">
        <f>(Table2634[[#This Row],[4 weeks average]]-B848)/B848</f>
        <v>0.1103665865384616</v>
      </c>
    </row>
    <row r="901" spans="1:6" x14ac:dyDescent="0.35">
      <c r="A901" s="22">
        <v>33665</v>
      </c>
      <c r="B901" s="24">
        <f>VLOOKUP(Table2634[[#This Row],[Date]],'DB Money Supply'!$A:$D,4)</f>
        <v>926.9</v>
      </c>
      <c r="C901" s="30">
        <f>(Table2634[[#This Row],[M1 Money Stock, Billions of Dollars, Weekly, Seasonally Adjusted]]-B900)/B900</f>
        <v>-1.8307129011415522E-3</v>
      </c>
      <c r="D901" s="34">
        <f>((1+Table2634[[#This Row],[Weekly change]])^52)-1</f>
        <v>-9.0885578610008344E-2</v>
      </c>
      <c r="E901" s="24">
        <f t="shared" si="13"/>
        <v>926.125</v>
      </c>
      <c r="F901" s="32">
        <f>(Table2634[[#This Row],[4 weeks average]]-B849)/B849</f>
        <v>0.10966331176611548</v>
      </c>
    </row>
    <row r="902" spans="1:6" x14ac:dyDescent="0.35">
      <c r="A902" s="22">
        <v>33672</v>
      </c>
      <c r="B902" s="24">
        <f>VLOOKUP(Table2634[[#This Row],[Date]],'DB Money Supply'!$A:$D,4)</f>
        <v>933.1</v>
      </c>
      <c r="C902" s="30">
        <f>(Table2634[[#This Row],[M1 Money Stock, Billions of Dollars, Weekly, Seasonally Adjusted]]-B901)/B901</f>
        <v>6.6889632107023905E-3</v>
      </c>
      <c r="D902" s="34">
        <f>((1+Table2634[[#This Row],[Weekly change]])^52)-1</f>
        <v>0.4143470143501653</v>
      </c>
      <c r="E902" s="24">
        <f t="shared" si="13"/>
        <v>928.5</v>
      </c>
      <c r="F902" s="32">
        <f>(Table2634[[#This Row],[4 weeks average]]-B850)/B850</f>
        <v>0.10998206814106395</v>
      </c>
    </row>
    <row r="903" spans="1:6" x14ac:dyDescent="0.35">
      <c r="A903" s="22">
        <v>33679</v>
      </c>
      <c r="B903" s="24">
        <f>VLOOKUP(Table2634[[#This Row],[Date]],'DB Money Supply'!$A:$D,4)</f>
        <v>938.2</v>
      </c>
      <c r="C903" s="30">
        <f>(Table2634[[#This Row],[M1 Money Stock, Billions of Dollars, Weekly, Seasonally Adjusted]]-B902)/B902</f>
        <v>5.4656521273175676E-3</v>
      </c>
      <c r="D903" s="34">
        <f>((1+Table2634[[#This Row],[Weekly change]])^52)-1</f>
        <v>0.32768924581709635</v>
      </c>
      <c r="E903" s="24">
        <f t="shared" si="13"/>
        <v>931.7</v>
      </c>
      <c r="F903" s="32">
        <f>(Table2634[[#This Row],[4 weeks average]]-B851)/B851</f>
        <v>0.11447368421052637</v>
      </c>
    </row>
    <row r="904" spans="1:6" x14ac:dyDescent="0.35">
      <c r="A904" s="22">
        <v>33686</v>
      </c>
      <c r="B904" s="24">
        <f>VLOOKUP(Table2634[[#This Row],[Date]],'DB Money Supply'!$A:$D,4)</f>
        <v>937.9</v>
      </c>
      <c r="C904" s="30">
        <f>(Table2634[[#This Row],[M1 Money Stock, Billions of Dollars, Weekly, Seasonally Adjusted]]-B903)/B903</f>
        <v>-3.1976124493718631E-4</v>
      </c>
      <c r="D904" s="34">
        <f>((1+Table2634[[#This Row],[Weekly change]])^52)-1</f>
        <v>-1.6492724609684317E-2</v>
      </c>
      <c r="E904" s="24">
        <f t="shared" si="13"/>
        <v>934.02499999999998</v>
      </c>
      <c r="F904" s="32">
        <f>(Table2634[[#This Row],[4 weeks average]]-B852)/B852</f>
        <v>0.1116698405141632</v>
      </c>
    </row>
    <row r="905" spans="1:6" x14ac:dyDescent="0.35">
      <c r="A905" s="22">
        <v>33693</v>
      </c>
      <c r="B905" s="24">
        <f>VLOOKUP(Table2634[[#This Row],[Date]],'DB Money Supply'!$A:$D,4)</f>
        <v>939.7</v>
      </c>
      <c r="C905" s="30">
        <f>(Table2634[[#This Row],[M1 Money Stock, Billions of Dollars, Weekly, Seasonally Adjusted]]-B904)/B904</f>
        <v>1.9191811493763388E-3</v>
      </c>
      <c r="D905" s="34">
        <f>((1+Table2634[[#This Row],[Weekly change]])^52)-1</f>
        <v>0.10484138033157442</v>
      </c>
      <c r="E905" s="24">
        <f t="shared" ref="E905:E968" si="14">AVERAGE(B902:B905)</f>
        <v>937.22500000000014</v>
      </c>
      <c r="F905" s="32">
        <f>(Table2634[[#This Row],[4 weeks average]]-B853)/B853</f>
        <v>0.10848610289769384</v>
      </c>
    </row>
    <row r="906" spans="1:6" x14ac:dyDescent="0.35">
      <c r="A906" s="22">
        <v>33700</v>
      </c>
      <c r="B906" s="24">
        <f>VLOOKUP(Table2634[[#This Row],[Date]],'DB Money Supply'!$A:$D,4)</f>
        <v>941</v>
      </c>
      <c r="C906" s="30">
        <f>(Table2634[[#This Row],[M1 Money Stock, Billions of Dollars, Weekly, Seasonally Adjusted]]-B905)/B905</f>
        <v>1.3834202405022394E-3</v>
      </c>
      <c r="D906" s="34">
        <f>((1+Table2634[[#This Row],[Weekly change]])^52)-1</f>
        <v>7.4535137917552508E-2</v>
      </c>
      <c r="E906" s="24">
        <f t="shared" si="14"/>
        <v>939.2</v>
      </c>
      <c r="F906" s="32">
        <f>(Table2634[[#This Row],[4 weeks average]]-B854)/B854</f>
        <v>0.1145128752818322</v>
      </c>
    </row>
    <row r="907" spans="1:6" x14ac:dyDescent="0.35">
      <c r="A907" s="22">
        <v>33707</v>
      </c>
      <c r="B907" s="24">
        <f>VLOOKUP(Table2634[[#This Row],[Date]],'DB Money Supply'!$A:$D,4)</f>
        <v>941.3</v>
      </c>
      <c r="C907" s="30">
        <f>(Table2634[[#This Row],[M1 Money Stock, Billions of Dollars, Weekly, Seasonally Adjusted]]-B906)/B906</f>
        <v>3.1880977683310791E-4</v>
      </c>
      <c r="D907" s="34">
        <f>((1+Table2634[[#This Row],[Weekly change]])^52)-1</f>
        <v>1.6713601530377709E-2</v>
      </c>
      <c r="E907" s="24">
        <f t="shared" si="14"/>
        <v>939.97499999999991</v>
      </c>
      <c r="F907" s="32">
        <f>(Table2634[[#This Row],[4 weeks average]]-B855)/B855</f>
        <v>0.11239644970414191</v>
      </c>
    </row>
    <row r="908" spans="1:6" x14ac:dyDescent="0.35">
      <c r="A908" s="22">
        <v>33714</v>
      </c>
      <c r="B908" s="24">
        <f>VLOOKUP(Table2634[[#This Row],[Date]],'DB Money Supply'!$A:$D,4)</f>
        <v>945.7</v>
      </c>
      <c r="C908" s="30">
        <f>(Table2634[[#This Row],[M1 Money Stock, Billions of Dollars, Weekly, Seasonally Adjusted]]-B907)/B907</f>
        <v>4.6743864867737081E-3</v>
      </c>
      <c r="D908" s="34">
        <f>((1+Table2634[[#This Row],[Weekly change]])^52)-1</f>
        <v>0.27443349770968761</v>
      </c>
      <c r="E908" s="24">
        <f t="shared" si="14"/>
        <v>941.92499999999995</v>
      </c>
      <c r="F908" s="32">
        <f>(Table2634[[#This Row],[4 weeks average]]-B856)/B856</f>
        <v>0.11787918347970559</v>
      </c>
    </row>
    <row r="909" spans="1:6" x14ac:dyDescent="0.35">
      <c r="A909" s="22">
        <v>33721</v>
      </c>
      <c r="B909" s="24">
        <f>VLOOKUP(Table2634[[#This Row],[Date]],'DB Money Supply'!$A:$D,4)</f>
        <v>945.6</v>
      </c>
      <c r="C909" s="30">
        <f>(Table2634[[#This Row],[M1 Money Stock, Billions of Dollars, Weekly, Seasonally Adjusted]]-B908)/B908</f>
        <v>-1.057417785767397E-4</v>
      </c>
      <c r="D909" s="34">
        <f>((1+Table2634[[#This Row],[Weekly change]])^52)-1</f>
        <v>-5.4837721464622291E-3</v>
      </c>
      <c r="E909" s="24">
        <f t="shared" si="14"/>
        <v>943.4</v>
      </c>
      <c r="F909" s="32">
        <f>(Table2634[[#This Row],[4 weeks average]]-B857)/B857</f>
        <v>0.12149310508796948</v>
      </c>
    </row>
    <row r="910" spans="1:6" x14ac:dyDescent="0.35">
      <c r="A910" s="22">
        <v>33728</v>
      </c>
      <c r="B910" s="24">
        <f>VLOOKUP(Table2634[[#This Row],[Date]],'DB Money Supply'!$A:$D,4)</f>
        <v>946.5</v>
      </c>
      <c r="C910" s="30">
        <f>(Table2634[[#This Row],[M1 Money Stock, Billions of Dollars, Weekly, Seasonally Adjusted]]-B909)/B909</f>
        <v>9.5177664974616886E-4</v>
      </c>
      <c r="D910" s="34">
        <f>((1+Table2634[[#This Row],[Weekly change]])^52)-1</f>
        <v>5.0712859763779372E-2</v>
      </c>
      <c r="E910" s="24">
        <f t="shared" si="14"/>
        <v>944.77499999999998</v>
      </c>
      <c r="F910" s="32">
        <f>(Table2634[[#This Row],[4 weeks average]]-B858)/B858</f>
        <v>0.11622755198487714</v>
      </c>
    </row>
    <row r="911" spans="1:6" x14ac:dyDescent="0.35">
      <c r="A911" s="22">
        <v>33735</v>
      </c>
      <c r="B911" s="24">
        <f>VLOOKUP(Table2634[[#This Row],[Date]],'DB Money Supply'!$A:$D,4)</f>
        <v>949.4</v>
      </c>
      <c r="C911" s="30">
        <f>(Table2634[[#This Row],[M1 Money Stock, Billions of Dollars, Weekly, Seasonally Adjusted]]-B910)/B910</f>
        <v>3.0639197041732458E-3</v>
      </c>
      <c r="D911" s="34">
        <f>((1+Table2634[[#This Row],[Weekly change]])^52)-1</f>
        <v>0.1724320239256012</v>
      </c>
      <c r="E911" s="24">
        <f t="shared" si="14"/>
        <v>946.80000000000007</v>
      </c>
      <c r="F911" s="32">
        <f>(Table2634[[#This Row],[4 weeks average]]-B859)/B859</f>
        <v>0.11611458210538739</v>
      </c>
    </row>
    <row r="912" spans="1:6" x14ac:dyDescent="0.35">
      <c r="A912" s="22">
        <v>33742</v>
      </c>
      <c r="B912" s="24">
        <f>VLOOKUP(Table2634[[#This Row],[Date]],'DB Money Supply'!$A:$D,4)</f>
        <v>949.8</v>
      </c>
      <c r="C912" s="30">
        <f>(Table2634[[#This Row],[M1 Money Stock, Billions of Dollars, Weekly, Seasonally Adjusted]]-B911)/B911</f>
        <v>4.2131872761741863E-4</v>
      </c>
      <c r="D912" s="34">
        <f>((1+Table2634[[#This Row],[Weekly change]])^52)-1</f>
        <v>2.2145612774918666E-2</v>
      </c>
      <c r="E912" s="24">
        <f t="shared" si="14"/>
        <v>947.82500000000005</v>
      </c>
      <c r="F912" s="32">
        <f>(Table2634[[#This Row],[4 weeks average]]-B860)/B860</f>
        <v>0.11403972731546791</v>
      </c>
    </row>
    <row r="913" spans="1:6" x14ac:dyDescent="0.35">
      <c r="A913" s="22">
        <v>33749</v>
      </c>
      <c r="B913" s="24">
        <f>VLOOKUP(Table2634[[#This Row],[Date]],'DB Money Supply'!$A:$D,4)</f>
        <v>952.3</v>
      </c>
      <c r="C913" s="30">
        <f>(Table2634[[#This Row],[M1 Money Stock, Billions of Dollars, Weekly, Seasonally Adjusted]]-B912)/B912</f>
        <v>2.6321330806485578E-3</v>
      </c>
      <c r="D913" s="34">
        <f>((1+Table2634[[#This Row],[Weekly change]])^52)-1</f>
        <v>0.14647395308055544</v>
      </c>
      <c r="E913" s="24">
        <f t="shared" si="14"/>
        <v>949.5</v>
      </c>
      <c r="F913" s="32">
        <f>(Table2634[[#This Row],[4 weeks average]]-B861)/B861</f>
        <v>0.11745321878309986</v>
      </c>
    </row>
    <row r="914" spans="1:6" x14ac:dyDescent="0.35">
      <c r="A914" s="22">
        <v>33756</v>
      </c>
      <c r="B914" s="24">
        <f>VLOOKUP(Table2634[[#This Row],[Date]],'DB Money Supply'!$A:$D,4)</f>
        <v>953.5</v>
      </c>
      <c r="C914" s="30">
        <f>(Table2634[[#This Row],[M1 Money Stock, Billions of Dollars, Weekly, Seasonally Adjusted]]-B913)/B913</f>
        <v>1.2601071091043216E-3</v>
      </c>
      <c r="D914" s="34">
        <f>((1+Table2634[[#This Row],[Weekly change]])^52)-1</f>
        <v>6.7675995707259684E-2</v>
      </c>
      <c r="E914" s="24">
        <f t="shared" si="14"/>
        <v>951.25</v>
      </c>
      <c r="F914" s="32">
        <f>(Table2634[[#This Row],[4 weeks average]]-B862)/B862</f>
        <v>0.12162480839523639</v>
      </c>
    </row>
    <row r="915" spans="1:6" x14ac:dyDescent="0.35">
      <c r="A915" s="22">
        <v>33763</v>
      </c>
      <c r="B915" s="24">
        <f>VLOOKUP(Table2634[[#This Row],[Date]],'DB Money Supply'!$A:$D,4)</f>
        <v>951.1</v>
      </c>
      <c r="C915" s="30">
        <f>(Table2634[[#This Row],[M1 Money Stock, Billions of Dollars, Weekly, Seasonally Adjusted]]-B914)/B914</f>
        <v>-2.5170424750917434E-3</v>
      </c>
      <c r="D915" s="34">
        <f>((1+Table2634[[#This Row],[Weekly change]])^52)-1</f>
        <v>-0.12282714565026076</v>
      </c>
      <c r="E915" s="24">
        <f t="shared" si="14"/>
        <v>951.67499999999995</v>
      </c>
      <c r="F915" s="32">
        <f>(Table2634[[#This Row],[4 weeks average]]-B863)/B863</f>
        <v>0.11228962131837299</v>
      </c>
    </row>
    <row r="916" spans="1:6" x14ac:dyDescent="0.35">
      <c r="A916" s="22">
        <v>33770</v>
      </c>
      <c r="B916" s="24">
        <f>VLOOKUP(Table2634[[#This Row],[Date]],'DB Money Supply'!$A:$D,4)</f>
        <v>955.6</v>
      </c>
      <c r="C916" s="30">
        <f>(Table2634[[#This Row],[M1 Money Stock, Billions of Dollars, Weekly, Seasonally Adjusted]]-B915)/B915</f>
        <v>4.7313636841551888E-3</v>
      </c>
      <c r="D916" s="34">
        <f>((1+Table2634[[#This Row],[Weekly change]])^52)-1</f>
        <v>0.27819727981220521</v>
      </c>
      <c r="E916" s="24">
        <f t="shared" si="14"/>
        <v>953.125</v>
      </c>
      <c r="F916" s="32">
        <f>(Table2634[[#This Row],[4 weeks average]]-B864)/B864</f>
        <v>0.11281377699941623</v>
      </c>
    </row>
    <row r="917" spans="1:6" x14ac:dyDescent="0.35">
      <c r="A917" s="22">
        <v>33777</v>
      </c>
      <c r="B917" s="24">
        <f>VLOOKUP(Table2634[[#This Row],[Date]],'DB Money Supply'!$A:$D,4)</f>
        <v>954.8</v>
      </c>
      <c r="C917" s="30">
        <f>(Table2634[[#This Row],[M1 Money Stock, Billions of Dollars, Weekly, Seasonally Adjusted]]-B916)/B916</f>
        <v>-8.3717036416917977E-4</v>
      </c>
      <c r="D917" s="34">
        <f>((1+Table2634[[#This Row],[Weekly change]])^52)-1</f>
        <v>-4.261636115525913E-2</v>
      </c>
      <c r="E917" s="24">
        <f t="shared" si="14"/>
        <v>953.75</v>
      </c>
      <c r="F917" s="32">
        <f>(Table2634[[#This Row],[4 weeks average]]-B865)/B865</f>
        <v>0.11406377759607519</v>
      </c>
    </row>
    <row r="918" spans="1:6" x14ac:dyDescent="0.35">
      <c r="A918" s="22">
        <v>33784</v>
      </c>
      <c r="B918" s="24">
        <f>VLOOKUP(Table2634[[#This Row],[Date]],'DB Money Supply'!$A:$D,4)</f>
        <v>955.2</v>
      </c>
      <c r="C918" s="30">
        <f>(Table2634[[#This Row],[M1 Money Stock, Billions of Dollars, Weekly, Seasonally Adjusted]]-B917)/B917</f>
        <v>4.1893590280696585E-4</v>
      </c>
      <c r="D918" s="34">
        <f>((1+Table2634[[#This Row],[Weekly change]])^52)-1</f>
        <v>2.2019022917469711E-2</v>
      </c>
      <c r="E918" s="24">
        <f t="shared" si="14"/>
        <v>954.17499999999995</v>
      </c>
      <c r="F918" s="32">
        <f>(Table2634[[#This Row],[4 weeks average]]-B866)/B866</f>
        <v>0.10539272474513427</v>
      </c>
    </row>
    <row r="919" spans="1:6" x14ac:dyDescent="0.35">
      <c r="A919" s="22">
        <v>33791</v>
      </c>
      <c r="B919" s="24">
        <f>VLOOKUP(Table2634[[#This Row],[Date]],'DB Money Supply'!$A:$D,4)</f>
        <v>959.3</v>
      </c>
      <c r="C919" s="30">
        <f>(Table2634[[#This Row],[M1 Money Stock, Billions of Dollars, Weekly, Seasonally Adjusted]]-B918)/B918</f>
        <v>4.2922948073700886E-3</v>
      </c>
      <c r="D919" s="34">
        <f>((1+Table2634[[#This Row],[Weekly change]])^52)-1</f>
        <v>0.24947276913913541</v>
      </c>
      <c r="E919" s="24">
        <f t="shared" si="14"/>
        <v>956.22500000000014</v>
      </c>
      <c r="F919" s="32">
        <f>(Table2634[[#This Row],[4 weeks average]]-B867)/B867</f>
        <v>0.11253635834787683</v>
      </c>
    </row>
    <row r="920" spans="1:6" x14ac:dyDescent="0.35">
      <c r="A920" s="22">
        <v>33798</v>
      </c>
      <c r="B920" s="24">
        <f>VLOOKUP(Table2634[[#This Row],[Date]],'DB Money Supply'!$A:$D,4)</f>
        <v>960.4</v>
      </c>
      <c r="C920" s="30">
        <f>(Table2634[[#This Row],[M1 Money Stock, Billions of Dollars, Weekly, Seasonally Adjusted]]-B919)/B919</f>
        <v>1.1466694464714092E-3</v>
      </c>
      <c r="D920" s="34">
        <f>((1+Table2634[[#This Row],[Weekly change]])^52)-1</f>
        <v>6.140409679384673E-2</v>
      </c>
      <c r="E920" s="24">
        <f t="shared" si="14"/>
        <v>957.42500000000007</v>
      </c>
      <c r="F920" s="32">
        <f>(Table2634[[#This Row],[4 weeks average]]-B868)/B868</f>
        <v>0.11147550499187381</v>
      </c>
    </row>
    <row r="921" spans="1:6" x14ac:dyDescent="0.35">
      <c r="A921" s="22">
        <v>33805</v>
      </c>
      <c r="B921" s="24">
        <f>VLOOKUP(Table2634[[#This Row],[Date]],'DB Money Supply'!$A:$D,4)</f>
        <v>964.8</v>
      </c>
      <c r="C921" s="30">
        <f>(Table2634[[#This Row],[M1 Money Stock, Billions of Dollars, Weekly, Seasonally Adjusted]]-B920)/B920</f>
        <v>4.5814244064972696E-3</v>
      </c>
      <c r="D921" s="34">
        <f>((1+Table2634[[#This Row],[Weekly change]])^52)-1</f>
        <v>0.26831595969199618</v>
      </c>
      <c r="E921" s="24">
        <f t="shared" si="14"/>
        <v>959.92499999999995</v>
      </c>
      <c r="F921" s="32">
        <f>(Table2634[[#This Row],[4 weeks average]]-B869)/B869</f>
        <v>0.11476599698060612</v>
      </c>
    </row>
    <row r="922" spans="1:6" x14ac:dyDescent="0.35">
      <c r="A922" s="22">
        <v>33812</v>
      </c>
      <c r="B922" s="24">
        <f>VLOOKUP(Table2634[[#This Row],[Date]],'DB Money Supply'!$A:$D,4)</f>
        <v>966.8</v>
      </c>
      <c r="C922" s="30">
        <f>(Table2634[[#This Row],[M1 Money Stock, Billions of Dollars, Weekly, Seasonally Adjusted]]-B921)/B921</f>
        <v>2.0729684908789387E-3</v>
      </c>
      <c r="D922" s="34">
        <f>((1+Table2634[[#This Row],[Weekly change]])^52)-1</f>
        <v>0.11369441271057767</v>
      </c>
      <c r="E922" s="24">
        <f t="shared" si="14"/>
        <v>962.82500000000005</v>
      </c>
      <c r="F922" s="32">
        <f>(Table2634[[#This Row],[4 weeks average]]-B870)/B870</f>
        <v>0.11606004404775704</v>
      </c>
    </row>
    <row r="923" spans="1:6" x14ac:dyDescent="0.35">
      <c r="A923" s="22">
        <v>33819</v>
      </c>
      <c r="B923" s="24">
        <f>VLOOKUP(Table2634[[#This Row],[Date]],'DB Money Supply'!$A:$D,4)</f>
        <v>965.8</v>
      </c>
      <c r="C923" s="30">
        <f>(Table2634[[#This Row],[M1 Money Stock, Billions of Dollars, Weekly, Seasonally Adjusted]]-B922)/B922</f>
        <v>-1.034340091021928E-3</v>
      </c>
      <c r="D923" s="34">
        <f>((1+Table2634[[#This Row],[Weekly change]])^52)-1</f>
        <v>-5.2391200144312089E-2</v>
      </c>
      <c r="E923" s="24">
        <f t="shared" si="14"/>
        <v>964.45</v>
      </c>
      <c r="F923" s="32">
        <f>(Table2634[[#This Row],[4 weeks average]]-B871)/B871</f>
        <v>0.11329793374119831</v>
      </c>
    </row>
    <row r="924" spans="1:6" x14ac:dyDescent="0.35">
      <c r="A924" s="22">
        <v>33826</v>
      </c>
      <c r="B924" s="24">
        <f>VLOOKUP(Table2634[[#This Row],[Date]],'DB Money Supply'!$A:$D,4)</f>
        <v>972.7</v>
      </c>
      <c r="C924" s="30">
        <f>(Table2634[[#This Row],[M1 Money Stock, Billions of Dollars, Weekly, Seasonally Adjusted]]-B923)/B923</f>
        <v>7.144336301511795E-3</v>
      </c>
      <c r="D924" s="34">
        <f>((1+Table2634[[#This Row],[Weekly change]])^52)-1</f>
        <v>0.448002028223772</v>
      </c>
      <c r="E924" s="24">
        <f t="shared" si="14"/>
        <v>967.52499999999986</v>
      </c>
      <c r="F924" s="32">
        <f>(Table2634[[#This Row],[4 weeks average]]-B872)/B872</f>
        <v>0.11813821795908923</v>
      </c>
    </row>
    <row r="925" spans="1:6" x14ac:dyDescent="0.35">
      <c r="A925" s="22">
        <v>33833</v>
      </c>
      <c r="B925" s="24">
        <f>VLOOKUP(Table2634[[#This Row],[Date]],'DB Money Supply'!$A:$D,4)</f>
        <v>972.9</v>
      </c>
      <c r="C925" s="30">
        <f>(Table2634[[#This Row],[M1 Money Stock, Billions of Dollars, Weekly, Seasonally Adjusted]]-B924)/B924</f>
        <v>2.05613241492682E-4</v>
      </c>
      <c r="D925" s="34">
        <f>((1+Table2634[[#This Row],[Weekly change]])^52)-1</f>
        <v>1.074814019401571E-2</v>
      </c>
      <c r="E925" s="24">
        <f t="shared" si="14"/>
        <v>969.55000000000007</v>
      </c>
      <c r="F925" s="32">
        <f>(Table2634[[#This Row],[4 weeks average]]-B873)/B873</f>
        <v>0.12086705202312147</v>
      </c>
    </row>
    <row r="926" spans="1:6" x14ac:dyDescent="0.35">
      <c r="A926" s="22">
        <v>33840</v>
      </c>
      <c r="B926" s="24">
        <f>VLOOKUP(Table2634[[#This Row],[Date]],'DB Money Supply'!$A:$D,4)</f>
        <v>974.2</v>
      </c>
      <c r="C926" s="30">
        <f>(Table2634[[#This Row],[M1 Money Stock, Billions of Dollars, Weekly, Seasonally Adjusted]]-B925)/B925</f>
        <v>1.3362113269607032E-3</v>
      </c>
      <c r="D926" s="34">
        <f>((1+Table2634[[#This Row],[Weekly change]])^52)-1</f>
        <v>7.190410926493862E-2</v>
      </c>
      <c r="E926" s="24">
        <f t="shared" si="14"/>
        <v>971.40000000000009</v>
      </c>
      <c r="F926" s="32">
        <f>(Table2634[[#This Row],[4 weeks average]]-B874)/B874</f>
        <v>0.11770797376596487</v>
      </c>
    </row>
    <row r="927" spans="1:6" x14ac:dyDescent="0.35">
      <c r="A927" s="22">
        <v>33847</v>
      </c>
      <c r="B927" s="24">
        <f>VLOOKUP(Table2634[[#This Row],[Date]],'DB Money Supply'!$A:$D,4)</f>
        <v>978.5</v>
      </c>
      <c r="C927" s="30">
        <f>(Table2634[[#This Row],[M1 Money Stock, Billions of Dollars, Weekly, Seasonally Adjusted]]-B926)/B926</f>
        <v>4.4138780537876761E-3</v>
      </c>
      <c r="D927" s="34">
        <f>((1+Table2634[[#This Row],[Weekly change]])^52)-1</f>
        <v>0.25736291623095764</v>
      </c>
      <c r="E927" s="24">
        <f t="shared" si="14"/>
        <v>974.57500000000005</v>
      </c>
      <c r="F927" s="32">
        <f>(Table2634[[#This Row],[4 weeks average]]-B875)/B875</f>
        <v>0.12239433375561452</v>
      </c>
    </row>
    <row r="928" spans="1:6" x14ac:dyDescent="0.35">
      <c r="A928" s="22">
        <v>33854</v>
      </c>
      <c r="B928" s="24">
        <f>VLOOKUP(Table2634[[#This Row],[Date]],'DB Money Supply'!$A:$D,4)</f>
        <v>979.3</v>
      </c>
      <c r="C928" s="30">
        <f>(Table2634[[#This Row],[M1 Money Stock, Billions of Dollars, Weekly, Seasonally Adjusted]]-B927)/B927</f>
        <v>8.1757792539596786E-4</v>
      </c>
      <c r="D928" s="34">
        <f>((1+Table2634[[#This Row],[Weekly change]])^52)-1</f>
        <v>4.3412594650630743E-2</v>
      </c>
      <c r="E928" s="24">
        <f t="shared" si="14"/>
        <v>976.22499999999991</v>
      </c>
      <c r="F928" s="32">
        <f>(Table2634[[#This Row],[4 weeks average]]-B876)/B876</f>
        <v>0.12145318782309007</v>
      </c>
    </row>
    <row r="929" spans="1:6" x14ac:dyDescent="0.35">
      <c r="A929" s="22">
        <v>33861</v>
      </c>
      <c r="B929" s="24">
        <f>VLOOKUP(Table2634[[#This Row],[Date]],'DB Money Supply'!$A:$D,4)</f>
        <v>985.6</v>
      </c>
      <c r="C929" s="30">
        <f>(Table2634[[#This Row],[M1 Money Stock, Billions of Dollars, Weekly, Seasonally Adjusted]]-B928)/B928</f>
        <v>6.433166547534023E-3</v>
      </c>
      <c r="D929" s="34">
        <f>((1+Table2634[[#This Row],[Weekly change]])^52)-1</f>
        <v>0.39577975983160929</v>
      </c>
      <c r="E929" s="24">
        <f t="shared" si="14"/>
        <v>979.4</v>
      </c>
      <c r="F929" s="32">
        <f>(Table2634[[#This Row],[4 weeks average]]-B877)/B877</f>
        <v>0.12600597838583585</v>
      </c>
    </row>
    <row r="930" spans="1:6" x14ac:dyDescent="0.35">
      <c r="A930" s="22">
        <v>33868</v>
      </c>
      <c r="B930" s="24">
        <f>VLOOKUP(Table2634[[#This Row],[Date]],'DB Money Supply'!$A:$D,4)</f>
        <v>990.1</v>
      </c>
      <c r="C930" s="30">
        <f>(Table2634[[#This Row],[M1 Money Stock, Billions of Dollars, Weekly, Seasonally Adjusted]]-B929)/B929</f>
        <v>4.565746753246753E-3</v>
      </c>
      <c r="D930" s="34">
        <f>((1+Table2634[[#This Row],[Weekly change]])^52)-1</f>
        <v>0.26728710535555322</v>
      </c>
      <c r="E930" s="24">
        <f t="shared" si="14"/>
        <v>983.375</v>
      </c>
      <c r="F930" s="32">
        <f>(Table2634[[#This Row],[4 weeks average]]-B878)/B878</f>
        <v>0.13096607245543415</v>
      </c>
    </row>
    <row r="931" spans="1:6" x14ac:dyDescent="0.35">
      <c r="A931" s="22">
        <v>33875</v>
      </c>
      <c r="B931" s="24">
        <f>VLOOKUP(Table2634[[#This Row],[Date]],'DB Money Supply'!$A:$D,4)</f>
        <v>994.2</v>
      </c>
      <c r="C931" s="30">
        <f>(Table2634[[#This Row],[M1 Money Stock, Billions of Dollars, Weekly, Seasonally Adjusted]]-B930)/B930</f>
        <v>4.1409958590041636E-3</v>
      </c>
      <c r="D931" s="34">
        <f>((1+Table2634[[#This Row],[Weekly change]])^52)-1</f>
        <v>0.23972200835070212</v>
      </c>
      <c r="E931" s="24">
        <f t="shared" si="14"/>
        <v>987.3</v>
      </c>
      <c r="F931" s="32">
        <f>(Table2634[[#This Row],[4 weeks average]]-B879)/B879</f>
        <v>0.13248451479697179</v>
      </c>
    </row>
    <row r="932" spans="1:6" x14ac:dyDescent="0.35">
      <c r="A932" s="22">
        <v>33882</v>
      </c>
      <c r="B932" s="24">
        <f>VLOOKUP(Table2634[[#This Row],[Date]],'DB Money Supply'!$A:$D,4)</f>
        <v>997.6</v>
      </c>
      <c r="C932" s="30">
        <f>(Table2634[[#This Row],[M1 Money Stock, Billions of Dollars, Weekly, Seasonally Adjusted]]-B931)/B931</f>
        <v>3.4198350432508321E-3</v>
      </c>
      <c r="D932" s="34">
        <f>((1+Table2634[[#This Row],[Weekly change]])^52)-1</f>
        <v>0.19426154055365163</v>
      </c>
      <c r="E932" s="24">
        <f t="shared" si="14"/>
        <v>991.875</v>
      </c>
      <c r="F932" s="32">
        <f>(Table2634[[#This Row],[4 weeks average]]-B880)/B880</f>
        <v>0.13408986965469927</v>
      </c>
    </row>
    <row r="933" spans="1:6" x14ac:dyDescent="0.35">
      <c r="A933" s="22">
        <v>33889</v>
      </c>
      <c r="B933" s="24">
        <f>VLOOKUP(Table2634[[#This Row],[Date]],'DB Money Supply'!$A:$D,4)</f>
        <v>999.5</v>
      </c>
      <c r="C933" s="30">
        <f>(Table2634[[#This Row],[M1 Money Stock, Billions of Dollars, Weekly, Seasonally Adjusted]]-B932)/B932</f>
        <v>1.9045709703287663E-3</v>
      </c>
      <c r="D933" s="34">
        <f>((1+Table2634[[#This Row],[Weekly change]])^52)-1</f>
        <v>0.10400391923538499</v>
      </c>
      <c r="E933" s="24">
        <f t="shared" si="14"/>
        <v>995.35</v>
      </c>
      <c r="F933" s="32">
        <f>(Table2634[[#This Row],[4 weeks average]]-B881)/B881</f>
        <v>0.13702307516563861</v>
      </c>
    </row>
    <row r="934" spans="1:6" x14ac:dyDescent="0.35">
      <c r="A934" s="22">
        <v>33896</v>
      </c>
      <c r="B934" s="24">
        <f>VLOOKUP(Table2634[[#This Row],[Date]],'DB Money Supply'!$A:$D,4)</f>
        <v>1001</v>
      </c>
      <c r="C934" s="30">
        <f>(Table2634[[#This Row],[M1 Money Stock, Billions of Dollars, Weekly, Seasonally Adjusted]]-B933)/B933</f>
        <v>1.5007503751875938E-3</v>
      </c>
      <c r="D934" s="34">
        <f>((1+Table2634[[#This Row],[Weekly change]])^52)-1</f>
        <v>8.1101598052105484E-2</v>
      </c>
      <c r="E934" s="24">
        <f t="shared" si="14"/>
        <v>998.07500000000005</v>
      </c>
      <c r="F934" s="32">
        <f>(Table2634[[#This Row],[4 weeks average]]-B882)/B882</f>
        <v>0.13482092097782836</v>
      </c>
    </row>
    <row r="935" spans="1:6" x14ac:dyDescent="0.35">
      <c r="A935" s="22">
        <v>33903</v>
      </c>
      <c r="B935" s="24">
        <f>VLOOKUP(Table2634[[#This Row],[Date]],'DB Money Supply'!$A:$D,4)</f>
        <v>1009.2</v>
      </c>
      <c r="C935" s="30">
        <f>(Table2634[[#This Row],[M1 Money Stock, Billions of Dollars, Weekly, Seasonally Adjusted]]-B934)/B934</f>
        <v>8.1918081918082378E-3</v>
      </c>
      <c r="D935" s="34">
        <f>((1+Table2634[[#This Row],[Weekly change]])^52)-1</f>
        <v>0.52842645820377077</v>
      </c>
      <c r="E935" s="24">
        <f t="shared" si="14"/>
        <v>1001.825</v>
      </c>
      <c r="F935" s="32">
        <f>(Table2634[[#This Row],[4 weeks average]]-B883)/B883</f>
        <v>0.13740349682107186</v>
      </c>
    </row>
    <row r="936" spans="1:6" x14ac:dyDescent="0.35">
      <c r="A936" s="22">
        <v>33910</v>
      </c>
      <c r="B936" s="24">
        <f>VLOOKUP(Table2634[[#This Row],[Date]],'DB Money Supply'!$A:$D,4)</f>
        <v>1011.7</v>
      </c>
      <c r="C936" s="30">
        <f>(Table2634[[#This Row],[M1 Money Stock, Billions of Dollars, Weekly, Seasonally Adjusted]]-B935)/B935</f>
        <v>2.4772096710265557E-3</v>
      </c>
      <c r="D936" s="34">
        <f>((1+Table2634[[#This Row],[Weekly change]])^52)-1</f>
        <v>0.13729838836598107</v>
      </c>
      <c r="E936" s="24">
        <f t="shared" si="14"/>
        <v>1005.3499999999999</v>
      </c>
      <c r="F936" s="32">
        <f>(Table2634[[#This Row],[4 weeks average]]-B884)/B884</f>
        <v>0.13933590208522204</v>
      </c>
    </row>
    <row r="937" spans="1:6" x14ac:dyDescent="0.35">
      <c r="A937" s="22">
        <v>33917</v>
      </c>
      <c r="B937" s="24">
        <f>VLOOKUP(Table2634[[#This Row],[Date]],'DB Money Supply'!$A:$D,4)</f>
        <v>1014.8</v>
      </c>
      <c r="C937" s="30">
        <f>(Table2634[[#This Row],[M1 Money Stock, Billions of Dollars, Weekly, Seasonally Adjusted]]-B936)/B936</f>
        <v>3.0641494514183146E-3</v>
      </c>
      <c r="D937" s="34">
        <f>((1+Table2634[[#This Row],[Weekly change]])^52)-1</f>
        <v>0.17244598809973355</v>
      </c>
      <c r="E937" s="24">
        <f t="shared" si="14"/>
        <v>1009.175</v>
      </c>
      <c r="F937" s="32">
        <f>(Table2634[[#This Row],[4 weeks average]]-B885)/B885</f>
        <v>0.13928087604425379</v>
      </c>
    </row>
    <row r="938" spans="1:6" x14ac:dyDescent="0.35">
      <c r="A938" s="22">
        <v>33924</v>
      </c>
      <c r="B938" s="24">
        <f>VLOOKUP(Table2634[[#This Row],[Date]],'DB Money Supply'!$A:$D,4)</f>
        <v>1017</v>
      </c>
      <c r="C938" s="30">
        <f>(Table2634[[#This Row],[M1 Money Stock, Billions of Dollars, Weekly, Seasonally Adjusted]]-B937)/B937</f>
        <v>2.1679148600709948E-3</v>
      </c>
      <c r="D938" s="34">
        <f>((1+Table2634[[#This Row],[Weekly change]])^52)-1</f>
        <v>0.11919486114835953</v>
      </c>
      <c r="E938" s="24">
        <f t="shared" si="14"/>
        <v>1013.175</v>
      </c>
      <c r="F938" s="32">
        <f>(Table2634[[#This Row],[4 weeks average]]-B886)/B886</f>
        <v>0.14276449357094512</v>
      </c>
    </row>
    <row r="939" spans="1:6" x14ac:dyDescent="0.35">
      <c r="A939" s="22">
        <v>33931</v>
      </c>
      <c r="B939" s="24">
        <f>VLOOKUP(Table2634[[#This Row],[Date]],'DB Money Supply'!$A:$D,4)</f>
        <v>1014.4</v>
      </c>
      <c r="C939" s="30">
        <f>(Table2634[[#This Row],[M1 Money Stock, Billions of Dollars, Weekly, Seasonally Adjusted]]-B938)/B938</f>
        <v>-2.5565388397247027E-3</v>
      </c>
      <c r="D939" s="34">
        <f>((1+Table2634[[#This Row],[Weekly change]])^52)-1</f>
        <v>-0.12463141647931975</v>
      </c>
      <c r="E939" s="24">
        <f t="shared" si="14"/>
        <v>1014.475</v>
      </c>
      <c r="F939" s="32">
        <f>(Table2634[[#This Row],[4 weeks average]]-B887)/B887</f>
        <v>0.14319923371647514</v>
      </c>
    </row>
    <row r="940" spans="1:6" x14ac:dyDescent="0.35">
      <c r="A940" s="22">
        <v>33938</v>
      </c>
      <c r="B940" s="24">
        <f>VLOOKUP(Table2634[[#This Row],[Date]],'DB Money Supply'!$A:$D,4)</f>
        <v>1017.9</v>
      </c>
      <c r="C940" s="30">
        <f>(Table2634[[#This Row],[M1 Money Stock, Billions of Dollars, Weekly, Seasonally Adjusted]]-B939)/B939</f>
        <v>3.4503154574132494E-3</v>
      </c>
      <c r="D940" s="34">
        <f>((1+Table2634[[#This Row],[Weekly change]])^52)-1</f>
        <v>0.19614943373416649</v>
      </c>
      <c r="E940" s="24">
        <f t="shared" si="14"/>
        <v>1016.025</v>
      </c>
      <c r="F940" s="32">
        <f>(Table2634[[#This Row],[4 weeks average]]-B888)/B888</f>
        <v>0.13382992969534646</v>
      </c>
    </row>
    <row r="941" spans="1:6" x14ac:dyDescent="0.35">
      <c r="A941" s="22">
        <v>33945</v>
      </c>
      <c r="B941" s="24">
        <f>VLOOKUP(Table2634[[#This Row],[Date]],'DB Money Supply'!$A:$D,4)</f>
        <v>1021.4</v>
      </c>
      <c r="C941" s="30">
        <f>(Table2634[[#This Row],[M1 Money Stock, Billions of Dollars, Weekly, Seasonally Adjusted]]-B940)/B940</f>
        <v>3.4384517143137834E-3</v>
      </c>
      <c r="D941" s="34">
        <f>((1+Table2634[[#This Row],[Weekly change]])^52)-1</f>
        <v>0.19541427060894501</v>
      </c>
      <c r="E941" s="24">
        <f t="shared" si="14"/>
        <v>1017.6750000000001</v>
      </c>
      <c r="F941" s="32">
        <f>(Table2634[[#This Row],[4 weeks average]]-B889)/B889</f>
        <v>0.13757545271629784</v>
      </c>
    </row>
    <row r="942" spans="1:6" x14ac:dyDescent="0.35">
      <c r="A942" s="22">
        <v>33952</v>
      </c>
      <c r="B942" s="24">
        <f>VLOOKUP(Table2634[[#This Row],[Date]],'DB Money Supply'!$A:$D,4)</f>
        <v>1025.9000000000001</v>
      </c>
      <c r="C942" s="30">
        <f>(Table2634[[#This Row],[M1 Money Stock, Billions of Dollars, Weekly, Seasonally Adjusted]]-B941)/B941</f>
        <v>4.4057176424516483E-3</v>
      </c>
      <c r="D942" s="34">
        <f>((1+Table2634[[#This Row],[Weekly change]])^52)-1</f>
        <v>0.25683181982283609</v>
      </c>
      <c r="E942" s="24">
        <f t="shared" si="14"/>
        <v>1019.9</v>
      </c>
      <c r="F942" s="32">
        <f>(Table2634[[#This Row],[4 weeks average]]-B890)/B890</f>
        <v>0.13625222816399282</v>
      </c>
    </row>
    <row r="943" spans="1:6" x14ac:dyDescent="0.35">
      <c r="A943" s="22">
        <v>33959</v>
      </c>
      <c r="B943" s="24">
        <f>VLOOKUP(Table2634[[#This Row],[Date]],'DB Money Supply'!$A:$D,4)</f>
        <v>1022.8</v>
      </c>
      <c r="C943" s="30">
        <f>(Table2634[[#This Row],[M1 Money Stock, Billions of Dollars, Weekly, Seasonally Adjusted]]-B942)/B942</f>
        <v>-3.021737011404753E-3</v>
      </c>
      <c r="D943" s="34">
        <f>((1+Table2634[[#This Row],[Weekly change]])^52)-1</f>
        <v>-0.1456105914260698</v>
      </c>
      <c r="E943" s="24">
        <f t="shared" si="14"/>
        <v>1022</v>
      </c>
      <c r="F943" s="32">
        <f>(Table2634[[#This Row],[4 weeks average]]-B891)/B891</f>
        <v>0.1385918003565062</v>
      </c>
    </row>
    <row r="944" spans="1:6" x14ac:dyDescent="0.35">
      <c r="A944" s="22">
        <v>33966</v>
      </c>
      <c r="B944" s="24">
        <f>VLOOKUP(Table2634[[#This Row],[Date]],'DB Money Supply'!$A:$D,4)</f>
        <v>1028.4000000000001</v>
      </c>
      <c r="C944" s="30">
        <f>(Table2634[[#This Row],[M1 Money Stock, Billions of Dollars, Weekly, Seasonally Adjusted]]-B943)/B943</f>
        <v>5.4751662104029495E-3</v>
      </c>
      <c r="D944" s="34">
        <f>((1+Table2634[[#This Row],[Weekly change]])^52)-1</f>
        <v>0.32834268365133701</v>
      </c>
      <c r="E944" s="24">
        <f t="shared" si="14"/>
        <v>1024.625</v>
      </c>
      <c r="F944" s="32">
        <f>(Table2634[[#This Row],[4 weeks average]]-B892)/B892</f>
        <v>0.14164345403899722</v>
      </c>
    </row>
    <row r="945" spans="1:6" x14ac:dyDescent="0.35">
      <c r="A945" s="22">
        <v>33973</v>
      </c>
      <c r="B945" s="24">
        <f>VLOOKUP(Table2634[[#This Row],[Date]],'DB Money Supply'!$A:$D,4)</f>
        <v>1027.8</v>
      </c>
      <c r="C945" s="30">
        <f>(Table2634[[#This Row],[M1 Money Stock, Billions of Dollars, Weekly, Seasonally Adjusted]]-B944)/B944</f>
        <v>-5.8343057176209298E-4</v>
      </c>
      <c r="D945" s="34">
        <f>((1+Table2634[[#This Row],[Weekly change]])^52)-1</f>
        <v>-2.9891388706715816E-2</v>
      </c>
      <c r="E945" s="24">
        <f t="shared" si="14"/>
        <v>1026.2249999999999</v>
      </c>
      <c r="F945" s="32">
        <f>(Table2634[[#This Row],[4 weeks average]]-B893)/B893</f>
        <v>0.13784787670473439</v>
      </c>
    </row>
    <row r="946" spans="1:6" x14ac:dyDescent="0.35">
      <c r="A946" s="22">
        <v>33980</v>
      </c>
      <c r="B946" s="24">
        <f>VLOOKUP(Table2634[[#This Row],[Date]],'DB Money Supply'!$A:$D,4)</f>
        <v>1031.0999999999999</v>
      </c>
      <c r="C946" s="30">
        <f>(Table2634[[#This Row],[M1 Money Stock, Billions of Dollars, Weekly, Seasonally Adjusted]]-B945)/B945</f>
        <v>3.2107413893753206E-3</v>
      </c>
      <c r="D946" s="34">
        <f>((1+Table2634[[#This Row],[Weekly change]])^52)-1</f>
        <v>0.18138927096256641</v>
      </c>
      <c r="E946" s="24">
        <f t="shared" si="14"/>
        <v>1027.5250000000001</v>
      </c>
      <c r="F946" s="32">
        <f>(Table2634[[#This Row],[4 weeks average]]-B894)/B894</f>
        <v>0.13313299514777255</v>
      </c>
    </row>
    <row r="947" spans="1:6" x14ac:dyDescent="0.35">
      <c r="A947" s="22">
        <v>33987</v>
      </c>
      <c r="B947" s="24">
        <f>VLOOKUP(Table2634[[#This Row],[Date]],'DB Money Supply'!$A:$D,4)</f>
        <v>1029.5999999999999</v>
      </c>
      <c r="C947" s="30">
        <f>(Table2634[[#This Row],[M1 Money Stock, Billions of Dollars, Weekly, Seasonally Adjusted]]-B946)/B946</f>
        <v>-1.4547570555717196E-3</v>
      </c>
      <c r="D947" s="34">
        <f>((1+Table2634[[#This Row],[Weekly change]])^52)-1</f>
        <v>-7.2907973223938383E-2</v>
      </c>
      <c r="E947" s="24">
        <f t="shared" si="14"/>
        <v>1029.2249999999999</v>
      </c>
      <c r="F947" s="32">
        <f>(Table2634[[#This Row],[4 weeks average]]-B895)/B895</f>
        <v>0.13188716595183103</v>
      </c>
    </row>
    <row r="948" spans="1:6" x14ac:dyDescent="0.35">
      <c r="A948" s="22">
        <v>33994</v>
      </c>
      <c r="B948" s="24">
        <f>VLOOKUP(Table2634[[#This Row],[Date]],'DB Money Supply'!$A:$D,4)</f>
        <v>1030.9000000000001</v>
      </c>
      <c r="C948" s="30">
        <f>(Table2634[[#This Row],[M1 Money Stock, Billions of Dollars, Weekly, Seasonally Adjusted]]-B947)/B947</f>
        <v>1.2626262626264395E-3</v>
      </c>
      <c r="D948" s="34">
        <f>((1+Table2634[[#This Row],[Weekly change]])^52)-1</f>
        <v>6.7815689917873234E-2</v>
      </c>
      <c r="E948" s="24">
        <f t="shared" si="14"/>
        <v>1029.8499999999999</v>
      </c>
      <c r="F948" s="32">
        <f>(Table2634[[#This Row],[4 weeks average]]-B896)/B896</f>
        <v>0.12159660204748406</v>
      </c>
    </row>
    <row r="949" spans="1:6" x14ac:dyDescent="0.35">
      <c r="A949" s="22">
        <v>34001</v>
      </c>
      <c r="B949" s="24">
        <f>VLOOKUP(Table2634[[#This Row],[Date]],'DB Money Supply'!$A:$D,4)</f>
        <v>1031.4000000000001</v>
      </c>
      <c r="C949" s="30">
        <f>(Table2634[[#This Row],[M1 Money Stock, Billions of Dollars, Weekly, Seasonally Adjusted]]-B948)/B948</f>
        <v>4.850130953535745E-4</v>
      </c>
      <c r="D949" s="34">
        <f>((1+Table2634[[#This Row],[Weekly change]])^52)-1</f>
        <v>2.5535142666581301E-2</v>
      </c>
      <c r="E949" s="24">
        <f t="shared" si="14"/>
        <v>1030.75</v>
      </c>
      <c r="F949" s="32">
        <f>(Table2634[[#This Row],[4 weeks average]]-B897)/B897</f>
        <v>0.1231884057971014</v>
      </c>
    </row>
    <row r="950" spans="1:6" x14ac:dyDescent="0.35">
      <c r="A950" s="22">
        <v>34008</v>
      </c>
      <c r="B950" s="24">
        <f>VLOOKUP(Table2634[[#This Row],[Date]],'DB Money Supply'!$A:$D,4)</f>
        <v>1030</v>
      </c>
      <c r="C950" s="30">
        <f>(Table2634[[#This Row],[M1 Money Stock, Billions of Dollars, Weekly, Seasonally Adjusted]]-B949)/B949</f>
        <v>-1.3573783207291941E-3</v>
      </c>
      <c r="D950" s="34">
        <f>((1+Table2634[[#This Row],[Weekly change]])^52)-1</f>
        <v>-6.819491314620918E-2</v>
      </c>
      <c r="E950" s="24">
        <f t="shared" si="14"/>
        <v>1030.4749999999999</v>
      </c>
      <c r="F950" s="32">
        <f>(Table2634[[#This Row],[4 weeks average]]-B898)/B898</f>
        <v>0.11571567778258975</v>
      </c>
    </row>
    <row r="951" spans="1:6" x14ac:dyDescent="0.35">
      <c r="A951" s="22">
        <v>34015</v>
      </c>
      <c r="B951" s="24">
        <f>VLOOKUP(Table2634[[#This Row],[Date]],'DB Money Supply'!$A:$D,4)</f>
        <v>1034.0999999999999</v>
      </c>
      <c r="C951" s="30">
        <f>(Table2634[[#This Row],[M1 Money Stock, Billions of Dollars, Weekly, Seasonally Adjusted]]-B950)/B950</f>
        <v>3.9805825242717561E-3</v>
      </c>
      <c r="D951" s="34">
        <f>((1+Table2634[[#This Row],[Weekly change]])^52)-1</f>
        <v>0.22946536255011973</v>
      </c>
      <c r="E951" s="24">
        <f t="shared" si="14"/>
        <v>1031.5999999999999</v>
      </c>
      <c r="F951" s="32">
        <f>(Table2634[[#This Row],[4 weeks average]]-B899)/B899</f>
        <v>0.11476118435271226</v>
      </c>
    </row>
    <row r="952" spans="1:6" x14ac:dyDescent="0.35">
      <c r="A952" s="22">
        <v>34022</v>
      </c>
      <c r="B952" s="24">
        <f>VLOOKUP(Table2634[[#This Row],[Date]],'DB Money Supply'!$A:$D,4)</f>
        <v>1034.7</v>
      </c>
      <c r="C952" s="30">
        <f>(Table2634[[#This Row],[M1 Money Stock, Billions of Dollars, Weekly, Seasonally Adjusted]]-B951)/B951</f>
        <v>5.8021467943152158E-4</v>
      </c>
      <c r="D952" s="34">
        <f>((1+Table2634[[#This Row],[Weekly change]])^52)-1</f>
        <v>3.0621907621551703E-2</v>
      </c>
      <c r="E952" s="24">
        <f t="shared" si="14"/>
        <v>1032.55</v>
      </c>
      <c r="F952" s="32">
        <f>(Table2634[[#This Row],[4 weeks average]]-B900)/B900</f>
        <v>0.11194270945509362</v>
      </c>
    </row>
    <row r="953" spans="1:6" x14ac:dyDescent="0.35">
      <c r="A953" s="22">
        <v>34029</v>
      </c>
      <c r="B953" s="24">
        <f>VLOOKUP(Table2634[[#This Row],[Date]],'DB Money Supply'!$A:$D,4)</f>
        <v>1035.9000000000001</v>
      </c>
      <c r="C953" s="30">
        <f>(Table2634[[#This Row],[M1 Money Stock, Billions of Dollars, Weekly, Seasonally Adjusted]]-B952)/B952</f>
        <v>1.1597564511453035E-3</v>
      </c>
      <c r="D953" s="34">
        <f>((1+Table2634[[#This Row],[Weekly change]])^52)-1</f>
        <v>6.2125821259069403E-2</v>
      </c>
      <c r="E953" s="24">
        <f t="shared" si="14"/>
        <v>1033.6750000000002</v>
      </c>
      <c r="F953" s="32">
        <f>(Table2634[[#This Row],[4 weeks average]]-B901)/B901</f>
        <v>0.11519581400366836</v>
      </c>
    </row>
    <row r="954" spans="1:6" x14ac:dyDescent="0.35">
      <c r="A954" s="22">
        <v>34036</v>
      </c>
      <c r="B954" s="24">
        <f>VLOOKUP(Table2634[[#This Row],[Date]],'DB Money Supply'!$A:$D,4)</f>
        <v>1035.3</v>
      </c>
      <c r="C954" s="30">
        <f>(Table2634[[#This Row],[M1 Money Stock, Billions of Dollars, Weekly, Seasonally Adjusted]]-B953)/B953</f>
        <v>-5.7920648711278736E-4</v>
      </c>
      <c r="D954" s="34">
        <f>((1+Table2634[[#This Row],[Weekly change]])^52)-1</f>
        <v>-2.9678154645527588E-2</v>
      </c>
      <c r="E954" s="24">
        <f t="shared" si="14"/>
        <v>1035</v>
      </c>
      <c r="F954" s="32">
        <f>(Table2634[[#This Row],[4 weeks average]]-B902)/B902</f>
        <v>0.10920587289679561</v>
      </c>
    </row>
    <row r="955" spans="1:6" x14ac:dyDescent="0.35">
      <c r="A955" s="22">
        <v>34043</v>
      </c>
      <c r="B955" s="24">
        <f>VLOOKUP(Table2634[[#This Row],[Date]],'DB Money Supply'!$A:$D,4)</f>
        <v>1036.8</v>
      </c>
      <c r="C955" s="30">
        <f>(Table2634[[#This Row],[M1 Money Stock, Billions of Dollars, Weekly, Seasonally Adjusted]]-B954)/B954</f>
        <v>1.4488554042306578E-3</v>
      </c>
      <c r="D955" s="34">
        <f>((1+Table2634[[#This Row],[Weekly change]])^52)-1</f>
        <v>7.819242126567727E-2</v>
      </c>
      <c r="E955" s="24">
        <f t="shared" si="14"/>
        <v>1035.6750000000002</v>
      </c>
      <c r="F955" s="32">
        <f>(Table2634[[#This Row],[4 weeks average]]-B903)/B903</f>
        <v>0.10389575783415064</v>
      </c>
    </row>
    <row r="956" spans="1:6" x14ac:dyDescent="0.35">
      <c r="A956" s="22">
        <v>34050</v>
      </c>
      <c r="B956" s="24">
        <f>VLOOKUP(Table2634[[#This Row],[Date]],'DB Money Supply'!$A:$D,4)</f>
        <v>1038.5999999999999</v>
      </c>
      <c r="C956" s="30">
        <f>(Table2634[[#This Row],[M1 Money Stock, Billions of Dollars, Weekly, Seasonally Adjusted]]-B955)/B955</f>
        <v>1.7361111111110674E-3</v>
      </c>
      <c r="D956" s="34">
        <f>((1+Table2634[[#This Row],[Weekly change]])^52)-1</f>
        <v>9.4392595696249249E-2</v>
      </c>
      <c r="E956" s="24">
        <f t="shared" si="14"/>
        <v>1036.6500000000001</v>
      </c>
      <c r="F956" s="32">
        <f>(Table2634[[#This Row],[4 weeks average]]-B904)/B904</f>
        <v>0.1052884102782814</v>
      </c>
    </row>
    <row r="957" spans="1:6" x14ac:dyDescent="0.35">
      <c r="A957" s="22">
        <v>34057</v>
      </c>
      <c r="B957" s="24">
        <f>VLOOKUP(Table2634[[#This Row],[Date]],'DB Money Supply'!$A:$D,4)</f>
        <v>1040.4000000000001</v>
      </c>
      <c r="C957" s="30">
        <f>(Table2634[[#This Row],[M1 Money Stock, Billions of Dollars, Weekly, Seasonally Adjusted]]-B956)/B956</f>
        <v>1.7331022530331043E-3</v>
      </c>
      <c r="D957" s="34">
        <f>((1+Table2634[[#This Row],[Weekly change]])^52)-1</f>
        <v>9.4221676201673654E-2</v>
      </c>
      <c r="E957" s="24">
        <f t="shared" si="14"/>
        <v>1037.7750000000001</v>
      </c>
      <c r="F957" s="32">
        <f>(Table2634[[#This Row],[4 weeks average]]-B905)/B905</f>
        <v>0.10436841545173996</v>
      </c>
    </row>
    <row r="958" spans="1:6" x14ac:dyDescent="0.35">
      <c r="A958" s="22">
        <v>34064</v>
      </c>
      <c r="B958" s="24">
        <f>VLOOKUP(Table2634[[#This Row],[Date]],'DB Money Supply'!$A:$D,4)</f>
        <v>1045.4000000000001</v>
      </c>
      <c r="C958" s="30">
        <f>(Table2634[[#This Row],[M1 Money Stock, Billions of Dollars, Weekly, Seasonally Adjusted]]-B957)/B957</f>
        <v>4.8058439061899267E-3</v>
      </c>
      <c r="D958" s="34">
        <f>((1+Table2634[[#This Row],[Weekly change]])^52)-1</f>
        <v>0.28313371480139349</v>
      </c>
      <c r="E958" s="24">
        <f t="shared" si="14"/>
        <v>1040.3</v>
      </c>
      <c r="F958" s="32">
        <f>(Table2634[[#This Row],[4 weeks average]]-B906)/B906</f>
        <v>0.10552603613177466</v>
      </c>
    </row>
    <row r="959" spans="1:6" x14ac:dyDescent="0.35">
      <c r="A959" s="22">
        <v>34071</v>
      </c>
      <c r="B959" s="24">
        <f>VLOOKUP(Table2634[[#This Row],[Date]],'DB Money Supply'!$A:$D,4)</f>
        <v>1045.9000000000001</v>
      </c>
      <c r="C959" s="30">
        <f>(Table2634[[#This Row],[M1 Money Stock, Billions of Dollars, Weekly, Seasonally Adjusted]]-B958)/B958</f>
        <v>4.7828582360818822E-4</v>
      </c>
      <c r="D959" s="34">
        <f>((1+Table2634[[#This Row],[Weekly change]])^52)-1</f>
        <v>2.5176627269935192E-2</v>
      </c>
      <c r="E959" s="24">
        <f t="shared" si="14"/>
        <v>1042.575</v>
      </c>
      <c r="F959" s="32">
        <f>(Table2634[[#This Row],[4 weeks average]]-B907)/B907</f>
        <v>0.10759056623818133</v>
      </c>
    </row>
    <row r="960" spans="1:6" x14ac:dyDescent="0.35">
      <c r="A960" s="22">
        <v>34078</v>
      </c>
      <c r="B960" s="24">
        <f>VLOOKUP(Table2634[[#This Row],[Date]],'DB Money Supply'!$A:$D,4)</f>
        <v>1045.5</v>
      </c>
      <c r="C960" s="30">
        <f>(Table2634[[#This Row],[M1 Money Stock, Billions of Dollars, Weekly, Seasonally Adjusted]]-B959)/B959</f>
        <v>-3.8244574051065201E-4</v>
      </c>
      <c r="D960" s="34">
        <f>((1+Table2634[[#This Row],[Weekly change]])^52)-1</f>
        <v>-1.9694461921970441E-2</v>
      </c>
      <c r="E960" s="24">
        <f t="shared" si="14"/>
        <v>1044.3000000000002</v>
      </c>
      <c r="F960" s="32">
        <f>(Table2634[[#This Row],[4 weeks average]]-B908)/B908</f>
        <v>0.10426139367664178</v>
      </c>
    </row>
    <row r="961" spans="1:6" x14ac:dyDescent="0.35">
      <c r="A961" s="22">
        <v>34085</v>
      </c>
      <c r="B961" s="24">
        <f>VLOOKUP(Table2634[[#This Row],[Date]],'DB Money Supply'!$A:$D,4)</f>
        <v>1047.2</v>
      </c>
      <c r="C961" s="30">
        <f>(Table2634[[#This Row],[M1 Money Stock, Billions of Dollars, Weekly, Seasonally Adjusted]]-B960)/B960</f>
        <v>1.6260162601626452E-3</v>
      </c>
      <c r="D961" s="34">
        <f>((1+Table2634[[#This Row],[Weekly change]])^52)-1</f>
        <v>8.8155627084298249E-2</v>
      </c>
      <c r="E961" s="24">
        <f t="shared" si="14"/>
        <v>1046</v>
      </c>
      <c r="F961" s="32">
        <f>(Table2634[[#This Row],[4 weeks average]]-B909)/B909</f>
        <v>0.10617597292724193</v>
      </c>
    </row>
    <row r="962" spans="1:6" x14ac:dyDescent="0.35">
      <c r="A962" s="22">
        <v>34092</v>
      </c>
      <c r="B962" s="24">
        <f>VLOOKUP(Table2634[[#This Row],[Date]],'DB Money Supply'!$A:$D,4)</f>
        <v>1056.3</v>
      </c>
      <c r="C962" s="30">
        <f>(Table2634[[#This Row],[M1 Money Stock, Billions of Dollars, Weekly, Seasonally Adjusted]]-B961)/B961</f>
        <v>8.6898395721924267E-3</v>
      </c>
      <c r="D962" s="34">
        <f>((1+Table2634[[#This Row],[Weekly change]])^52)-1</f>
        <v>0.56818611729412982</v>
      </c>
      <c r="E962" s="24">
        <f t="shared" si="14"/>
        <v>1048.7250000000001</v>
      </c>
      <c r="F962" s="32">
        <f>(Table2634[[#This Row],[4 weeks average]]-B910)/B910</f>
        <v>0.10800316957210791</v>
      </c>
    </row>
    <row r="963" spans="1:6" x14ac:dyDescent="0.35">
      <c r="A963" s="22">
        <v>34099</v>
      </c>
      <c r="B963" s="24">
        <f>VLOOKUP(Table2634[[#This Row],[Date]],'DB Money Supply'!$A:$D,4)</f>
        <v>1064.0999999999999</v>
      </c>
      <c r="C963" s="30">
        <f>(Table2634[[#This Row],[M1 Money Stock, Billions of Dollars, Weekly, Seasonally Adjusted]]-B962)/B962</f>
        <v>7.3842658335699658E-3</v>
      </c>
      <c r="D963" s="34">
        <f>((1+Table2634[[#This Row],[Weekly change]])^52)-1</f>
        <v>0.46604903661596864</v>
      </c>
      <c r="E963" s="24">
        <f t="shared" si="14"/>
        <v>1053.2750000000001</v>
      </c>
      <c r="F963" s="32">
        <f>(Table2634[[#This Row],[4 weeks average]]-B911)/B911</f>
        <v>0.10941120707815474</v>
      </c>
    </row>
    <row r="964" spans="1:6" x14ac:dyDescent="0.35">
      <c r="A964" s="22">
        <v>34106</v>
      </c>
      <c r="B964" s="24">
        <f>VLOOKUP(Table2634[[#This Row],[Date]],'DB Money Supply'!$A:$D,4)</f>
        <v>1066</v>
      </c>
      <c r="C964" s="30">
        <f>(Table2634[[#This Row],[M1 Money Stock, Billions of Dollars, Weekly, Seasonally Adjusted]]-B963)/B963</f>
        <v>1.7855464711964018E-3</v>
      </c>
      <c r="D964" s="34">
        <f>((1+Table2634[[#This Row],[Weekly change]])^52)-1</f>
        <v>9.7204545028865219E-2</v>
      </c>
      <c r="E964" s="24">
        <f t="shared" si="14"/>
        <v>1058.4000000000001</v>
      </c>
      <c r="F964" s="32">
        <f>(Table2634[[#This Row],[4 weeks average]]-B912)/B912</f>
        <v>0.11433986102337348</v>
      </c>
    </row>
    <row r="965" spans="1:6" x14ac:dyDescent="0.35">
      <c r="A965" s="22">
        <v>34113</v>
      </c>
      <c r="B965" s="24">
        <f>VLOOKUP(Table2634[[#This Row],[Date]],'DB Money Supply'!$A:$D,4)</f>
        <v>1063.5999999999999</v>
      </c>
      <c r="C965" s="30">
        <f>(Table2634[[#This Row],[M1 Money Stock, Billions of Dollars, Weekly, Seasonally Adjusted]]-B964)/B964</f>
        <v>-2.2514071294559954E-3</v>
      </c>
      <c r="D965" s="34">
        <f>((1+Table2634[[#This Row],[Weekly change]])^52)-1</f>
        <v>-0.11059729413385821</v>
      </c>
      <c r="E965" s="24">
        <f t="shared" si="14"/>
        <v>1062.5</v>
      </c>
      <c r="F965" s="32">
        <f>(Table2634[[#This Row],[4 weeks average]]-B913)/B913</f>
        <v>0.11571983618607587</v>
      </c>
    </row>
    <row r="966" spans="1:6" x14ac:dyDescent="0.35">
      <c r="A966" s="22">
        <v>34120</v>
      </c>
      <c r="B966" s="24">
        <f>VLOOKUP(Table2634[[#This Row],[Date]],'DB Money Supply'!$A:$D,4)</f>
        <v>1073</v>
      </c>
      <c r="C966" s="30">
        <f>(Table2634[[#This Row],[M1 Money Stock, Billions of Dollars, Weekly, Seasonally Adjusted]]-B965)/B965</f>
        <v>8.8379089883415685E-3</v>
      </c>
      <c r="D966" s="34">
        <f>((1+Table2634[[#This Row],[Weekly change]])^52)-1</f>
        <v>0.58020143531030333</v>
      </c>
      <c r="E966" s="24">
        <f t="shared" si="14"/>
        <v>1066.675</v>
      </c>
      <c r="F966" s="32">
        <f>(Table2634[[#This Row],[4 weeks average]]-B914)/B914</f>
        <v>0.11869428421604609</v>
      </c>
    </row>
    <row r="967" spans="1:6" x14ac:dyDescent="0.35">
      <c r="A967" s="22">
        <v>34127</v>
      </c>
      <c r="B967" s="24">
        <f>VLOOKUP(Table2634[[#This Row],[Date]],'DB Money Supply'!$A:$D,4)</f>
        <v>1071.3</v>
      </c>
      <c r="C967" s="30">
        <f>(Table2634[[#This Row],[M1 Money Stock, Billions of Dollars, Weekly, Seasonally Adjusted]]-B966)/B966</f>
        <v>-1.5843429636533508E-3</v>
      </c>
      <c r="D967" s="34">
        <f>((1+Table2634[[#This Row],[Weekly change]])^52)-1</f>
        <v>-7.9143594907160275E-2</v>
      </c>
      <c r="E967" s="24">
        <f t="shared" si="14"/>
        <v>1068.4749999999999</v>
      </c>
      <c r="F967" s="32">
        <f>(Table2634[[#This Row],[4 weeks average]]-B915)/B915</f>
        <v>0.12340973609504771</v>
      </c>
    </row>
    <row r="968" spans="1:6" x14ac:dyDescent="0.35">
      <c r="A968" s="22">
        <v>34134</v>
      </c>
      <c r="B968" s="24">
        <f>VLOOKUP(Table2634[[#This Row],[Date]],'DB Money Supply'!$A:$D,4)</f>
        <v>1074.0999999999999</v>
      </c>
      <c r="C968" s="30">
        <f>(Table2634[[#This Row],[M1 Money Stock, Billions of Dollars, Weekly, Seasonally Adjusted]]-B967)/B967</f>
        <v>2.6136469709698074E-3</v>
      </c>
      <c r="D968" s="34">
        <f>((1+Table2634[[#This Row],[Weekly change]])^52)-1</f>
        <v>0.14537528307051351</v>
      </c>
      <c r="E968" s="24">
        <f t="shared" si="14"/>
        <v>1070.5</v>
      </c>
      <c r="F968" s="32">
        <f>(Table2634[[#This Row],[4 weeks average]]-B916)/B916</f>
        <v>0.12023859355378817</v>
      </c>
    </row>
    <row r="969" spans="1:6" x14ac:dyDescent="0.35">
      <c r="A969" s="22">
        <v>34141</v>
      </c>
      <c r="B969" s="24">
        <f>VLOOKUP(Table2634[[#This Row],[Date]],'DB Money Supply'!$A:$D,4)</f>
        <v>1076.4000000000001</v>
      </c>
      <c r="C969" s="30">
        <f>(Table2634[[#This Row],[M1 Money Stock, Billions of Dollars, Weekly, Seasonally Adjusted]]-B968)/B968</f>
        <v>2.141327623126508E-3</v>
      </c>
      <c r="D969" s="34">
        <f>((1+Table2634[[#This Row],[Weekly change]])^52)-1</f>
        <v>0.11765192487356124</v>
      </c>
      <c r="E969" s="24">
        <f t="shared" ref="E969:E1032" si="15">AVERAGE(B966:B969)</f>
        <v>1073.7</v>
      </c>
      <c r="F969" s="32">
        <f>(Table2634[[#This Row],[4 weeks average]]-B917)/B917</f>
        <v>0.12452869710934238</v>
      </c>
    </row>
    <row r="970" spans="1:6" x14ac:dyDescent="0.35">
      <c r="A970" s="22">
        <v>34148</v>
      </c>
      <c r="B970" s="24">
        <f>VLOOKUP(Table2634[[#This Row],[Date]],'DB Money Supply'!$A:$D,4)</f>
        <v>1077.5999999999999</v>
      </c>
      <c r="C970" s="30">
        <f>(Table2634[[#This Row],[M1 Money Stock, Billions of Dollars, Weekly, Seasonally Adjusted]]-B969)/B969</f>
        <v>1.1148272017835544E-3</v>
      </c>
      <c r="D970" s="34">
        <f>((1+Table2634[[#This Row],[Weekly change]])^52)-1</f>
        <v>5.9650063299811151E-2</v>
      </c>
      <c r="E970" s="24">
        <f t="shared" si="15"/>
        <v>1074.8499999999999</v>
      </c>
      <c r="F970" s="32">
        <f>(Table2634[[#This Row],[4 weeks average]]-B918)/B918</f>
        <v>0.12526172529313218</v>
      </c>
    </row>
    <row r="971" spans="1:6" x14ac:dyDescent="0.35">
      <c r="A971" s="22">
        <v>34155</v>
      </c>
      <c r="B971" s="24">
        <f>VLOOKUP(Table2634[[#This Row],[Date]],'DB Money Supply'!$A:$D,4)</f>
        <v>1079.3</v>
      </c>
      <c r="C971" s="30">
        <f>(Table2634[[#This Row],[M1 Money Stock, Billions of Dollars, Weekly, Seasonally Adjusted]]-B970)/B970</f>
        <v>1.5775798069785131E-3</v>
      </c>
      <c r="D971" s="34">
        <f>((1+Table2634[[#This Row],[Weekly change]])^52)-1</f>
        <v>8.5422715033508956E-2</v>
      </c>
      <c r="E971" s="24">
        <f t="shared" si="15"/>
        <v>1076.8499999999999</v>
      </c>
      <c r="F971" s="32">
        <f>(Table2634[[#This Row],[4 weeks average]]-B919)/B919</f>
        <v>0.12253726675701028</v>
      </c>
    </row>
    <row r="972" spans="1:6" x14ac:dyDescent="0.35">
      <c r="A972" s="22">
        <v>34162</v>
      </c>
      <c r="B972" s="24">
        <f>VLOOKUP(Table2634[[#This Row],[Date]],'DB Money Supply'!$A:$D,4)</f>
        <v>1083.3</v>
      </c>
      <c r="C972" s="30">
        <f>(Table2634[[#This Row],[M1 Money Stock, Billions of Dollars, Weekly, Seasonally Adjusted]]-B971)/B971</f>
        <v>3.7061058093208563E-3</v>
      </c>
      <c r="D972" s="34">
        <f>((1+Table2634[[#This Row],[Weekly change]])^52)-1</f>
        <v>0.21210833170969767</v>
      </c>
      <c r="E972" s="24">
        <f t="shared" si="15"/>
        <v>1079.1500000000001</v>
      </c>
      <c r="F972" s="32">
        <f>(Table2634[[#This Row],[4 weeks average]]-B920)/B920</f>
        <v>0.1236463973344441</v>
      </c>
    </row>
    <row r="973" spans="1:6" x14ac:dyDescent="0.35">
      <c r="A973" s="22">
        <v>34169</v>
      </c>
      <c r="B973" s="24">
        <f>VLOOKUP(Table2634[[#This Row],[Date]],'DB Money Supply'!$A:$D,4)</f>
        <v>1085.3</v>
      </c>
      <c r="C973" s="30">
        <f>(Table2634[[#This Row],[M1 Money Stock, Billions of Dollars, Weekly, Seasonally Adjusted]]-B972)/B972</f>
        <v>1.8462106526354659E-3</v>
      </c>
      <c r="D973" s="34">
        <f>((1+Table2634[[#This Row],[Weekly change]])^52)-1</f>
        <v>0.10066488930435669</v>
      </c>
      <c r="E973" s="24">
        <f t="shared" si="15"/>
        <v>1081.375</v>
      </c>
      <c r="F973" s="32">
        <f>(Table2634[[#This Row],[4 weeks average]]-B921)/B921</f>
        <v>0.12082815091210619</v>
      </c>
    </row>
    <row r="974" spans="1:6" x14ac:dyDescent="0.35">
      <c r="A974" s="22">
        <v>34176</v>
      </c>
      <c r="B974" s="24">
        <f>VLOOKUP(Table2634[[#This Row],[Date]],'DB Money Supply'!$A:$D,4)</f>
        <v>1086.5</v>
      </c>
      <c r="C974" s="30">
        <f>(Table2634[[#This Row],[M1 Money Stock, Billions of Dollars, Weekly, Seasonally Adjusted]]-B973)/B973</f>
        <v>1.1056850640376351E-3</v>
      </c>
      <c r="D974" s="34">
        <f>((1+Table2634[[#This Row],[Weekly change]])^52)-1</f>
        <v>5.9146993147802585E-2</v>
      </c>
      <c r="E974" s="24">
        <f t="shared" si="15"/>
        <v>1083.5999999999999</v>
      </c>
      <c r="F974" s="32">
        <f>(Table2634[[#This Row],[4 weeks average]]-B922)/B922</f>
        <v>0.12081092263136115</v>
      </c>
    </row>
    <row r="975" spans="1:6" x14ac:dyDescent="0.35">
      <c r="A975" s="22">
        <v>34183</v>
      </c>
      <c r="B975" s="24">
        <f>VLOOKUP(Table2634[[#This Row],[Date]],'DB Money Supply'!$A:$D,4)</f>
        <v>1088.3</v>
      </c>
      <c r="C975" s="30">
        <f>(Table2634[[#This Row],[M1 Money Stock, Billions of Dollars, Weekly, Seasonally Adjusted]]-B974)/B974</f>
        <v>1.6566958122410994E-3</v>
      </c>
      <c r="D975" s="34">
        <f>((1+Table2634[[#This Row],[Weekly change]])^52)-1</f>
        <v>8.989013794769618E-2</v>
      </c>
      <c r="E975" s="24">
        <f t="shared" si="15"/>
        <v>1085.8499999999999</v>
      </c>
      <c r="F975" s="32">
        <f>(Table2634[[#This Row],[4 weeks average]]-B923)/B923</f>
        <v>0.12430109753572165</v>
      </c>
    </row>
    <row r="976" spans="1:6" x14ac:dyDescent="0.35">
      <c r="A976" s="22">
        <v>34190</v>
      </c>
      <c r="B976" s="24">
        <f>VLOOKUP(Table2634[[#This Row],[Date]],'DB Money Supply'!$A:$D,4)</f>
        <v>1092.4000000000001</v>
      </c>
      <c r="C976" s="30">
        <f>(Table2634[[#This Row],[M1 Money Stock, Billions of Dollars, Weekly, Seasonally Adjusted]]-B975)/B975</f>
        <v>3.767343563355818E-3</v>
      </c>
      <c r="D976" s="34">
        <f>((1+Table2634[[#This Row],[Weekly change]])^52)-1</f>
        <v>0.21595986187386473</v>
      </c>
      <c r="E976" s="24">
        <f t="shared" si="15"/>
        <v>1088.125</v>
      </c>
      <c r="F976" s="32">
        <f>(Table2634[[#This Row],[4 weeks average]]-B924)/B924</f>
        <v>0.11866454199650452</v>
      </c>
    </row>
    <row r="977" spans="1:6" x14ac:dyDescent="0.35">
      <c r="A977" s="22">
        <v>34197</v>
      </c>
      <c r="B977" s="24">
        <f>VLOOKUP(Table2634[[#This Row],[Date]],'DB Money Supply'!$A:$D,4)</f>
        <v>1095.4000000000001</v>
      </c>
      <c r="C977" s="30">
        <f>(Table2634[[#This Row],[M1 Money Stock, Billions of Dollars, Weekly, Seasonally Adjusted]]-B976)/B976</f>
        <v>2.7462467960454044E-3</v>
      </c>
      <c r="D977" s="34">
        <f>((1+Table2634[[#This Row],[Weekly change]])^52)-1</f>
        <v>0.15327890028573754</v>
      </c>
      <c r="E977" s="24">
        <f t="shared" si="15"/>
        <v>1090.6500000000001</v>
      </c>
      <c r="F977" s="32">
        <f>(Table2634[[#This Row],[4 weeks average]]-B925)/B925</f>
        <v>0.1210299105766267</v>
      </c>
    </row>
    <row r="978" spans="1:6" x14ac:dyDescent="0.35">
      <c r="A978" s="22">
        <v>34204</v>
      </c>
      <c r="B978" s="24">
        <f>VLOOKUP(Table2634[[#This Row],[Date]],'DB Money Supply'!$A:$D,4)</f>
        <v>1093.0999999999999</v>
      </c>
      <c r="C978" s="30">
        <f>(Table2634[[#This Row],[M1 Money Stock, Billions of Dollars, Weekly, Seasonally Adjusted]]-B977)/B977</f>
        <v>-2.0996896111011337E-3</v>
      </c>
      <c r="D978" s="34">
        <f>((1+Table2634[[#This Row],[Weekly change]])^52)-1</f>
        <v>-0.10353734799858672</v>
      </c>
      <c r="E978" s="24">
        <f t="shared" si="15"/>
        <v>1092.3</v>
      </c>
      <c r="F978" s="32">
        <f>(Table2634[[#This Row],[4 weeks average]]-B926)/B926</f>
        <v>0.12122767398891388</v>
      </c>
    </row>
    <row r="979" spans="1:6" x14ac:dyDescent="0.35">
      <c r="A979" s="22">
        <v>34211</v>
      </c>
      <c r="B979" s="24">
        <f>VLOOKUP(Table2634[[#This Row],[Date]],'DB Money Supply'!$A:$D,4)</f>
        <v>1096.8</v>
      </c>
      <c r="C979" s="30">
        <f>(Table2634[[#This Row],[M1 Money Stock, Billions of Dollars, Weekly, Seasonally Adjusted]]-B978)/B978</f>
        <v>3.384868721983392E-3</v>
      </c>
      <c r="D979" s="34">
        <f>((1+Table2634[[#This Row],[Weekly change]])^52)-1</f>
        <v>0.19209939866980585</v>
      </c>
      <c r="E979" s="24">
        <f t="shared" si="15"/>
        <v>1094.425</v>
      </c>
      <c r="F979" s="32">
        <f>(Table2634[[#This Row],[4 weeks average]]-B927)/B927</f>
        <v>0.11847215125191615</v>
      </c>
    </row>
    <row r="980" spans="1:6" x14ac:dyDescent="0.35">
      <c r="A980" s="22">
        <v>34218</v>
      </c>
      <c r="B980" s="24">
        <f>VLOOKUP(Table2634[[#This Row],[Date]],'DB Money Supply'!$A:$D,4)</f>
        <v>1100.5999999999999</v>
      </c>
      <c r="C980" s="30">
        <f>(Table2634[[#This Row],[M1 Money Stock, Billions of Dollars, Weekly, Seasonally Adjusted]]-B979)/B979</f>
        <v>3.4646243617796816E-3</v>
      </c>
      <c r="D980" s="34">
        <f>((1+Table2634[[#This Row],[Weekly change]])^52)-1</f>
        <v>0.19703670663598571</v>
      </c>
      <c r="E980" s="24">
        <f t="shared" si="15"/>
        <v>1096.4749999999999</v>
      </c>
      <c r="F980" s="32">
        <f>(Table2634[[#This Row],[4 weeks average]]-B928)/B928</f>
        <v>0.11965179209639534</v>
      </c>
    </row>
    <row r="981" spans="1:6" x14ac:dyDescent="0.35">
      <c r="A981" s="22">
        <v>34225</v>
      </c>
      <c r="B981" s="24">
        <f>VLOOKUP(Table2634[[#This Row],[Date]],'DB Money Supply'!$A:$D,4)</f>
        <v>1103</v>
      </c>
      <c r="C981" s="30">
        <f>(Table2634[[#This Row],[M1 Money Stock, Billions of Dollars, Weekly, Seasonally Adjusted]]-B980)/B980</f>
        <v>2.1806287479557433E-3</v>
      </c>
      <c r="D981" s="34">
        <f>((1+Table2634[[#This Row],[Weekly change]])^52)-1</f>
        <v>0.11993342396061202</v>
      </c>
      <c r="E981" s="24">
        <f t="shared" si="15"/>
        <v>1098.375</v>
      </c>
      <c r="F981" s="32">
        <f>(Table2634[[#This Row],[4 weeks average]]-B929)/B929</f>
        <v>0.11442268668831167</v>
      </c>
    </row>
    <row r="982" spans="1:6" x14ac:dyDescent="0.35">
      <c r="A982" s="22">
        <v>34232</v>
      </c>
      <c r="B982" s="24">
        <f>VLOOKUP(Table2634[[#This Row],[Date]],'DB Money Supply'!$A:$D,4)</f>
        <v>1106.9000000000001</v>
      </c>
      <c r="C982" s="30">
        <f>(Table2634[[#This Row],[M1 Money Stock, Billions of Dollars, Weekly, Seasonally Adjusted]]-B981)/B981</f>
        <v>3.5358114233908348E-3</v>
      </c>
      <c r="D982" s="34">
        <f>((1+Table2634[[#This Row],[Weekly change]])^52)-1</f>
        <v>0.20146050852817221</v>
      </c>
      <c r="E982" s="24">
        <f t="shared" si="15"/>
        <v>1101.8249999999998</v>
      </c>
      <c r="F982" s="32">
        <f>(Table2634[[#This Row],[4 weeks average]]-B930)/B930</f>
        <v>0.11284213715786263</v>
      </c>
    </row>
    <row r="983" spans="1:6" x14ac:dyDescent="0.35">
      <c r="A983" s="22">
        <v>34239</v>
      </c>
      <c r="B983" s="24">
        <f>VLOOKUP(Table2634[[#This Row],[Date]],'DB Money Supply'!$A:$D,4)</f>
        <v>1103.9000000000001</v>
      </c>
      <c r="C983" s="30">
        <f>(Table2634[[#This Row],[M1 Money Stock, Billions of Dollars, Weekly, Seasonally Adjusted]]-B982)/B982</f>
        <v>-2.7102719306170385E-3</v>
      </c>
      <c r="D983" s="34">
        <f>((1+Table2634[[#This Row],[Weekly change]])^52)-1</f>
        <v>-0.1316196517739826</v>
      </c>
      <c r="E983" s="24">
        <f t="shared" si="15"/>
        <v>1103.5999999999999</v>
      </c>
      <c r="F983" s="32">
        <f>(Table2634[[#This Row],[4 weeks average]]-B931)/B931</f>
        <v>0.11003822168577737</v>
      </c>
    </row>
    <row r="984" spans="1:6" x14ac:dyDescent="0.35">
      <c r="A984" s="22">
        <v>34246</v>
      </c>
      <c r="B984" s="24">
        <f>VLOOKUP(Table2634[[#This Row],[Date]],'DB Money Supply'!$A:$D,4)</f>
        <v>1108.3</v>
      </c>
      <c r="C984" s="30">
        <f>(Table2634[[#This Row],[M1 Money Stock, Billions of Dollars, Weekly, Seasonally Adjusted]]-B983)/B983</f>
        <v>3.9858682851706346E-3</v>
      </c>
      <c r="D984" s="34">
        <f>((1+Table2634[[#This Row],[Weekly change]])^52)-1</f>
        <v>0.22980199823284164</v>
      </c>
      <c r="E984" s="24">
        <f t="shared" si="15"/>
        <v>1105.5250000000001</v>
      </c>
      <c r="F984" s="32">
        <f>(Table2634[[#This Row],[4 weeks average]]-B932)/B932</f>
        <v>0.10818464314354458</v>
      </c>
    </row>
    <row r="985" spans="1:6" x14ac:dyDescent="0.35">
      <c r="A985" s="22">
        <v>34253</v>
      </c>
      <c r="B985" s="24">
        <f>VLOOKUP(Table2634[[#This Row],[Date]],'DB Money Supply'!$A:$D,4)</f>
        <v>1110.0999999999999</v>
      </c>
      <c r="C985" s="30">
        <f>(Table2634[[#This Row],[M1 Money Stock, Billions of Dollars, Weekly, Seasonally Adjusted]]-B984)/B984</f>
        <v>1.62410899575923E-3</v>
      </c>
      <c r="D985" s="34">
        <f>((1+Table2634[[#This Row],[Weekly change]])^52)-1</f>
        <v>8.804788668637209E-2</v>
      </c>
      <c r="E985" s="24">
        <f t="shared" si="15"/>
        <v>1107.3000000000002</v>
      </c>
      <c r="F985" s="32">
        <f>(Table2634[[#This Row],[4 weeks average]]-B933)/B933</f>
        <v>0.10785392696348192</v>
      </c>
    </row>
    <row r="986" spans="1:6" x14ac:dyDescent="0.35">
      <c r="A986" s="22">
        <v>34260</v>
      </c>
      <c r="B986" s="24">
        <f>VLOOKUP(Table2634[[#This Row],[Date]],'DB Money Supply'!$A:$D,4)</f>
        <v>1112.8</v>
      </c>
      <c r="C986" s="30">
        <f>(Table2634[[#This Row],[M1 Money Stock, Billions of Dollars, Weekly, Seasonally Adjusted]]-B985)/B985</f>
        <v>2.4322133141158864E-3</v>
      </c>
      <c r="D986" s="34">
        <f>((1+Table2634[[#This Row],[Weekly change]])^52)-1</f>
        <v>0.13464693728804744</v>
      </c>
      <c r="E986" s="24">
        <f t="shared" si="15"/>
        <v>1108.7749999999999</v>
      </c>
      <c r="F986" s="32">
        <f>(Table2634[[#This Row],[4 weeks average]]-B934)/B934</f>
        <v>0.10766733266733253</v>
      </c>
    </row>
    <row r="987" spans="1:6" x14ac:dyDescent="0.35">
      <c r="A987" s="22">
        <v>34267</v>
      </c>
      <c r="B987" s="24">
        <f>VLOOKUP(Table2634[[#This Row],[Date]],'DB Money Supply'!$A:$D,4)</f>
        <v>1113</v>
      </c>
      <c r="C987" s="30">
        <f>(Table2634[[#This Row],[M1 Money Stock, Billions of Dollars, Weekly, Seasonally Adjusted]]-B986)/B986</f>
        <v>1.7972681524087481E-4</v>
      </c>
      <c r="D987" s="34">
        <f>((1+Table2634[[#This Row],[Weekly change]])^52)-1</f>
        <v>9.3887550682261178E-3</v>
      </c>
      <c r="E987" s="24">
        <f t="shared" si="15"/>
        <v>1111.05</v>
      </c>
      <c r="F987" s="32">
        <f>(Table2634[[#This Row],[4 weeks average]]-B935)/B935</f>
        <v>0.10092152199762179</v>
      </c>
    </row>
    <row r="988" spans="1:6" x14ac:dyDescent="0.35">
      <c r="A988" s="22">
        <v>34274</v>
      </c>
      <c r="B988" s="24">
        <f>VLOOKUP(Table2634[[#This Row],[Date]],'DB Money Supply'!$A:$D,4)</f>
        <v>1120.0999999999999</v>
      </c>
      <c r="C988" s="30">
        <f>(Table2634[[#This Row],[M1 Money Stock, Billions of Dollars, Weekly, Seasonally Adjusted]]-B987)/B987</f>
        <v>6.3791554357591276E-3</v>
      </c>
      <c r="D988" s="34">
        <f>((1+Table2634[[#This Row],[Weekly change]])^52)-1</f>
        <v>0.39188998718138746</v>
      </c>
      <c r="E988" s="24">
        <f t="shared" si="15"/>
        <v>1114</v>
      </c>
      <c r="F988" s="32">
        <f>(Table2634[[#This Row],[4 weeks average]]-B936)/B936</f>
        <v>0.1011169318968073</v>
      </c>
    </row>
    <row r="989" spans="1:6" x14ac:dyDescent="0.35">
      <c r="A989" s="22">
        <v>34281</v>
      </c>
      <c r="B989" s="24">
        <f>VLOOKUP(Table2634[[#This Row],[Date]],'DB Money Supply'!$A:$D,4)</f>
        <v>1121.7</v>
      </c>
      <c r="C989" s="30">
        <f>(Table2634[[#This Row],[M1 Money Stock, Billions of Dollars, Weekly, Seasonally Adjusted]]-B988)/B988</f>
        <v>1.4284438889386095E-3</v>
      </c>
      <c r="D989" s="34">
        <f>((1+Table2634[[#This Row],[Weekly change]])^52)-1</f>
        <v>7.7050278513536519E-2</v>
      </c>
      <c r="E989" s="24">
        <f t="shared" si="15"/>
        <v>1116.9000000000001</v>
      </c>
      <c r="F989" s="32">
        <f>(Table2634[[#This Row],[4 weeks average]]-B937)/B937</f>
        <v>0.10061095782420196</v>
      </c>
    </row>
    <row r="990" spans="1:6" x14ac:dyDescent="0.35">
      <c r="A990" s="22">
        <v>34288</v>
      </c>
      <c r="B990" s="24">
        <f>VLOOKUP(Table2634[[#This Row],[Date]],'DB Money Supply'!$A:$D,4)</f>
        <v>1126.8</v>
      </c>
      <c r="C990" s="30">
        <f>(Table2634[[#This Row],[M1 Money Stock, Billions of Dollars, Weekly, Seasonally Adjusted]]-B989)/B989</f>
        <v>4.5466702326824541E-3</v>
      </c>
      <c r="D990" s="34">
        <f>((1+Table2634[[#This Row],[Weekly change]])^52)-1</f>
        <v>0.26603630247808741</v>
      </c>
      <c r="E990" s="24">
        <f t="shared" si="15"/>
        <v>1120.4000000000001</v>
      </c>
      <c r="F990" s="32">
        <f>(Table2634[[#This Row],[4 weeks average]]-B938)/B938</f>
        <v>0.10167158308751238</v>
      </c>
    </row>
    <row r="991" spans="1:6" x14ac:dyDescent="0.35">
      <c r="A991" s="22">
        <v>34295</v>
      </c>
      <c r="B991" s="24">
        <f>VLOOKUP(Table2634[[#This Row],[Date]],'DB Money Supply'!$A:$D,4)</f>
        <v>1123.2</v>
      </c>
      <c r="C991" s="30">
        <f>(Table2634[[#This Row],[M1 Money Stock, Billions of Dollars, Weekly, Seasonally Adjusted]]-B990)/B990</f>
        <v>-3.1948881789136572E-3</v>
      </c>
      <c r="D991" s="34">
        <f>((1+Table2634[[#This Row],[Weekly change]])^52)-1</f>
        <v>-0.15329263677773219</v>
      </c>
      <c r="E991" s="24">
        <f t="shared" si="15"/>
        <v>1122.95</v>
      </c>
      <c r="F991" s="32">
        <f>(Table2634[[#This Row],[4 weeks average]]-B939)/B939</f>
        <v>0.10700906940063099</v>
      </c>
    </row>
    <row r="992" spans="1:6" x14ac:dyDescent="0.35">
      <c r="A992" s="22">
        <v>34302</v>
      </c>
      <c r="B992" s="24">
        <f>VLOOKUP(Table2634[[#This Row],[Date]],'DB Money Supply'!$A:$D,4)</f>
        <v>1124.7</v>
      </c>
      <c r="C992" s="30">
        <f>(Table2634[[#This Row],[M1 Money Stock, Billions of Dollars, Weekly, Seasonally Adjusted]]-B991)/B991</f>
        <v>1.3354700854700855E-3</v>
      </c>
      <c r="D992" s="34">
        <f>((1+Table2634[[#This Row],[Weekly change]])^52)-1</f>
        <v>7.186284910754126E-2</v>
      </c>
      <c r="E992" s="24">
        <f t="shared" si="15"/>
        <v>1124.0999999999999</v>
      </c>
      <c r="F992" s="32">
        <f>(Table2634[[#This Row],[4 weeks average]]-B940)/B940</f>
        <v>0.1043324491600353</v>
      </c>
    </row>
    <row r="993" spans="1:6" x14ac:dyDescent="0.35">
      <c r="A993" s="22">
        <v>34309</v>
      </c>
      <c r="B993" s="24">
        <f>VLOOKUP(Table2634[[#This Row],[Date]],'DB Money Supply'!$A:$D,4)</f>
        <v>1128.0999999999999</v>
      </c>
      <c r="C993" s="30">
        <f>(Table2634[[#This Row],[M1 Money Stock, Billions of Dollars, Weekly, Seasonally Adjusted]]-B992)/B992</f>
        <v>3.0230283631189326E-3</v>
      </c>
      <c r="D993" s="34">
        <f>((1+Table2634[[#This Row],[Weekly change]])^52)-1</f>
        <v>0.1699492203373405</v>
      </c>
      <c r="E993" s="24">
        <f t="shared" si="15"/>
        <v>1125.6999999999998</v>
      </c>
      <c r="F993" s="32">
        <f>(Table2634[[#This Row],[4 weeks average]]-B941)/B941</f>
        <v>0.10211474446837658</v>
      </c>
    </row>
    <row r="994" spans="1:6" x14ac:dyDescent="0.35">
      <c r="A994" s="22">
        <v>34316</v>
      </c>
      <c r="B994" s="24">
        <f>VLOOKUP(Table2634[[#This Row],[Date]],'DB Money Supply'!$A:$D,4)</f>
        <v>1129.5</v>
      </c>
      <c r="C994" s="30">
        <f>(Table2634[[#This Row],[M1 Money Stock, Billions of Dollars, Weekly, Seasonally Adjusted]]-B993)/B993</f>
        <v>1.2410247318500941E-3</v>
      </c>
      <c r="D994" s="34">
        <f>((1+Table2634[[#This Row],[Weekly change]])^52)-1</f>
        <v>6.6618405695505034E-2</v>
      </c>
      <c r="E994" s="24">
        <f t="shared" si="15"/>
        <v>1126.375</v>
      </c>
      <c r="F994" s="32">
        <f>(Table2634[[#This Row],[4 weeks average]]-B942)/B942</f>
        <v>9.7938395555122237E-2</v>
      </c>
    </row>
    <row r="995" spans="1:6" x14ac:dyDescent="0.35">
      <c r="A995" s="22">
        <v>34323</v>
      </c>
      <c r="B995" s="24">
        <f>VLOOKUP(Table2634[[#This Row],[Date]],'DB Money Supply'!$A:$D,4)</f>
        <v>1129.5</v>
      </c>
      <c r="C995" s="30">
        <f>(Table2634[[#This Row],[M1 Money Stock, Billions of Dollars, Weekly, Seasonally Adjusted]]-B994)/B994</f>
        <v>0</v>
      </c>
      <c r="D995" s="34">
        <f>((1+Table2634[[#This Row],[Weekly change]])^52)-1</f>
        <v>0</v>
      </c>
      <c r="E995" s="24">
        <f t="shared" si="15"/>
        <v>1127.95</v>
      </c>
      <c r="F995" s="32">
        <f>(Table2634[[#This Row],[4 weeks average]]-B943)/B943</f>
        <v>0.10280602268283154</v>
      </c>
    </row>
    <row r="996" spans="1:6" x14ac:dyDescent="0.35">
      <c r="A996" s="22">
        <v>34330</v>
      </c>
      <c r="B996" s="24">
        <f>VLOOKUP(Table2634[[#This Row],[Date]],'DB Money Supply'!$A:$D,4)</f>
        <v>1131.9000000000001</v>
      </c>
      <c r="C996" s="30">
        <f>(Table2634[[#This Row],[M1 Money Stock, Billions of Dollars, Weekly, Seasonally Adjusted]]-B995)/B995</f>
        <v>2.1248339973440381E-3</v>
      </c>
      <c r="D996" s="34">
        <f>((1+Table2634[[#This Row],[Weekly change]])^52)-1</f>
        <v>0.11669579954850451</v>
      </c>
      <c r="E996" s="24">
        <f t="shared" si="15"/>
        <v>1129.75</v>
      </c>
      <c r="F996" s="32">
        <f>(Table2634[[#This Row],[4 weeks average]]-B944)/B944</f>
        <v>9.8551147413457704E-2</v>
      </c>
    </row>
    <row r="997" spans="1:6" x14ac:dyDescent="0.35">
      <c r="A997" s="22">
        <v>34337</v>
      </c>
      <c r="B997" s="24">
        <f>VLOOKUP(Table2634[[#This Row],[Date]],'DB Money Supply'!$A:$D,4)</f>
        <v>1128.4000000000001</v>
      </c>
      <c r="C997" s="30">
        <f>(Table2634[[#This Row],[M1 Money Stock, Billions of Dollars, Weekly, Seasonally Adjusted]]-B996)/B996</f>
        <v>-3.0921459492888061E-3</v>
      </c>
      <c r="D997" s="34">
        <f>((1+Table2634[[#This Row],[Weekly change]])^52)-1</f>
        <v>-0.14874257453881934</v>
      </c>
      <c r="E997" s="24">
        <f t="shared" si="15"/>
        <v>1129.825</v>
      </c>
      <c r="F997" s="32">
        <f>(Table2634[[#This Row],[4 weeks average]]-B945)/B945</f>
        <v>9.9265421288188452E-2</v>
      </c>
    </row>
    <row r="998" spans="1:6" x14ac:dyDescent="0.35">
      <c r="A998" s="22">
        <v>34344</v>
      </c>
      <c r="B998" s="24">
        <f>VLOOKUP(Table2634[[#This Row],[Date]],'DB Money Supply'!$A:$D,4)</f>
        <v>1131</v>
      </c>
      <c r="C998" s="30">
        <f>(Table2634[[#This Row],[M1 Money Stock, Billions of Dollars, Weekly, Seasonally Adjusted]]-B997)/B997</f>
        <v>2.3041474654377074E-3</v>
      </c>
      <c r="D998" s="34">
        <f>((1+Table2634[[#This Row],[Weekly change]])^52)-1</f>
        <v>0.12713367951875054</v>
      </c>
      <c r="E998" s="24">
        <f t="shared" si="15"/>
        <v>1130.2</v>
      </c>
      <c r="F998" s="32">
        <f>(Table2634[[#This Row],[4 weeks average]]-B946)/B946</f>
        <v>9.6110949471438417E-2</v>
      </c>
    </row>
    <row r="999" spans="1:6" x14ac:dyDescent="0.35">
      <c r="A999" s="22">
        <v>34351</v>
      </c>
      <c r="B999" s="24">
        <f>VLOOKUP(Table2634[[#This Row],[Date]],'DB Money Supply'!$A:$D,4)</f>
        <v>1131.3</v>
      </c>
      <c r="C999" s="30">
        <f>(Table2634[[#This Row],[M1 Money Stock, Billions of Dollars, Weekly, Seasonally Adjusted]]-B998)/B998</f>
        <v>2.6525198938988023E-4</v>
      </c>
      <c r="D999" s="34">
        <f>((1+Table2634[[#This Row],[Weekly change]])^52)-1</f>
        <v>1.3886812766251033E-2</v>
      </c>
      <c r="E999" s="24">
        <f t="shared" si="15"/>
        <v>1130.6500000000001</v>
      </c>
      <c r="F999" s="32">
        <f>(Table2634[[#This Row],[4 weeks average]]-B947)/B947</f>
        <v>9.8144910644910835E-2</v>
      </c>
    </row>
    <row r="1000" spans="1:6" x14ac:dyDescent="0.35">
      <c r="A1000" s="22">
        <v>34358</v>
      </c>
      <c r="B1000" s="24">
        <f>VLOOKUP(Table2634[[#This Row],[Date]],'DB Money Supply'!$A:$D,4)</f>
        <v>1132.4000000000001</v>
      </c>
      <c r="C1000" s="30">
        <f>(Table2634[[#This Row],[M1 Money Stock, Billions of Dollars, Weekly, Seasonally Adjusted]]-B999)/B999</f>
        <v>9.7233271457627197E-4</v>
      </c>
      <c r="D1000" s="34">
        <f>((1+Table2634[[#This Row],[Weekly change]])^52)-1</f>
        <v>5.1835502744741691E-2</v>
      </c>
      <c r="E1000" s="24">
        <f t="shared" si="15"/>
        <v>1130.7750000000001</v>
      </c>
      <c r="F1000" s="32">
        <f>(Table2634[[#This Row],[4 weeks average]]-B948)/B948</f>
        <v>9.6881365796876506E-2</v>
      </c>
    </row>
    <row r="1001" spans="1:6" x14ac:dyDescent="0.35">
      <c r="A1001" s="22">
        <v>34365</v>
      </c>
      <c r="B1001" s="24">
        <f>VLOOKUP(Table2634[[#This Row],[Date]],'DB Money Supply'!$A:$D,4)</f>
        <v>1132.7</v>
      </c>
      <c r="C1001" s="30">
        <f>(Table2634[[#This Row],[M1 Money Stock, Billions of Dollars, Weekly, Seasonally Adjusted]]-B1000)/B1000</f>
        <v>2.649240551041633E-4</v>
      </c>
      <c r="D1001" s="34">
        <f>((1+Table2634[[#This Row],[Weekly change]])^52)-1</f>
        <v>1.3869528106697837E-2</v>
      </c>
      <c r="E1001" s="24">
        <f t="shared" si="15"/>
        <v>1131.8500000000001</v>
      </c>
      <c r="F1001" s="32">
        <f>(Table2634[[#This Row],[4 weeks average]]-B949)/B949</f>
        <v>9.7391894512313393E-2</v>
      </c>
    </row>
    <row r="1002" spans="1:6" x14ac:dyDescent="0.35">
      <c r="A1002" s="22">
        <v>34372</v>
      </c>
      <c r="B1002" s="24">
        <f>VLOOKUP(Table2634[[#This Row],[Date]],'DB Money Supply'!$A:$D,4)</f>
        <v>1134.5</v>
      </c>
      <c r="C1002" s="30">
        <f>(Table2634[[#This Row],[M1 Money Stock, Billions of Dollars, Weekly, Seasonally Adjusted]]-B1001)/B1001</f>
        <v>1.5891233336275752E-3</v>
      </c>
      <c r="D1002" s="34">
        <f>((1+Table2634[[#This Row],[Weekly change]])^52)-1</f>
        <v>8.6073419530952711E-2</v>
      </c>
      <c r="E1002" s="24">
        <f t="shared" si="15"/>
        <v>1132.7249999999999</v>
      </c>
      <c r="F1002" s="32">
        <f>(Table2634[[#This Row],[4 weeks average]]-B950)/B950</f>
        <v>9.9733009708737774E-2</v>
      </c>
    </row>
    <row r="1003" spans="1:6" x14ac:dyDescent="0.35">
      <c r="A1003" s="22">
        <v>34379</v>
      </c>
      <c r="B1003" s="24">
        <f>VLOOKUP(Table2634[[#This Row],[Date]],'DB Money Supply'!$A:$D,4)</f>
        <v>1136.7</v>
      </c>
      <c r="C1003" s="30">
        <f>(Table2634[[#This Row],[M1 Money Stock, Billions of Dollars, Weekly, Seasonally Adjusted]]-B1002)/B1002</f>
        <v>1.9391802556192556E-3</v>
      </c>
      <c r="D1003" s="34">
        <f>((1+Table2634[[#This Row],[Weekly change]])^52)-1</f>
        <v>0.10598874704234462</v>
      </c>
      <c r="E1003" s="24">
        <f t="shared" si="15"/>
        <v>1134.075</v>
      </c>
      <c r="F1003" s="32">
        <f>(Table2634[[#This Row],[4 weeks average]]-B951)/B951</f>
        <v>9.6678270960255441E-2</v>
      </c>
    </row>
    <row r="1004" spans="1:6" x14ac:dyDescent="0.35">
      <c r="A1004" s="22">
        <v>34386</v>
      </c>
      <c r="B1004" s="24">
        <f>VLOOKUP(Table2634[[#This Row],[Date]],'DB Money Supply'!$A:$D,4)</f>
        <v>1137.4000000000001</v>
      </c>
      <c r="C1004" s="30">
        <f>(Table2634[[#This Row],[M1 Money Stock, Billions of Dollars, Weekly, Seasonally Adjusted]]-B1003)/B1003</f>
        <v>6.1581771795552517E-4</v>
      </c>
      <c r="D1004" s="34">
        <f>((1+Table2634[[#This Row],[Weekly change]])^52)-1</f>
        <v>3.2530582595702962E-2</v>
      </c>
      <c r="E1004" s="24">
        <f t="shared" si="15"/>
        <v>1135.3249999999998</v>
      </c>
      <c r="F1004" s="32">
        <f>(Table2634[[#This Row],[4 weeks average]]-B952)/B952</f>
        <v>9.725041074707623E-2</v>
      </c>
    </row>
    <row r="1005" spans="1:6" x14ac:dyDescent="0.35">
      <c r="A1005" s="22">
        <v>34393</v>
      </c>
      <c r="B1005" s="24">
        <f>VLOOKUP(Table2634[[#This Row],[Date]],'DB Money Supply'!$A:$D,4)</f>
        <v>1136.5</v>
      </c>
      <c r="C1005" s="30">
        <f>(Table2634[[#This Row],[M1 Money Stock, Billions of Dollars, Weekly, Seasonally Adjusted]]-B1004)/B1004</f>
        <v>-7.9127835414110324E-4</v>
      </c>
      <c r="D1005" s="34">
        <f>((1+Table2634[[#This Row],[Weekly change]])^52)-1</f>
        <v>-4.0327081206708471E-2</v>
      </c>
      <c r="E1005" s="24">
        <f t="shared" si="15"/>
        <v>1136.2750000000001</v>
      </c>
      <c r="F1005" s="32">
        <f>(Table2634[[#This Row],[4 weeks average]]-B953)/B953</f>
        <v>9.6896418573221343E-2</v>
      </c>
    </row>
    <row r="1006" spans="1:6" x14ac:dyDescent="0.35">
      <c r="A1006" s="22">
        <v>34400</v>
      </c>
      <c r="B1006" s="24">
        <f>VLOOKUP(Table2634[[#This Row],[Date]],'DB Money Supply'!$A:$D,4)</f>
        <v>1138.3</v>
      </c>
      <c r="C1006" s="30">
        <f>(Table2634[[#This Row],[M1 Money Stock, Billions of Dollars, Weekly, Seasonally Adjusted]]-B1005)/B1005</f>
        <v>1.5838099428068231E-3</v>
      </c>
      <c r="D1006" s="34">
        <f>((1+Table2634[[#This Row],[Weekly change]])^52)-1</f>
        <v>8.5773858069006836E-2</v>
      </c>
      <c r="E1006" s="24">
        <f t="shared" si="15"/>
        <v>1137.2250000000001</v>
      </c>
      <c r="F1006" s="32">
        <f>(Table2634[[#This Row],[4 weeks average]]-B954)/B954</f>
        <v>9.8449724717473375E-2</v>
      </c>
    </row>
    <row r="1007" spans="1:6" x14ac:dyDescent="0.35">
      <c r="A1007" s="22">
        <v>34407</v>
      </c>
      <c r="B1007" s="24">
        <f>VLOOKUP(Table2634[[#This Row],[Date]],'DB Money Supply'!$A:$D,4)</f>
        <v>1139.5999999999999</v>
      </c>
      <c r="C1007" s="30">
        <f>(Table2634[[#This Row],[M1 Money Stock, Billions of Dollars, Weekly, Seasonally Adjusted]]-B1006)/B1006</f>
        <v>1.1420539400860534E-3</v>
      </c>
      <c r="D1007" s="34">
        <f>((1+Table2634[[#This Row],[Weekly change]])^52)-1</f>
        <v>6.1149674773244955E-2</v>
      </c>
      <c r="E1007" s="24">
        <f t="shared" si="15"/>
        <v>1137.9499999999998</v>
      </c>
      <c r="F1007" s="32">
        <f>(Table2634[[#This Row],[4 weeks average]]-B955)/B955</f>
        <v>9.7559799382715917E-2</v>
      </c>
    </row>
    <row r="1008" spans="1:6" x14ac:dyDescent="0.35">
      <c r="A1008" s="22">
        <v>34414</v>
      </c>
      <c r="B1008" s="24">
        <f>VLOOKUP(Table2634[[#This Row],[Date]],'DB Money Supply'!$A:$D,4)</f>
        <v>1139.2</v>
      </c>
      <c r="C1008" s="30">
        <f>(Table2634[[#This Row],[M1 Money Stock, Billions of Dollars, Weekly, Seasonally Adjusted]]-B1007)/B1007</f>
        <v>-3.5100035100023134E-4</v>
      </c>
      <c r="D1008" s="34">
        <f>((1+Table2634[[#This Row],[Weekly change]])^52)-1</f>
        <v>-1.808960498922163E-2</v>
      </c>
      <c r="E1008" s="24">
        <f t="shared" si="15"/>
        <v>1138.4000000000001</v>
      </c>
      <c r="F1008" s="32">
        <f>(Table2634[[#This Row],[4 weeks average]]-B956)/B956</f>
        <v>9.6090891584825908E-2</v>
      </c>
    </row>
    <row r="1009" spans="1:6" x14ac:dyDescent="0.35">
      <c r="A1009" s="22">
        <v>34421</v>
      </c>
      <c r="B1009" s="24">
        <f>VLOOKUP(Table2634[[#This Row],[Date]],'DB Money Supply'!$A:$D,4)</f>
        <v>1141.5</v>
      </c>
      <c r="C1009" s="30">
        <f>(Table2634[[#This Row],[M1 Money Stock, Billions of Dollars, Weekly, Seasonally Adjusted]]-B1008)/B1008</f>
        <v>2.0189606741572632E-3</v>
      </c>
      <c r="D1009" s="34">
        <f>((1+Table2634[[#This Row],[Weekly change]])^52)-1</f>
        <v>0.11057746216302133</v>
      </c>
      <c r="E1009" s="24">
        <f t="shared" si="15"/>
        <v>1139.6499999999999</v>
      </c>
      <c r="F1009" s="32">
        <f>(Table2634[[#This Row],[4 weeks average]]-B957)/B957</f>
        <v>9.5396001537869826E-2</v>
      </c>
    </row>
    <row r="1010" spans="1:6" x14ac:dyDescent="0.35">
      <c r="A1010" s="22">
        <v>34428</v>
      </c>
      <c r="B1010" s="24">
        <f>VLOOKUP(Table2634[[#This Row],[Date]],'DB Money Supply'!$A:$D,4)</f>
        <v>1144.7</v>
      </c>
      <c r="C1010" s="30">
        <f>(Table2634[[#This Row],[M1 Money Stock, Billions of Dollars, Weekly, Seasonally Adjusted]]-B1009)/B1009</f>
        <v>2.8033289531318841E-3</v>
      </c>
      <c r="D1010" s="34">
        <f>((1+Table2634[[#This Row],[Weekly change]])^52)-1</f>
        <v>0.15669773092577644</v>
      </c>
      <c r="E1010" s="24">
        <f t="shared" si="15"/>
        <v>1141.25</v>
      </c>
      <c r="F1010" s="32">
        <f>(Table2634[[#This Row],[4 weeks average]]-B958)/B958</f>
        <v>9.1687392385689598E-2</v>
      </c>
    </row>
    <row r="1011" spans="1:6" x14ac:dyDescent="0.35">
      <c r="A1011" s="22">
        <v>34435</v>
      </c>
      <c r="B1011" s="24">
        <f>VLOOKUP(Table2634[[#This Row],[Date]],'DB Money Supply'!$A:$D,4)</f>
        <v>1143.8</v>
      </c>
      <c r="C1011" s="30">
        <f>(Table2634[[#This Row],[M1 Money Stock, Billions of Dollars, Weekly, Seasonally Adjusted]]-B1010)/B1010</f>
        <v>-7.8623220057664968E-4</v>
      </c>
      <c r="D1011" s="34">
        <f>((1+Table2634[[#This Row],[Weekly change]])^52)-1</f>
        <v>-4.0075031173565034E-2</v>
      </c>
      <c r="E1011" s="24">
        <f t="shared" si="15"/>
        <v>1142.3</v>
      </c>
      <c r="F1011" s="32">
        <f>(Table2634[[#This Row],[4 weeks average]]-B959)/B959</f>
        <v>9.2169423463046046E-2</v>
      </c>
    </row>
    <row r="1012" spans="1:6" x14ac:dyDescent="0.35">
      <c r="A1012" s="22">
        <v>34442</v>
      </c>
      <c r="B1012" s="24">
        <f>VLOOKUP(Table2634[[#This Row],[Date]],'DB Money Supply'!$A:$D,4)</f>
        <v>1139</v>
      </c>
      <c r="C1012" s="30">
        <f>(Table2634[[#This Row],[M1 Money Stock, Billions of Dollars, Weekly, Seasonally Adjusted]]-B1011)/B1011</f>
        <v>-4.1965378562685389E-3</v>
      </c>
      <c r="D1012" s="34">
        <f>((1+Table2634[[#This Row],[Weekly change]])^52)-1</f>
        <v>-0.19642048489183517</v>
      </c>
      <c r="E1012" s="24">
        <f t="shared" si="15"/>
        <v>1142.25</v>
      </c>
      <c r="F1012" s="32">
        <f>(Table2634[[#This Row],[4 weeks average]]-B960)/B960</f>
        <v>9.2539454806312774E-2</v>
      </c>
    </row>
    <row r="1013" spans="1:6" x14ac:dyDescent="0.35">
      <c r="A1013" s="22">
        <v>34449</v>
      </c>
      <c r="B1013" s="24">
        <f>VLOOKUP(Table2634[[#This Row],[Date]],'DB Money Supply'!$A:$D,4)</f>
        <v>1137.9000000000001</v>
      </c>
      <c r="C1013" s="30">
        <f>(Table2634[[#This Row],[M1 Money Stock, Billions of Dollars, Weekly, Seasonally Adjusted]]-B1012)/B1012</f>
        <v>-9.6575943810351978E-4</v>
      </c>
      <c r="D1013" s="34">
        <f>((1+Table2634[[#This Row],[Weekly change]])^52)-1</f>
        <v>-4.9002415482389372E-2</v>
      </c>
      <c r="E1013" s="24">
        <f t="shared" si="15"/>
        <v>1141.3499999999999</v>
      </c>
      <c r="F1013" s="32">
        <f>(Table2634[[#This Row],[4 weeks average]]-B961)/B961</f>
        <v>8.9906417112299325E-2</v>
      </c>
    </row>
    <row r="1014" spans="1:6" x14ac:dyDescent="0.35">
      <c r="A1014" s="22">
        <v>34456</v>
      </c>
      <c r="B1014" s="24">
        <f>VLOOKUP(Table2634[[#This Row],[Date]],'DB Money Supply'!$A:$D,4)</f>
        <v>1141.8</v>
      </c>
      <c r="C1014" s="30">
        <f>(Table2634[[#This Row],[M1 Money Stock, Billions of Dollars, Weekly, Seasonally Adjusted]]-B1013)/B1013</f>
        <v>3.4273662008962678E-3</v>
      </c>
      <c r="D1014" s="34">
        <f>((1+Table2634[[#This Row],[Weekly change]])^52)-1</f>
        <v>0.19472773271752586</v>
      </c>
      <c r="E1014" s="24">
        <f t="shared" si="15"/>
        <v>1140.625</v>
      </c>
      <c r="F1014" s="32">
        <f>(Table2634[[#This Row],[4 weeks average]]-B962)/B962</f>
        <v>7.9830540566127095E-2</v>
      </c>
    </row>
    <row r="1015" spans="1:6" x14ac:dyDescent="0.35">
      <c r="A1015" s="22">
        <v>34463</v>
      </c>
      <c r="B1015" s="24">
        <f>VLOOKUP(Table2634[[#This Row],[Date]],'DB Money Supply'!$A:$D,4)</f>
        <v>1144.9000000000001</v>
      </c>
      <c r="C1015" s="30">
        <f>(Table2634[[#This Row],[M1 Money Stock, Billions of Dollars, Weekly, Seasonally Adjusted]]-B1014)/B1014</f>
        <v>2.7150113855317361E-3</v>
      </c>
      <c r="D1015" s="34">
        <f>((1+Table2634[[#This Row],[Weekly change]])^52)-1</f>
        <v>0.15141231028197955</v>
      </c>
      <c r="E1015" s="24">
        <f t="shared" si="15"/>
        <v>1140.9000000000001</v>
      </c>
      <c r="F1015" s="32">
        <f>(Table2634[[#This Row],[4 weeks average]]-B963)/B963</f>
        <v>7.2173667888356538E-2</v>
      </c>
    </row>
    <row r="1016" spans="1:6" x14ac:dyDescent="0.35">
      <c r="A1016" s="22">
        <v>34470</v>
      </c>
      <c r="B1016" s="24">
        <f>VLOOKUP(Table2634[[#This Row],[Date]],'DB Money Supply'!$A:$D,4)</f>
        <v>1145.0999999999999</v>
      </c>
      <c r="C1016" s="30">
        <f>(Table2634[[#This Row],[M1 Money Stock, Billions of Dollars, Weekly, Seasonally Adjusted]]-B1015)/B1015</f>
        <v>1.7468774565448345E-4</v>
      </c>
      <c r="D1016" s="34">
        <f>((1+Table2634[[#This Row],[Weekly change]])^52)-1</f>
        <v>9.1243447979165726E-3</v>
      </c>
      <c r="E1016" s="24">
        <f t="shared" si="15"/>
        <v>1142.425</v>
      </c>
      <c r="F1016" s="32">
        <f>(Table2634[[#This Row],[4 weeks average]]-B964)/B964</f>
        <v>7.1693245778611595E-2</v>
      </c>
    </row>
    <row r="1017" spans="1:6" x14ac:dyDescent="0.35">
      <c r="A1017" s="22">
        <v>34477</v>
      </c>
      <c r="B1017" s="24">
        <f>VLOOKUP(Table2634[[#This Row],[Date]],'DB Money Supply'!$A:$D,4)</f>
        <v>1141.2</v>
      </c>
      <c r="C1017" s="30">
        <f>(Table2634[[#This Row],[M1 Money Stock, Billions of Dollars, Weekly, Seasonally Adjusted]]-B1016)/B1016</f>
        <v>-3.4058160859312407E-3</v>
      </c>
      <c r="D1017" s="34">
        <f>((1+Table2634[[#This Row],[Weekly change]])^52)-1</f>
        <v>-0.16255920653944278</v>
      </c>
      <c r="E1017" s="24">
        <f t="shared" si="15"/>
        <v>1143.25</v>
      </c>
      <c r="F1017" s="32">
        <f>(Table2634[[#This Row],[4 weeks average]]-B965)/B965</f>
        <v>7.4887175629936159E-2</v>
      </c>
    </row>
    <row r="1018" spans="1:6" x14ac:dyDescent="0.35">
      <c r="A1018" s="22">
        <v>34484</v>
      </c>
      <c r="B1018" s="24">
        <f>VLOOKUP(Table2634[[#This Row],[Date]],'DB Money Supply'!$A:$D,4)</f>
        <v>1142.3</v>
      </c>
      <c r="C1018" s="30">
        <f>(Table2634[[#This Row],[M1 Money Stock, Billions of Dollars, Weekly, Seasonally Adjusted]]-B1017)/B1017</f>
        <v>9.6389765159473272E-4</v>
      </c>
      <c r="D1018" s="34">
        <f>((1+Table2634[[#This Row],[Weekly change]])^52)-1</f>
        <v>5.1374690400033396E-2</v>
      </c>
      <c r="E1018" s="24">
        <f t="shared" si="15"/>
        <v>1143.375</v>
      </c>
      <c r="F1018" s="32">
        <f>(Table2634[[#This Row],[4 weeks average]]-B966)/B966</f>
        <v>6.5587138863000938E-2</v>
      </c>
    </row>
    <row r="1019" spans="1:6" x14ac:dyDescent="0.35">
      <c r="A1019" s="22">
        <v>34491</v>
      </c>
      <c r="B1019" s="24">
        <f>VLOOKUP(Table2634[[#This Row],[Date]],'DB Money Supply'!$A:$D,4)</f>
        <v>1144.3</v>
      </c>
      <c r="C1019" s="30">
        <f>(Table2634[[#This Row],[M1 Money Stock, Billions of Dollars, Weekly, Seasonally Adjusted]]-B1018)/B1018</f>
        <v>1.750853541101287E-3</v>
      </c>
      <c r="D1019" s="34">
        <f>((1+Table2634[[#This Row],[Weekly change]])^52)-1</f>
        <v>9.52304243818336E-2</v>
      </c>
      <c r="E1019" s="24">
        <f t="shared" si="15"/>
        <v>1143.2250000000001</v>
      </c>
      <c r="F1019" s="32">
        <f>(Table2634[[#This Row],[4 weeks average]]-B967)/B967</f>
        <v>6.7138056566788187E-2</v>
      </c>
    </row>
    <row r="1020" spans="1:6" x14ac:dyDescent="0.35">
      <c r="A1020" s="22">
        <v>34498</v>
      </c>
      <c r="B1020" s="24">
        <f>VLOOKUP(Table2634[[#This Row],[Date]],'DB Money Supply'!$A:$D,4)</f>
        <v>1145.4000000000001</v>
      </c>
      <c r="C1020" s="30">
        <f>(Table2634[[#This Row],[M1 Money Stock, Billions of Dollars, Weekly, Seasonally Adjusted]]-B1019)/B1019</f>
        <v>9.612863759504819E-4</v>
      </c>
      <c r="D1020" s="34">
        <f>((1+Table2634[[#This Row],[Weekly change]])^52)-1</f>
        <v>5.1232075048922576E-2</v>
      </c>
      <c r="E1020" s="24">
        <f t="shared" si="15"/>
        <v>1143.3000000000002</v>
      </c>
      <c r="F1020" s="32">
        <f>(Table2634[[#This Row],[4 weeks average]]-B968)/B968</f>
        <v>6.4426031095801389E-2</v>
      </c>
    </row>
    <row r="1021" spans="1:6" x14ac:dyDescent="0.35">
      <c r="A1021" s="22">
        <v>34505</v>
      </c>
      <c r="B1021" s="24">
        <f>VLOOKUP(Table2634[[#This Row],[Date]],'DB Money Supply'!$A:$D,4)</f>
        <v>1146.4000000000001</v>
      </c>
      <c r="C1021" s="30">
        <f>(Table2634[[#This Row],[M1 Money Stock, Billions of Dollars, Weekly, Seasonally Adjusted]]-B1020)/B1020</f>
        <v>8.7305744718002435E-4</v>
      </c>
      <c r="D1021" s="34">
        <f>((1+Table2634[[#This Row],[Weekly change]])^52)-1</f>
        <v>4.6424568816439749E-2</v>
      </c>
      <c r="E1021" s="24">
        <f t="shared" si="15"/>
        <v>1144.5999999999999</v>
      </c>
      <c r="F1021" s="32">
        <f>(Table2634[[#This Row],[4 weeks average]]-B969)/B969</f>
        <v>6.335934596804145E-2</v>
      </c>
    </row>
    <row r="1022" spans="1:6" x14ac:dyDescent="0.35">
      <c r="A1022" s="22">
        <v>34512</v>
      </c>
      <c r="B1022" s="24">
        <f>VLOOKUP(Table2634[[#This Row],[Date]],'DB Money Supply'!$A:$D,4)</f>
        <v>1145.3</v>
      </c>
      <c r="C1022" s="30">
        <f>(Table2634[[#This Row],[M1 Money Stock, Billions of Dollars, Weekly, Seasonally Adjusted]]-B1021)/B1021</f>
        <v>-9.5952547103989559E-4</v>
      </c>
      <c r="D1022" s="34">
        <f>((1+Table2634[[#This Row],[Weekly change]])^52)-1</f>
        <v>-4.8693787006536593E-2</v>
      </c>
      <c r="E1022" s="24">
        <f t="shared" si="15"/>
        <v>1145.3499999999999</v>
      </c>
      <c r="F1022" s="32">
        <f>(Table2634[[#This Row],[4 weeks average]]-B970)/B970</f>
        <v>6.2871195248700829E-2</v>
      </c>
    </row>
    <row r="1023" spans="1:6" x14ac:dyDescent="0.35">
      <c r="A1023" s="22">
        <v>34519</v>
      </c>
      <c r="B1023" s="24">
        <f>VLOOKUP(Table2634[[#This Row],[Date]],'DB Money Supply'!$A:$D,4)</f>
        <v>1143.5</v>
      </c>
      <c r="C1023" s="30">
        <f>(Table2634[[#This Row],[M1 Money Stock, Billions of Dollars, Weekly, Seasonally Adjusted]]-B1022)/B1022</f>
        <v>-1.5716406181786036E-3</v>
      </c>
      <c r="D1023" s="34">
        <f>((1+Table2634[[#This Row],[Weekly change]])^52)-1</f>
        <v>-7.8534186141489881E-2</v>
      </c>
      <c r="E1023" s="24">
        <f t="shared" si="15"/>
        <v>1145.1500000000001</v>
      </c>
      <c r="F1023" s="32">
        <f>(Table2634[[#This Row],[4 weeks average]]-B971)/B971</f>
        <v>6.1011766885944722E-2</v>
      </c>
    </row>
    <row r="1024" spans="1:6" x14ac:dyDescent="0.35">
      <c r="A1024" s="22">
        <v>34526</v>
      </c>
      <c r="B1024" s="24">
        <f>VLOOKUP(Table2634[[#This Row],[Date]],'DB Money Supply'!$A:$D,4)</f>
        <v>1151.5</v>
      </c>
      <c r="C1024" s="30">
        <f>(Table2634[[#This Row],[M1 Money Stock, Billions of Dollars, Weekly, Seasonally Adjusted]]-B1023)/B1023</f>
        <v>6.996064713598601E-3</v>
      </c>
      <c r="D1024" s="34">
        <f>((1+Table2634[[#This Row],[Weekly change]])^52)-1</f>
        <v>0.43695846324468923</v>
      </c>
      <c r="E1024" s="24">
        <f t="shared" si="15"/>
        <v>1146.675</v>
      </c>
      <c r="F1024" s="32">
        <f>(Table2634[[#This Row],[4 weeks average]]-B972)/B972</f>
        <v>5.850180005538632E-2</v>
      </c>
    </row>
    <row r="1025" spans="1:6" x14ac:dyDescent="0.35">
      <c r="A1025" s="22">
        <v>34533</v>
      </c>
      <c r="B1025" s="24">
        <f>VLOOKUP(Table2634[[#This Row],[Date]],'DB Money Supply'!$A:$D,4)</f>
        <v>1151.2</v>
      </c>
      <c r="C1025" s="30">
        <f>(Table2634[[#This Row],[M1 Money Stock, Billions of Dollars, Weekly, Seasonally Adjusted]]-B1024)/B1024</f>
        <v>-2.6052974381237911E-4</v>
      </c>
      <c r="D1025" s="34">
        <f>((1+Table2634[[#This Row],[Weekly change]])^52)-1</f>
        <v>-1.3457933001719935E-2</v>
      </c>
      <c r="E1025" s="24">
        <f t="shared" si="15"/>
        <v>1147.875</v>
      </c>
      <c r="F1025" s="32">
        <f>(Table2634[[#This Row],[4 weeks average]]-B973)/B973</f>
        <v>5.7656869068460376E-2</v>
      </c>
    </row>
    <row r="1026" spans="1:6" x14ac:dyDescent="0.35">
      <c r="A1026" s="22">
        <v>34540</v>
      </c>
      <c r="B1026" s="24">
        <f>VLOOKUP(Table2634[[#This Row],[Date]],'DB Money Supply'!$A:$D,4)</f>
        <v>1151.4000000000001</v>
      </c>
      <c r="C1026" s="30">
        <f>(Table2634[[#This Row],[M1 Money Stock, Billions of Dollars, Weekly, Seasonally Adjusted]]-B1025)/B1025</f>
        <v>1.7373175816543212E-4</v>
      </c>
      <c r="D1026" s="34">
        <f>((1+Table2634[[#This Row],[Weekly change]])^52)-1</f>
        <v>9.0741898491148998E-3</v>
      </c>
      <c r="E1026" s="24">
        <f t="shared" si="15"/>
        <v>1149.4000000000001</v>
      </c>
      <c r="F1026" s="32">
        <f>(Table2634[[#This Row],[4 weeks average]]-B974)/B974</f>
        <v>5.7892314772204412E-2</v>
      </c>
    </row>
    <row r="1027" spans="1:6" x14ac:dyDescent="0.35">
      <c r="A1027" s="22">
        <v>34547</v>
      </c>
      <c r="B1027" s="24">
        <f>VLOOKUP(Table2634[[#This Row],[Date]],'DB Money Supply'!$A:$D,4)</f>
        <v>1152.9000000000001</v>
      </c>
      <c r="C1027" s="30">
        <f>(Table2634[[#This Row],[M1 Money Stock, Billions of Dollars, Weekly, Seasonally Adjusted]]-B1026)/B1026</f>
        <v>1.3027618551328815E-3</v>
      </c>
      <c r="D1027" s="34">
        <f>((1+Table2634[[#This Row],[Weekly change]])^52)-1</f>
        <v>7.0043741831216089E-2</v>
      </c>
      <c r="E1027" s="24">
        <f t="shared" si="15"/>
        <v>1151.75</v>
      </c>
      <c r="F1027" s="32">
        <f>(Table2634[[#This Row],[4 weeks average]]-B975)/B975</f>
        <v>5.8301938803638743E-2</v>
      </c>
    </row>
    <row r="1028" spans="1:6" x14ac:dyDescent="0.35">
      <c r="A1028" s="22">
        <v>34554</v>
      </c>
      <c r="B1028" s="24">
        <f>VLOOKUP(Table2634[[#This Row],[Date]],'DB Money Supply'!$A:$D,4)</f>
        <v>1148</v>
      </c>
      <c r="C1028" s="30">
        <f>(Table2634[[#This Row],[M1 Money Stock, Billions of Dollars, Weekly, Seasonally Adjusted]]-B1027)/B1027</f>
        <v>-4.2501517911354763E-3</v>
      </c>
      <c r="D1028" s="34">
        <f>((1+Table2634[[#This Row],[Weekly change]])^52)-1</f>
        <v>-0.19866715924087508</v>
      </c>
      <c r="E1028" s="24">
        <f t="shared" si="15"/>
        <v>1150.875</v>
      </c>
      <c r="F1028" s="32">
        <f>(Table2634[[#This Row],[4 weeks average]]-B976)/B976</f>
        <v>5.3528927132918257E-2</v>
      </c>
    </row>
    <row r="1029" spans="1:6" x14ac:dyDescent="0.35">
      <c r="A1029" s="22">
        <v>34561</v>
      </c>
      <c r="B1029" s="24">
        <f>VLOOKUP(Table2634[[#This Row],[Date]],'DB Money Supply'!$A:$D,4)</f>
        <v>1151.5999999999999</v>
      </c>
      <c r="C1029" s="30">
        <f>(Table2634[[#This Row],[M1 Money Stock, Billions of Dollars, Weekly, Seasonally Adjusted]]-B1028)/B1028</f>
        <v>3.1358885017420809E-3</v>
      </c>
      <c r="D1029" s="34">
        <f>((1+Table2634[[#This Row],[Weekly change]])^52)-1</f>
        <v>0.17681431743292042</v>
      </c>
      <c r="E1029" s="24">
        <f t="shared" si="15"/>
        <v>1150.9749999999999</v>
      </c>
      <c r="F1029" s="32">
        <f>(Table2634[[#This Row],[4 weeks average]]-B977)/B977</f>
        <v>5.0734891363885169E-2</v>
      </c>
    </row>
    <row r="1030" spans="1:6" x14ac:dyDescent="0.35">
      <c r="A1030" s="22">
        <v>34568</v>
      </c>
      <c r="B1030" s="24">
        <f>VLOOKUP(Table2634[[#This Row],[Date]],'DB Money Supply'!$A:$D,4)</f>
        <v>1150.2</v>
      </c>
      <c r="C1030" s="30">
        <f>(Table2634[[#This Row],[M1 Money Stock, Billions of Dollars, Weekly, Seasonally Adjusted]]-B1029)/B1029</f>
        <v>-1.2156998957970333E-3</v>
      </c>
      <c r="D1030" s="34">
        <f>((1+Table2634[[#This Row],[Weekly change]])^52)-1</f>
        <v>-6.1295787288828452E-2</v>
      </c>
      <c r="E1030" s="24">
        <f t="shared" si="15"/>
        <v>1150.675</v>
      </c>
      <c r="F1030" s="32">
        <f>(Table2634[[#This Row],[4 weeks average]]-B978)/B978</f>
        <v>5.2671301802213931E-2</v>
      </c>
    </row>
    <row r="1031" spans="1:6" x14ac:dyDescent="0.35">
      <c r="A1031" s="22">
        <v>34575</v>
      </c>
      <c r="B1031" s="24">
        <f>VLOOKUP(Table2634[[#This Row],[Date]],'DB Money Supply'!$A:$D,4)</f>
        <v>1151.5999999999999</v>
      </c>
      <c r="C1031" s="30">
        <f>(Table2634[[#This Row],[M1 Money Stock, Billions of Dollars, Weekly, Seasonally Adjusted]]-B1030)/B1030</f>
        <v>1.2171796209353709E-3</v>
      </c>
      <c r="D1031" s="34">
        <f>((1+Table2634[[#This Row],[Weekly change]])^52)-1</f>
        <v>6.5298297865082677E-2</v>
      </c>
      <c r="E1031" s="24">
        <f t="shared" si="15"/>
        <v>1150.3499999999999</v>
      </c>
      <c r="F1031" s="32">
        <f>(Table2634[[#This Row],[4 weeks average]]-B979)/B979</f>
        <v>4.8823851203501058E-2</v>
      </c>
    </row>
    <row r="1032" spans="1:6" x14ac:dyDescent="0.35">
      <c r="A1032" s="22">
        <v>34582</v>
      </c>
      <c r="B1032" s="24">
        <f>VLOOKUP(Table2634[[#This Row],[Date]],'DB Money Supply'!$A:$D,4)</f>
        <v>1153</v>
      </c>
      <c r="C1032" s="30">
        <f>(Table2634[[#This Row],[M1 Money Stock, Billions of Dollars, Weekly, Seasonally Adjusted]]-B1031)/B1031</f>
        <v>1.2156998957972309E-3</v>
      </c>
      <c r="D1032" s="34">
        <f>((1+Table2634[[#This Row],[Weekly change]])^52)-1</f>
        <v>6.5216430470666387E-2</v>
      </c>
      <c r="E1032" s="24">
        <f t="shared" si="15"/>
        <v>1151.5999999999999</v>
      </c>
      <c r="F1032" s="32">
        <f>(Table2634[[#This Row],[4 weeks average]]-B980)/B980</f>
        <v>4.6338360894057788E-2</v>
      </c>
    </row>
    <row r="1033" spans="1:6" x14ac:dyDescent="0.35">
      <c r="A1033" s="22">
        <v>34589</v>
      </c>
      <c r="B1033" s="24">
        <f>VLOOKUP(Table2634[[#This Row],[Date]],'DB Money Supply'!$A:$D,4)</f>
        <v>1152.7</v>
      </c>
      <c r="C1033" s="30">
        <f>(Table2634[[#This Row],[M1 Money Stock, Billions of Dollars, Weekly, Seasonally Adjusted]]-B1032)/B1032</f>
        <v>-2.6019080659146098E-4</v>
      </c>
      <c r="D1033" s="34">
        <f>((1+Table2634[[#This Row],[Weekly change]])^52)-1</f>
        <v>-1.3440540777226673E-2</v>
      </c>
      <c r="E1033" s="24">
        <f t="shared" ref="E1033:E1096" si="16">AVERAGE(B1030:B1033)</f>
        <v>1151.875</v>
      </c>
      <c r="F1033" s="32">
        <f>(Table2634[[#This Row],[4 weeks average]]-B981)/B981</f>
        <v>4.4310970081595645E-2</v>
      </c>
    </row>
    <row r="1034" spans="1:6" x14ac:dyDescent="0.35">
      <c r="A1034" s="22">
        <v>34596</v>
      </c>
      <c r="B1034" s="24">
        <f>VLOOKUP(Table2634[[#This Row],[Date]],'DB Money Supply'!$A:$D,4)</f>
        <v>1152.2</v>
      </c>
      <c r="C1034" s="30">
        <f>(Table2634[[#This Row],[M1 Money Stock, Billions of Dollars, Weekly, Seasonally Adjusted]]-B1033)/B1033</f>
        <v>-4.337642057777392E-4</v>
      </c>
      <c r="D1034" s="34">
        <f>((1+Table2634[[#This Row],[Weekly change]])^52)-1</f>
        <v>-2.2308044072916533E-2</v>
      </c>
      <c r="E1034" s="24">
        <f t="shared" si="16"/>
        <v>1152.375</v>
      </c>
      <c r="F1034" s="32">
        <f>(Table2634[[#This Row],[4 weeks average]]-B982)/B982</f>
        <v>4.1083205348269855E-2</v>
      </c>
    </row>
    <row r="1035" spans="1:6" x14ac:dyDescent="0.35">
      <c r="A1035" s="22">
        <v>34603</v>
      </c>
      <c r="B1035" s="24">
        <f>VLOOKUP(Table2634[[#This Row],[Date]],'DB Money Supply'!$A:$D,4)</f>
        <v>1152.3</v>
      </c>
      <c r="C1035" s="30">
        <f>(Table2634[[#This Row],[M1 Money Stock, Billions of Dollars, Weekly, Seasonally Adjusted]]-B1034)/B1034</f>
        <v>8.6790487762462284E-5</v>
      </c>
      <c r="D1035" s="34">
        <f>((1+Table2634[[#This Row],[Weekly change]])^52)-1</f>
        <v>4.5231080397518664E-3</v>
      </c>
      <c r="E1035" s="24">
        <f t="shared" si="16"/>
        <v>1152.55</v>
      </c>
      <c r="F1035" s="32">
        <f>(Table2634[[#This Row],[4 weeks average]]-B983)/B983</f>
        <v>4.407102092580837E-2</v>
      </c>
    </row>
    <row r="1036" spans="1:6" x14ac:dyDescent="0.35">
      <c r="A1036" s="22">
        <v>34610</v>
      </c>
      <c r="B1036" s="24">
        <f>VLOOKUP(Table2634[[#This Row],[Date]],'DB Money Supply'!$A:$D,4)</f>
        <v>1147.7</v>
      </c>
      <c r="C1036" s="30">
        <f>(Table2634[[#This Row],[M1 Money Stock, Billions of Dollars, Weekly, Seasonally Adjusted]]-B1035)/B1035</f>
        <v>-3.9920159680637939E-3</v>
      </c>
      <c r="D1036" s="34">
        <f>((1+Table2634[[#This Row],[Weekly change]])^52)-1</f>
        <v>-0.18779318854064941</v>
      </c>
      <c r="E1036" s="24">
        <f t="shared" si="16"/>
        <v>1151.2249999999999</v>
      </c>
      <c r="F1036" s="32">
        <f>(Table2634[[#This Row],[4 weeks average]]-B984)/B984</f>
        <v>3.8730488134981464E-2</v>
      </c>
    </row>
    <row r="1037" spans="1:6" x14ac:dyDescent="0.35">
      <c r="A1037" s="22">
        <v>34617</v>
      </c>
      <c r="B1037" s="24">
        <f>VLOOKUP(Table2634[[#This Row],[Date]],'DB Money Supply'!$A:$D,4)</f>
        <v>1152.5999999999999</v>
      </c>
      <c r="C1037" s="30">
        <f>(Table2634[[#This Row],[M1 Money Stock, Billions of Dollars, Weekly, Seasonally Adjusted]]-B1036)/B1036</f>
        <v>4.2694083819812345E-3</v>
      </c>
      <c r="D1037" s="34">
        <f>((1+Table2634[[#This Row],[Weekly change]])^52)-1</f>
        <v>0.24799299434896049</v>
      </c>
      <c r="E1037" s="24">
        <f t="shared" si="16"/>
        <v>1151.1999999999998</v>
      </c>
      <c r="F1037" s="32">
        <f>(Table2634[[#This Row],[4 weeks average]]-B985)/B985</f>
        <v>3.7023691559318901E-2</v>
      </c>
    </row>
    <row r="1038" spans="1:6" x14ac:dyDescent="0.35">
      <c r="A1038" s="22">
        <v>34624</v>
      </c>
      <c r="B1038" s="24">
        <f>VLOOKUP(Table2634[[#This Row],[Date]],'DB Money Supply'!$A:$D,4)</f>
        <v>1152.7</v>
      </c>
      <c r="C1038" s="30">
        <f>(Table2634[[#This Row],[M1 Money Stock, Billions of Dollars, Weekly, Seasonally Adjusted]]-B1037)/B1037</f>
        <v>8.676036786407811E-5</v>
      </c>
      <c r="D1038" s="34">
        <f>((1+Table2634[[#This Row],[Weekly change]])^52)-1</f>
        <v>4.5215348585350146E-3</v>
      </c>
      <c r="E1038" s="24">
        <f t="shared" si="16"/>
        <v>1151.325</v>
      </c>
      <c r="F1038" s="32">
        <f>(Table2634[[#This Row],[4 weeks average]]-B986)/B986</f>
        <v>3.4619877785765717E-2</v>
      </c>
    </row>
    <row r="1039" spans="1:6" x14ac:dyDescent="0.35">
      <c r="A1039" s="22">
        <v>34631</v>
      </c>
      <c r="B1039" s="24">
        <f>VLOOKUP(Table2634[[#This Row],[Date]],'DB Money Supply'!$A:$D,4)</f>
        <v>1148.2</v>
      </c>
      <c r="C1039" s="30">
        <f>(Table2634[[#This Row],[M1 Money Stock, Billions of Dollars, Weekly, Seasonally Adjusted]]-B1038)/B1038</f>
        <v>-3.9038778519996527E-3</v>
      </c>
      <c r="D1039" s="34">
        <f>((1+Table2634[[#This Row],[Weekly change]])^52)-1</f>
        <v>-0.18404733103394721</v>
      </c>
      <c r="E1039" s="24">
        <f t="shared" si="16"/>
        <v>1150.3</v>
      </c>
      <c r="F1039" s="32">
        <f>(Table2634[[#This Row],[4 weeks average]]-B987)/B987</f>
        <v>3.3513027852650451E-2</v>
      </c>
    </row>
    <row r="1040" spans="1:6" x14ac:dyDescent="0.35">
      <c r="A1040" s="22">
        <v>34638</v>
      </c>
      <c r="B1040" s="24">
        <f>VLOOKUP(Table2634[[#This Row],[Date]],'DB Money Supply'!$A:$D,4)</f>
        <v>1148.0999999999999</v>
      </c>
      <c r="C1040" s="30">
        <f>(Table2634[[#This Row],[M1 Money Stock, Billions of Dollars, Weekly, Seasonally Adjusted]]-B1039)/B1039</f>
        <v>-8.7092840968591205E-5</v>
      </c>
      <c r="D1040" s="34">
        <f>((1+Table2634[[#This Row],[Weekly change]])^52)-1</f>
        <v>-4.5187843882924517E-3</v>
      </c>
      <c r="E1040" s="24">
        <f t="shared" si="16"/>
        <v>1150.4000000000001</v>
      </c>
      <c r="F1040" s="32">
        <f>(Table2634[[#This Row],[4 weeks average]]-B988)/B988</f>
        <v>2.7051156146772774E-2</v>
      </c>
    </row>
    <row r="1041" spans="1:6" x14ac:dyDescent="0.35">
      <c r="A1041" s="22">
        <v>34645</v>
      </c>
      <c r="B1041" s="24">
        <f>VLOOKUP(Table2634[[#This Row],[Date]],'DB Money Supply'!$A:$D,4)</f>
        <v>1148.2</v>
      </c>
      <c r="C1041" s="30">
        <f>(Table2634[[#This Row],[M1 Money Stock, Billions of Dollars, Weekly, Seasonally Adjusted]]-B1040)/B1040</f>
        <v>8.710042679221011E-5</v>
      </c>
      <c r="D1041" s="34">
        <f>((1+Table2634[[#This Row],[Weekly change]])^52)-1</f>
        <v>4.5392964904020783E-3</v>
      </c>
      <c r="E1041" s="24">
        <f t="shared" si="16"/>
        <v>1149.3</v>
      </c>
      <c r="F1041" s="32">
        <f>(Table2634[[#This Row],[4 weeks average]]-B989)/B989</f>
        <v>2.4605509494517168E-2</v>
      </c>
    </row>
    <row r="1042" spans="1:6" x14ac:dyDescent="0.35">
      <c r="A1042" s="22">
        <v>34652</v>
      </c>
      <c r="B1042" s="24">
        <f>VLOOKUP(Table2634[[#This Row],[Date]],'DB Money Supply'!$A:$D,4)</f>
        <v>1151.8</v>
      </c>
      <c r="C1042" s="30">
        <f>(Table2634[[#This Row],[M1 Money Stock, Billions of Dollars, Weekly, Seasonally Adjusted]]-B1041)/B1041</f>
        <v>3.1353422748649266E-3</v>
      </c>
      <c r="D1042" s="34">
        <f>((1+Table2634[[#This Row],[Weekly change]])^52)-1</f>
        <v>0.17678099639241918</v>
      </c>
      <c r="E1042" s="24">
        <f t="shared" si="16"/>
        <v>1149.075</v>
      </c>
      <c r="F1042" s="32">
        <f>(Table2634[[#This Row],[4 weeks average]]-B990)/B990</f>
        <v>1.9768370607028834E-2</v>
      </c>
    </row>
    <row r="1043" spans="1:6" x14ac:dyDescent="0.35">
      <c r="A1043" s="22">
        <v>34659</v>
      </c>
      <c r="B1043" s="24">
        <f>VLOOKUP(Table2634[[#This Row],[Date]],'DB Money Supply'!$A:$D,4)</f>
        <v>1152.4000000000001</v>
      </c>
      <c r="C1043" s="30">
        <f>(Table2634[[#This Row],[M1 Money Stock, Billions of Dollars, Weekly, Seasonally Adjusted]]-B1042)/B1042</f>
        <v>5.2092377148822407E-4</v>
      </c>
      <c r="D1043" s="34">
        <f>((1+Table2634[[#This Row],[Weekly change]])^52)-1</f>
        <v>2.7451005629445691E-2</v>
      </c>
      <c r="E1043" s="24">
        <f t="shared" si="16"/>
        <v>1150.125</v>
      </c>
      <c r="F1043" s="32">
        <f>(Table2634[[#This Row],[4 weeks average]]-B991)/B991</f>
        <v>2.3971688034187994E-2</v>
      </c>
    </row>
    <row r="1044" spans="1:6" x14ac:dyDescent="0.35">
      <c r="A1044" s="22">
        <v>34666</v>
      </c>
      <c r="B1044" s="24">
        <f>VLOOKUP(Table2634[[#This Row],[Date]],'DB Money Supply'!$A:$D,4)</f>
        <v>1151.2</v>
      </c>
      <c r="C1044" s="30">
        <f>(Table2634[[#This Row],[M1 Money Stock, Billions of Dollars, Weekly, Seasonally Adjusted]]-B1043)/B1043</f>
        <v>-1.0413051023950412E-3</v>
      </c>
      <c r="D1044" s="34">
        <f>((1+Table2634[[#This Row],[Weekly change]])^52)-1</f>
        <v>-5.2734699943481345E-2</v>
      </c>
      <c r="E1044" s="24">
        <f t="shared" si="16"/>
        <v>1150.9000000000001</v>
      </c>
      <c r="F1044" s="32">
        <f>(Table2634[[#This Row],[4 weeks average]]-B992)/B992</f>
        <v>2.3295100915799807E-2</v>
      </c>
    </row>
    <row r="1045" spans="1:6" x14ac:dyDescent="0.35">
      <c r="A1045" s="22">
        <v>34673</v>
      </c>
      <c r="B1045" s="24">
        <f>VLOOKUP(Table2634[[#This Row],[Date]],'DB Money Supply'!$A:$D,4)</f>
        <v>1152.2</v>
      </c>
      <c r="C1045" s="30">
        <f>(Table2634[[#This Row],[M1 Money Stock, Billions of Dollars, Weekly, Seasonally Adjusted]]-B1044)/B1044</f>
        <v>8.6865879082696318E-4</v>
      </c>
      <c r="D1045" s="34">
        <f>((1+Table2634[[#This Row],[Weekly change]])^52)-1</f>
        <v>4.6185455569351053E-2</v>
      </c>
      <c r="E1045" s="24">
        <f t="shared" si="16"/>
        <v>1151.8999999999999</v>
      </c>
      <c r="F1045" s="32">
        <f>(Table2634[[#This Row],[4 weeks average]]-B993)/B993</f>
        <v>2.1097420441450188E-2</v>
      </c>
    </row>
    <row r="1046" spans="1:6" x14ac:dyDescent="0.35">
      <c r="A1046" s="22">
        <v>34680</v>
      </c>
      <c r="B1046" s="24">
        <f>VLOOKUP(Table2634[[#This Row],[Date]],'DB Money Supply'!$A:$D,4)</f>
        <v>1154.5</v>
      </c>
      <c r="C1046" s="30">
        <f>(Table2634[[#This Row],[M1 Money Stock, Billions of Dollars, Weekly, Seasonally Adjusted]]-B1045)/B1045</f>
        <v>1.9961812185384088E-3</v>
      </c>
      <c r="D1046" s="34">
        <f>((1+Table2634[[#This Row],[Weekly change]])^52)-1</f>
        <v>0.10926535936865522</v>
      </c>
      <c r="E1046" s="24">
        <f t="shared" si="16"/>
        <v>1152.575</v>
      </c>
      <c r="F1046" s="32">
        <f>(Table2634[[#This Row],[4 weeks average]]-B994)/B994</f>
        <v>2.0429393536963297E-2</v>
      </c>
    </row>
    <row r="1047" spans="1:6" x14ac:dyDescent="0.35">
      <c r="A1047" s="22">
        <v>34687</v>
      </c>
      <c r="B1047" s="24">
        <f>VLOOKUP(Table2634[[#This Row],[Date]],'DB Money Supply'!$A:$D,4)</f>
        <v>1150.4000000000001</v>
      </c>
      <c r="C1047" s="30">
        <f>(Table2634[[#This Row],[M1 Money Stock, Billions of Dollars, Weekly, Seasonally Adjusted]]-B1046)/B1046</f>
        <v>-3.5513209181463048E-3</v>
      </c>
      <c r="D1047" s="34">
        <f>((1+Table2634[[#This Row],[Weekly change]])^52)-1</f>
        <v>-0.16889353453276634</v>
      </c>
      <c r="E1047" s="24">
        <f t="shared" si="16"/>
        <v>1152.075</v>
      </c>
      <c r="F1047" s="32">
        <f>(Table2634[[#This Row],[4 weeks average]]-B995)/B995</f>
        <v>1.9986719787516642E-2</v>
      </c>
    </row>
    <row r="1048" spans="1:6" x14ac:dyDescent="0.35">
      <c r="A1048" s="22">
        <v>34694</v>
      </c>
      <c r="B1048" s="24">
        <f>VLOOKUP(Table2634[[#This Row],[Date]],'DB Money Supply'!$A:$D,4)</f>
        <v>1149.3</v>
      </c>
      <c r="C1048" s="30">
        <f>(Table2634[[#This Row],[M1 Money Stock, Billions of Dollars, Weekly, Seasonally Adjusted]]-B1047)/B1047</f>
        <v>-9.561891515995622E-4</v>
      </c>
      <c r="D1048" s="34">
        <f>((1+Table2634[[#This Row],[Weekly change]])^52)-1</f>
        <v>-4.8528573631359095E-2</v>
      </c>
      <c r="E1048" s="24">
        <f t="shared" si="16"/>
        <v>1151.5999999999999</v>
      </c>
      <c r="F1048" s="32">
        <f>(Table2634[[#This Row],[4 weeks average]]-B996)/B996</f>
        <v>1.7404364343139692E-2</v>
      </c>
    </row>
    <row r="1049" spans="1:6" x14ac:dyDescent="0.35">
      <c r="A1049" s="22">
        <v>34701</v>
      </c>
      <c r="B1049" s="24">
        <f>VLOOKUP(Table2634[[#This Row],[Date]],'DB Money Supply'!$A:$D,4)</f>
        <v>1145.9000000000001</v>
      </c>
      <c r="C1049" s="30">
        <f>(Table2634[[#This Row],[M1 Money Stock, Billions of Dollars, Weekly, Seasonally Adjusted]]-B1048)/B1048</f>
        <v>-2.9583224571477105E-3</v>
      </c>
      <c r="D1049" s="34">
        <f>((1+Table2634[[#This Row],[Weekly change]])^52)-1</f>
        <v>-0.14278006611147787</v>
      </c>
      <c r="E1049" s="24">
        <f t="shared" si="16"/>
        <v>1150.0250000000001</v>
      </c>
      <c r="F1049" s="32">
        <f>(Table2634[[#This Row],[4 weeks average]]-B997)/B997</f>
        <v>1.9164303438496986E-2</v>
      </c>
    </row>
    <row r="1050" spans="1:6" x14ac:dyDescent="0.35">
      <c r="A1050" s="22">
        <v>34708</v>
      </c>
      <c r="B1050" s="24">
        <f>VLOOKUP(Table2634[[#This Row],[Date]],'DB Money Supply'!$A:$D,4)</f>
        <v>1154.4000000000001</v>
      </c>
      <c r="C1050" s="30">
        <f>(Table2634[[#This Row],[M1 Money Stock, Billions of Dollars, Weekly, Seasonally Adjusted]]-B1049)/B1049</f>
        <v>7.417750239986037E-3</v>
      </c>
      <c r="D1050" s="34">
        <f>((1+Table2634[[#This Row],[Weekly change]])^52)-1</f>
        <v>0.46858514281007868</v>
      </c>
      <c r="E1050" s="24">
        <f t="shared" si="16"/>
        <v>1150</v>
      </c>
      <c r="F1050" s="32">
        <f>(Table2634[[#This Row],[4 weeks average]]-B998)/B998</f>
        <v>1.6799292661361626E-2</v>
      </c>
    </row>
    <row r="1051" spans="1:6" x14ac:dyDescent="0.35">
      <c r="A1051" s="22">
        <v>34715</v>
      </c>
      <c r="B1051" s="24">
        <f>VLOOKUP(Table2634[[#This Row],[Date]],'DB Money Supply'!$A:$D,4)</f>
        <v>1154.4000000000001</v>
      </c>
      <c r="C1051" s="30">
        <f>(Table2634[[#This Row],[M1 Money Stock, Billions of Dollars, Weekly, Seasonally Adjusted]]-B1050)/B1050</f>
        <v>0</v>
      </c>
      <c r="D1051" s="34">
        <f>((1+Table2634[[#This Row],[Weekly change]])^52)-1</f>
        <v>0</v>
      </c>
      <c r="E1051" s="24">
        <f t="shared" si="16"/>
        <v>1151</v>
      </c>
      <c r="F1051" s="32">
        <f>(Table2634[[#This Row],[4 weeks average]]-B999)/B999</f>
        <v>1.7413594979227478E-2</v>
      </c>
    </row>
    <row r="1052" spans="1:6" x14ac:dyDescent="0.35">
      <c r="A1052" s="22">
        <v>34722</v>
      </c>
      <c r="B1052" s="24">
        <f>VLOOKUP(Table2634[[#This Row],[Date]],'DB Money Supply'!$A:$D,4)</f>
        <v>1150.4000000000001</v>
      </c>
      <c r="C1052" s="30">
        <f>(Table2634[[#This Row],[M1 Money Stock, Billions of Dollars, Weekly, Seasonally Adjusted]]-B1051)/B1051</f>
        <v>-3.4650034650034649E-3</v>
      </c>
      <c r="D1052" s="34">
        <f>((1+Table2634[[#This Row],[Weekly change]])^52)-1</f>
        <v>-0.16514153010535204</v>
      </c>
      <c r="E1052" s="24">
        <f t="shared" si="16"/>
        <v>1151.2750000000001</v>
      </c>
      <c r="F1052" s="32">
        <f>(Table2634[[#This Row],[4 weeks average]]-B1000)/B1000</f>
        <v>1.66681384669728E-2</v>
      </c>
    </row>
    <row r="1053" spans="1:6" x14ac:dyDescent="0.35">
      <c r="A1053" s="22">
        <v>34729</v>
      </c>
      <c r="B1053" s="24">
        <f>VLOOKUP(Table2634[[#This Row],[Date]],'DB Money Supply'!$A:$D,4)</f>
        <v>1148</v>
      </c>
      <c r="C1053" s="30">
        <f>(Table2634[[#This Row],[M1 Money Stock, Billions of Dollars, Weekly, Seasonally Adjusted]]-B1052)/B1052</f>
        <v>-2.086230876217047E-3</v>
      </c>
      <c r="D1053" s="34">
        <f>((1+Table2634[[#This Row],[Weekly change]])^52)-1</f>
        <v>-0.1029084184556035</v>
      </c>
      <c r="E1053" s="24">
        <f t="shared" si="16"/>
        <v>1151.8000000000002</v>
      </c>
      <c r="F1053" s="32">
        <f>(Table2634[[#This Row],[4 weeks average]]-B1001)/B1001</f>
        <v>1.6862364262382037E-2</v>
      </c>
    </row>
    <row r="1054" spans="1:6" x14ac:dyDescent="0.35">
      <c r="A1054" s="22">
        <v>34736</v>
      </c>
      <c r="B1054" s="24">
        <f>VLOOKUP(Table2634[[#This Row],[Date]],'DB Money Supply'!$A:$D,4)</f>
        <v>1150.5</v>
      </c>
      <c r="C1054" s="30">
        <f>(Table2634[[#This Row],[M1 Money Stock, Billions of Dollars, Weekly, Seasonally Adjusted]]-B1053)/B1053</f>
        <v>2.1777003484320556E-3</v>
      </c>
      <c r="D1054" s="34">
        <f>((1+Table2634[[#This Row],[Weekly change]])^52)-1</f>
        <v>0.11976326786421021</v>
      </c>
      <c r="E1054" s="24">
        <f t="shared" si="16"/>
        <v>1150.825</v>
      </c>
      <c r="F1054" s="32">
        <f>(Table2634[[#This Row],[4 weeks average]]-B1002)/B1002</f>
        <v>1.4389598942265356E-2</v>
      </c>
    </row>
    <row r="1055" spans="1:6" x14ac:dyDescent="0.35">
      <c r="A1055" s="22">
        <v>34743</v>
      </c>
      <c r="B1055" s="24">
        <f>VLOOKUP(Table2634[[#This Row],[Date]],'DB Money Supply'!$A:$D,4)</f>
        <v>1148</v>
      </c>
      <c r="C1055" s="30">
        <f>(Table2634[[#This Row],[M1 Money Stock, Billions of Dollars, Weekly, Seasonally Adjusted]]-B1054)/B1054</f>
        <v>-2.1729682746631897E-3</v>
      </c>
      <c r="D1055" s="34">
        <f>((1+Table2634[[#This Row],[Weekly change]])^52)-1</f>
        <v>-0.1069540958354892</v>
      </c>
      <c r="E1055" s="24">
        <f t="shared" si="16"/>
        <v>1149.2249999999999</v>
      </c>
      <c r="F1055" s="32">
        <f>(Table2634[[#This Row],[4 weeks average]]-B1003)/B1003</f>
        <v>1.1018738453417668E-2</v>
      </c>
    </row>
    <row r="1056" spans="1:6" x14ac:dyDescent="0.35">
      <c r="A1056" s="22">
        <v>34750</v>
      </c>
      <c r="B1056" s="24">
        <f>VLOOKUP(Table2634[[#This Row],[Date]],'DB Money Supply'!$A:$D,4)</f>
        <v>1145.3</v>
      </c>
      <c r="C1056" s="30">
        <f>(Table2634[[#This Row],[M1 Money Stock, Billions of Dollars, Weekly, Seasonally Adjusted]]-B1055)/B1055</f>
        <v>-2.3519163763066598E-3</v>
      </c>
      <c r="D1056" s="34">
        <f>((1+Table2634[[#This Row],[Weekly change]])^52)-1</f>
        <v>-0.11524428183092661</v>
      </c>
      <c r="E1056" s="24">
        <f t="shared" si="16"/>
        <v>1147.95</v>
      </c>
      <c r="F1056" s="32">
        <f>(Table2634[[#This Row],[4 weeks average]]-B1004)/B1004</f>
        <v>9.2755407068752897E-3</v>
      </c>
    </row>
    <row r="1057" spans="1:6" x14ac:dyDescent="0.35">
      <c r="A1057" s="22">
        <v>34757</v>
      </c>
      <c r="B1057" s="24">
        <f>VLOOKUP(Table2634[[#This Row],[Date]],'DB Money Supply'!$A:$D,4)</f>
        <v>1146.2</v>
      </c>
      <c r="C1057" s="30">
        <f>(Table2634[[#This Row],[M1 Money Stock, Billions of Dollars, Weekly, Seasonally Adjusted]]-B1056)/B1056</f>
        <v>7.85820309089401E-4</v>
      </c>
      <c r="D1057" s="34">
        <f>((1+Table2634[[#This Row],[Weekly change]])^52)-1</f>
        <v>4.1692307196824041E-2</v>
      </c>
      <c r="E1057" s="24">
        <f t="shared" si="16"/>
        <v>1147.5</v>
      </c>
      <c r="F1057" s="32">
        <f>(Table2634[[#This Row],[4 weeks average]]-B1005)/B1005</f>
        <v>9.6788385393752757E-3</v>
      </c>
    </row>
    <row r="1058" spans="1:6" x14ac:dyDescent="0.35">
      <c r="A1058" s="22">
        <v>34764</v>
      </c>
      <c r="B1058" s="24">
        <f>VLOOKUP(Table2634[[#This Row],[Date]],'DB Money Supply'!$A:$D,4)</f>
        <v>1147.2</v>
      </c>
      <c r="C1058" s="30">
        <f>(Table2634[[#This Row],[M1 Money Stock, Billions of Dollars, Weekly, Seasonally Adjusted]]-B1057)/B1057</f>
        <v>8.724480893386843E-4</v>
      </c>
      <c r="D1058" s="34">
        <f>((1+Table2634[[#This Row],[Weekly change]])^52)-1</f>
        <v>4.6391440609182322E-2</v>
      </c>
      <c r="E1058" s="24">
        <f t="shared" si="16"/>
        <v>1146.675</v>
      </c>
      <c r="F1058" s="32">
        <f>(Table2634[[#This Row],[4 weeks average]]-B1006)/B1006</f>
        <v>7.3574628832469473E-3</v>
      </c>
    </row>
    <row r="1059" spans="1:6" x14ac:dyDescent="0.35">
      <c r="A1059" s="22">
        <v>34771</v>
      </c>
      <c r="B1059" s="24">
        <f>VLOOKUP(Table2634[[#This Row],[Date]],'DB Money Supply'!$A:$D,4)</f>
        <v>1148.3</v>
      </c>
      <c r="C1059" s="30">
        <f>(Table2634[[#This Row],[M1 Money Stock, Billions of Dollars, Weekly, Seasonally Adjusted]]-B1058)/B1058</f>
        <v>9.5885634588555523E-4</v>
      </c>
      <c r="D1059" s="34">
        <f>((1+Table2634[[#This Row],[Weekly change]])^52)-1</f>
        <v>5.1099375505709643E-2</v>
      </c>
      <c r="E1059" s="24">
        <f t="shared" si="16"/>
        <v>1146.75</v>
      </c>
      <c r="F1059" s="32">
        <f>(Table2634[[#This Row],[4 weeks average]]-B1007)/B1007</f>
        <v>6.2741312741313544E-3</v>
      </c>
    </row>
    <row r="1060" spans="1:6" x14ac:dyDescent="0.35">
      <c r="A1060" s="22">
        <v>34778</v>
      </c>
      <c r="B1060" s="24">
        <f>VLOOKUP(Table2634[[#This Row],[Date]],'DB Money Supply'!$A:$D,4)</f>
        <v>1147.2</v>
      </c>
      <c r="C1060" s="30">
        <f>(Table2634[[#This Row],[M1 Money Stock, Billions of Dollars, Weekly, Seasonally Adjusted]]-B1059)/B1059</f>
        <v>-9.579378211268041E-4</v>
      </c>
      <c r="D1060" s="34">
        <f>((1+Table2634[[#This Row],[Weekly change]])^52)-1</f>
        <v>-4.8615170645621153E-2</v>
      </c>
      <c r="E1060" s="24">
        <f t="shared" si="16"/>
        <v>1147.2249999999999</v>
      </c>
      <c r="F1060" s="32">
        <f>(Table2634[[#This Row],[4 weeks average]]-B1008)/B1008</f>
        <v>7.0444171348313404E-3</v>
      </c>
    </row>
    <row r="1061" spans="1:6" x14ac:dyDescent="0.35">
      <c r="A1061" s="22">
        <v>34785</v>
      </c>
      <c r="B1061" s="24">
        <f>VLOOKUP(Table2634[[#This Row],[Date]],'DB Money Supply'!$A:$D,4)</f>
        <v>1147.2</v>
      </c>
      <c r="C1061" s="30">
        <f>(Table2634[[#This Row],[M1 Money Stock, Billions of Dollars, Weekly, Seasonally Adjusted]]-B1060)/B1060</f>
        <v>0</v>
      </c>
      <c r="D1061" s="34">
        <f>((1+Table2634[[#This Row],[Weekly change]])^52)-1</f>
        <v>0</v>
      </c>
      <c r="E1061" s="24">
        <f t="shared" si="16"/>
        <v>1147.4749999999999</v>
      </c>
      <c r="F1061" s="32">
        <f>(Table2634[[#This Row],[4 weeks average]]-B1009)/B1009</f>
        <v>5.2343407796757854E-3</v>
      </c>
    </row>
    <row r="1062" spans="1:6" x14ac:dyDescent="0.35">
      <c r="A1062" s="22">
        <v>34792</v>
      </c>
      <c r="B1062" s="24">
        <f>VLOOKUP(Table2634[[#This Row],[Date]],'DB Money Supply'!$A:$D,4)</f>
        <v>1141.5</v>
      </c>
      <c r="C1062" s="30">
        <f>(Table2634[[#This Row],[M1 Money Stock, Billions of Dollars, Weekly, Seasonally Adjusted]]-B1061)/B1061</f>
        <v>-4.9686192468619645E-3</v>
      </c>
      <c r="D1062" s="34">
        <f>((1+Table2634[[#This Row],[Weekly change]])^52)-1</f>
        <v>-0.22818639431775711</v>
      </c>
      <c r="E1062" s="24">
        <f t="shared" si="16"/>
        <v>1146.05</v>
      </c>
      <c r="F1062" s="32">
        <f>(Table2634[[#This Row],[4 weeks average]]-B1010)/B1010</f>
        <v>1.179348300864776E-3</v>
      </c>
    </row>
    <row r="1063" spans="1:6" x14ac:dyDescent="0.35">
      <c r="A1063" s="22">
        <v>34799</v>
      </c>
      <c r="B1063" s="24">
        <f>VLOOKUP(Table2634[[#This Row],[Date]],'DB Money Supply'!$A:$D,4)</f>
        <v>1151.4000000000001</v>
      </c>
      <c r="C1063" s="30">
        <f>(Table2634[[#This Row],[M1 Money Stock, Billions of Dollars, Weekly, Seasonally Adjusted]]-B1062)/B1062</f>
        <v>8.6727989487517219E-3</v>
      </c>
      <c r="D1063" s="34">
        <f>((1+Table2634[[#This Row],[Weekly change]])^52)-1</f>
        <v>0.56680909267932567</v>
      </c>
      <c r="E1063" s="24">
        <f t="shared" si="16"/>
        <v>1146.825</v>
      </c>
      <c r="F1063" s="32">
        <f>(Table2634[[#This Row],[4 weeks average]]-B1011)/B1011</f>
        <v>2.6446931281693398E-3</v>
      </c>
    </row>
    <row r="1064" spans="1:6" x14ac:dyDescent="0.35">
      <c r="A1064" s="22">
        <v>34806</v>
      </c>
      <c r="B1064" s="24">
        <f>VLOOKUP(Table2634[[#This Row],[Date]],'DB Money Supply'!$A:$D,4)</f>
        <v>1149.0999999999999</v>
      </c>
      <c r="C1064" s="30">
        <f>(Table2634[[#This Row],[M1 Money Stock, Billions of Dollars, Weekly, Seasonally Adjusted]]-B1063)/B1063</f>
        <v>-1.9975681778705763E-3</v>
      </c>
      <c r="D1064" s="34">
        <f>((1+Table2634[[#This Row],[Weekly change]])^52)-1</f>
        <v>-9.8754362471440094E-2</v>
      </c>
      <c r="E1064" s="24">
        <f t="shared" si="16"/>
        <v>1147.3</v>
      </c>
      <c r="F1064" s="32">
        <f>(Table2634[[#This Row],[4 weeks average]]-B1012)/B1012</f>
        <v>7.2870939420543934E-3</v>
      </c>
    </row>
    <row r="1065" spans="1:6" x14ac:dyDescent="0.35">
      <c r="A1065" s="22">
        <v>34813</v>
      </c>
      <c r="B1065" s="24">
        <f>VLOOKUP(Table2634[[#This Row],[Date]],'DB Money Supply'!$A:$D,4)</f>
        <v>1149.8</v>
      </c>
      <c r="C1065" s="30">
        <f>(Table2634[[#This Row],[M1 Money Stock, Billions of Dollars, Weekly, Seasonally Adjusted]]-B1064)/B1064</f>
        <v>6.0917239578804768E-4</v>
      </c>
      <c r="D1065" s="34">
        <f>((1+Table2634[[#This Row],[Weekly change]])^52)-1</f>
        <v>3.2174064648112566E-2</v>
      </c>
      <c r="E1065" s="24">
        <f t="shared" si="16"/>
        <v>1147.95</v>
      </c>
      <c r="F1065" s="32">
        <f>(Table2634[[#This Row],[4 weeks average]]-B1013)/B1013</f>
        <v>8.8320590561560362E-3</v>
      </c>
    </row>
    <row r="1066" spans="1:6" x14ac:dyDescent="0.35">
      <c r="A1066" s="22">
        <v>34820</v>
      </c>
      <c r="B1066" s="24">
        <f>VLOOKUP(Table2634[[#This Row],[Date]],'DB Money Supply'!$A:$D,4)</f>
        <v>1150.4000000000001</v>
      </c>
      <c r="C1066" s="30">
        <f>(Table2634[[#This Row],[M1 Money Stock, Billions of Dollars, Weekly, Seasonally Adjusted]]-B1065)/B1065</f>
        <v>5.2182988345811138E-4</v>
      </c>
      <c r="D1066" s="34">
        <f>((1+Table2634[[#This Row],[Weekly change]])^52)-1</f>
        <v>2.7499392795481414E-2</v>
      </c>
      <c r="E1066" s="24">
        <f t="shared" si="16"/>
        <v>1150.1750000000002</v>
      </c>
      <c r="F1066" s="32">
        <f>(Table2634[[#This Row],[4 weeks average]]-B1014)/B1014</f>
        <v>7.3349097915573896E-3</v>
      </c>
    </row>
    <row r="1067" spans="1:6" x14ac:dyDescent="0.35">
      <c r="A1067" s="22">
        <v>34827</v>
      </c>
      <c r="B1067" s="24">
        <f>VLOOKUP(Table2634[[#This Row],[Date]],'DB Money Supply'!$A:$D,4)</f>
        <v>1144.8</v>
      </c>
      <c r="C1067" s="30">
        <f>(Table2634[[#This Row],[M1 Money Stock, Billions of Dollars, Weekly, Seasonally Adjusted]]-B1066)/B1066</f>
        <v>-4.8678720445063765E-3</v>
      </c>
      <c r="D1067" s="34">
        <f>((1+Table2634[[#This Row],[Weekly change]])^52)-1</f>
        <v>-0.22411227510171194</v>
      </c>
      <c r="E1067" s="24">
        <f t="shared" si="16"/>
        <v>1148.5249999999999</v>
      </c>
      <c r="F1067" s="32">
        <f>(Table2634[[#This Row],[4 weeks average]]-B1015)/B1015</f>
        <v>3.1662153899901934E-3</v>
      </c>
    </row>
    <row r="1068" spans="1:6" x14ac:dyDescent="0.35">
      <c r="A1068" s="22">
        <v>34834</v>
      </c>
      <c r="B1068" s="24">
        <f>VLOOKUP(Table2634[[#This Row],[Date]],'DB Money Supply'!$A:$D,4)</f>
        <v>1146.7</v>
      </c>
      <c r="C1068" s="30">
        <f>(Table2634[[#This Row],[M1 Money Stock, Billions of Dollars, Weekly, Seasonally Adjusted]]-B1067)/B1067</f>
        <v>1.6596785464710788E-3</v>
      </c>
      <c r="D1068" s="34">
        <f>((1+Table2634[[#This Row],[Weekly change]])^52)-1</f>
        <v>9.0058915507773785E-2</v>
      </c>
      <c r="E1068" s="24">
        <f t="shared" si="16"/>
        <v>1147.925</v>
      </c>
      <c r="F1068" s="32">
        <f>(Table2634[[#This Row],[4 weeks average]]-B1016)/B1016</f>
        <v>2.4670334468605763E-3</v>
      </c>
    </row>
    <row r="1069" spans="1:6" x14ac:dyDescent="0.35">
      <c r="A1069" s="22">
        <v>34841</v>
      </c>
      <c r="B1069" s="24">
        <f>VLOOKUP(Table2634[[#This Row],[Date]],'DB Money Supply'!$A:$D,4)</f>
        <v>1146</v>
      </c>
      <c r="C1069" s="30">
        <f>(Table2634[[#This Row],[M1 Money Stock, Billions of Dollars, Weekly, Seasonally Adjusted]]-B1068)/B1068</f>
        <v>-6.1044737071600723E-4</v>
      </c>
      <c r="D1069" s="34">
        <f>((1+Table2634[[#This Row],[Weekly change]])^52)-1</f>
        <v>-3.1254124641254877E-2</v>
      </c>
      <c r="E1069" s="24">
        <f t="shared" si="16"/>
        <v>1146.9749999999999</v>
      </c>
      <c r="F1069" s="32">
        <f>(Table2634[[#This Row],[4 weeks average]]-B1017)/B1017</f>
        <v>5.0604626708726456E-3</v>
      </c>
    </row>
    <row r="1070" spans="1:6" x14ac:dyDescent="0.35">
      <c r="A1070" s="22">
        <v>34848</v>
      </c>
      <c r="B1070" s="24">
        <f>VLOOKUP(Table2634[[#This Row],[Date]],'DB Money Supply'!$A:$D,4)</f>
        <v>1142.8</v>
      </c>
      <c r="C1070" s="30">
        <f>(Table2634[[#This Row],[M1 Money Stock, Billions of Dollars, Weekly, Seasonally Adjusted]]-B1069)/B1069</f>
        <v>-2.7923211169284864E-3</v>
      </c>
      <c r="D1070" s="34">
        <f>((1+Table2634[[#This Row],[Weekly change]])^52)-1</f>
        <v>-0.13532693215258063</v>
      </c>
      <c r="E1070" s="24">
        <f t="shared" si="16"/>
        <v>1145.075</v>
      </c>
      <c r="F1070" s="32">
        <f>(Table2634[[#This Row],[4 weeks average]]-B1018)/B1018</f>
        <v>2.4293092882781151E-3</v>
      </c>
    </row>
    <row r="1071" spans="1:6" x14ac:dyDescent="0.35">
      <c r="A1071" s="22">
        <v>34855</v>
      </c>
      <c r="B1071" s="24">
        <f>VLOOKUP(Table2634[[#This Row],[Date]],'DB Money Supply'!$A:$D,4)</f>
        <v>1145.5</v>
      </c>
      <c r="C1071" s="30">
        <f>(Table2634[[#This Row],[M1 Money Stock, Billions of Dollars, Weekly, Seasonally Adjusted]]-B1070)/B1070</f>
        <v>2.3626181309065854E-3</v>
      </c>
      <c r="D1071" s="34">
        <f>((1+Table2634[[#This Row],[Weekly change]])^52)-1</f>
        <v>0.13055791381554815</v>
      </c>
      <c r="E1071" s="24">
        <f t="shared" si="16"/>
        <v>1145.25</v>
      </c>
      <c r="F1071" s="32">
        <f>(Table2634[[#This Row],[4 weeks average]]-B1019)/B1019</f>
        <v>8.3020187013898932E-4</v>
      </c>
    </row>
    <row r="1072" spans="1:6" x14ac:dyDescent="0.35">
      <c r="A1072" s="22">
        <v>34862</v>
      </c>
      <c r="B1072" s="24">
        <f>VLOOKUP(Table2634[[#This Row],[Date]],'DB Money Supply'!$A:$D,4)</f>
        <v>1146.3</v>
      </c>
      <c r="C1072" s="30">
        <f>(Table2634[[#This Row],[M1 Money Stock, Billions of Dollars, Weekly, Seasonally Adjusted]]-B1071)/B1071</f>
        <v>6.983849847227888E-4</v>
      </c>
      <c r="D1072" s="34">
        <f>((1+Table2634[[#This Row],[Weekly change]])^52)-1</f>
        <v>3.6970357341193028E-2</v>
      </c>
      <c r="E1072" s="24">
        <f t="shared" si="16"/>
        <v>1145.1500000000001</v>
      </c>
      <c r="F1072" s="32">
        <f>(Table2634[[#This Row],[4 weeks average]]-B1020)/B1020</f>
        <v>-2.1826436179500609E-4</v>
      </c>
    </row>
    <row r="1073" spans="1:6" x14ac:dyDescent="0.35">
      <c r="A1073" s="22">
        <v>34869</v>
      </c>
      <c r="B1073" s="24">
        <f>VLOOKUP(Table2634[[#This Row],[Date]],'DB Money Supply'!$A:$D,4)</f>
        <v>1143.4000000000001</v>
      </c>
      <c r="C1073" s="30">
        <f>(Table2634[[#This Row],[M1 Money Stock, Billions of Dollars, Weekly, Seasonally Adjusted]]-B1072)/B1072</f>
        <v>-2.5298787402947428E-3</v>
      </c>
      <c r="D1073" s="34">
        <f>((1+Table2634[[#This Row],[Weekly change]])^52)-1</f>
        <v>-0.12341393093870512</v>
      </c>
      <c r="E1073" s="24">
        <f t="shared" si="16"/>
        <v>1144.5</v>
      </c>
      <c r="F1073" s="32">
        <f>(Table2634[[#This Row],[4 weeks average]]-B1021)/B1021</f>
        <v>-1.6573621772506025E-3</v>
      </c>
    </row>
    <row r="1074" spans="1:6" x14ac:dyDescent="0.35">
      <c r="A1074" s="22">
        <v>34876</v>
      </c>
      <c r="B1074" s="24">
        <f>VLOOKUP(Table2634[[#This Row],[Date]],'DB Money Supply'!$A:$D,4)</f>
        <v>1143.8</v>
      </c>
      <c r="C1074" s="30">
        <f>(Table2634[[#This Row],[M1 Money Stock, Billions of Dollars, Weekly, Seasonally Adjusted]]-B1073)/B1073</f>
        <v>3.4983382893113833E-4</v>
      </c>
      <c r="D1074" s="34">
        <f>((1+Table2634[[#This Row],[Weekly change]])^52)-1</f>
        <v>1.8354590158102146E-2</v>
      </c>
      <c r="E1074" s="24">
        <f t="shared" si="16"/>
        <v>1144.75</v>
      </c>
      <c r="F1074" s="32">
        <f>(Table2634[[#This Row],[4 weeks average]]-B1022)/B1022</f>
        <v>-4.802235222212124E-4</v>
      </c>
    </row>
    <row r="1075" spans="1:6" x14ac:dyDescent="0.35">
      <c r="A1075" s="22">
        <v>34883</v>
      </c>
      <c r="B1075" s="24">
        <f>VLOOKUP(Table2634[[#This Row],[Date]],'DB Money Supply'!$A:$D,4)</f>
        <v>1141</v>
      </c>
      <c r="C1075" s="30">
        <f>(Table2634[[#This Row],[M1 Money Stock, Billions of Dollars, Weekly, Seasonally Adjusted]]-B1074)/B1074</f>
        <v>-2.4479804161566311E-3</v>
      </c>
      <c r="D1075" s="34">
        <f>((1+Table2634[[#This Row],[Weekly change]])^52)-1</f>
        <v>-0.11966348763832246</v>
      </c>
      <c r="E1075" s="24">
        <f t="shared" si="16"/>
        <v>1143.625</v>
      </c>
      <c r="F1075" s="32">
        <f>(Table2634[[#This Row],[4 weeks average]]-B1023)/B1023</f>
        <v>1.0931351114997814E-4</v>
      </c>
    </row>
    <row r="1076" spans="1:6" x14ac:dyDescent="0.35">
      <c r="A1076" s="22">
        <v>34890</v>
      </c>
      <c r="B1076" s="24">
        <f>VLOOKUP(Table2634[[#This Row],[Date]],'DB Money Supply'!$A:$D,4)</f>
        <v>1149</v>
      </c>
      <c r="C1076" s="30">
        <f>(Table2634[[#This Row],[M1 Money Stock, Billions of Dollars, Weekly, Seasonally Adjusted]]-B1075)/B1075</f>
        <v>7.0113935144609993E-3</v>
      </c>
      <c r="D1076" s="34">
        <f>((1+Table2634[[#This Row],[Weekly change]])^52)-1</f>
        <v>0.43809634348750737</v>
      </c>
      <c r="E1076" s="24">
        <f t="shared" si="16"/>
        <v>1144.3</v>
      </c>
      <c r="F1076" s="32">
        <f>(Table2634[[#This Row],[4 weeks average]]-B1024)/B1024</f>
        <v>-6.2527138514980856E-3</v>
      </c>
    </row>
    <row r="1077" spans="1:6" x14ac:dyDescent="0.35">
      <c r="A1077" s="22">
        <v>34897</v>
      </c>
      <c r="B1077" s="24">
        <f>VLOOKUP(Table2634[[#This Row],[Date]],'DB Money Supply'!$A:$D,4)</f>
        <v>1145.5</v>
      </c>
      <c r="C1077" s="30">
        <f>(Table2634[[#This Row],[M1 Money Stock, Billions of Dollars, Weekly, Seasonally Adjusted]]-B1076)/B1076</f>
        <v>-3.0461270670147957E-3</v>
      </c>
      <c r="D1077" s="34">
        <f>((1+Table2634[[#This Row],[Weekly change]])^52)-1</f>
        <v>-0.14669680543600672</v>
      </c>
      <c r="E1077" s="24">
        <f t="shared" si="16"/>
        <v>1144.825</v>
      </c>
      <c r="F1077" s="32">
        <f>(Table2634[[#This Row],[4 weeks average]]-B1025)/B1025</f>
        <v>-5.5376997915218898E-3</v>
      </c>
    </row>
    <row r="1078" spans="1:6" x14ac:dyDescent="0.35">
      <c r="A1078" s="22">
        <v>34904</v>
      </c>
      <c r="B1078" s="24">
        <f>VLOOKUP(Table2634[[#This Row],[Date]],'DB Money Supply'!$A:$D,4)</f>
        <v>1143</v>
      </c>
      <c r="C1078" s="30">
        <f>(Table2634[[#This Row],[M1 Money Stock, Billions of Dollars, Weekly, Seasonally Adjusted]]-B1077)/B1077</f>
        <v>-2.1824530772588391E-3</v>
      </c>
      <c r="D1078" s="34">
        <f>((1+Table2634[[#This Row],[Weekly change]])^52)-1</f>
        <v>-0.10739540697875016</v>
      </c>
      <c r="E1078" s="24">
        <f t="shared" si="16"/>
        <v>1144.625</v>
      </c>
      <c r="F1078" s="32">
        <f>(Table2634[[#This Row],[4 weeks average]]-B1026)/B1026</f>
        <v>-5.8841410456835939E-3</v>
      </c>
    </row>
    <row r="1079" spans="1:6" x14ac:dyDescent="0.35">
      <c r="A1079" s="22">
        <v>34911</v>
      </c>
      <c r="B1079" s="24">
        <f>VLOOKUP(Table2634[[#This Row],[Date]],'DB Money Supply'!$A:$D,4)</f>
        <v>1146.2</v>
      </c>
      <c r="C1079" s="30">
        <f>(Table2634[[#This Row],[M1 Money Stock, Billions of Dollars, Weekly, Seasonally Adjusted]]-B1078)/B1078</f>
        <v>2.7996500437445716E-3</v>
      </c>
      <c r="D1079" s="34">
        <f>((1+Table2634[[#This Row],[Weekly change]])^52)-1</f>
        <v>0.15647709007482047</v>
      </c>
      <c r="E1079" s="24">
        <f t="shared" si="16"/>
        <v>1145.925</v>
      </c>
      <c r="F1079" s="32">
        <f>(Table2634[[#This Row],[4 weeks average]]-B1027)/B1027</f>
        <v>-6.0499609679938726E-3</v>
      </c>
    </row>
    <row r="1080" spans="1:6" x14ac:dyDescent="0.35">
      <c r="A1080" s="22">
        <v>34918</v>
      </c>
      <c r="B1080" s="24">
        <f>VLOOKUP(Table2634[[#This Row],[Date]],'DB Money Supply'!$A:$D,4)</f>
        <v>1146</v>
      </c>
      <c r="C1080" s="30">
        <f>(Table2634[[#This Row],[M1 Money Stock, Billions of Dollars, Weekly, Seasonally Adjusted]]-B1079)/B1079</f>
        <v>-1.7448961786777653E-4</v>
      </c>
      <c r="D1080" s="34">
        <f>((1+Table2634[[#This Row],[Weekly change]])^52)-1</f>
        <v>-9.0332050604299274E-3</v>
      </c>
      <c r="E1080" s="24">
        <f t="shared" si="16"/>
        <v>1145.175</v>
      </c>
      <c r="F1080" s="32">
        <f>(Table2634[[#This Row],[4 weeks average]]-B1028)/B1028</f>
        <v>-2.4608013937282625E-3</v>
      </c>
    </row>
    <row r="1081" spans="1:6" x14ac:dyDescent="0.35">
      <c r="A1081" s="22">
        <v>34925</v>
      </c>
      <c r="B1081" s="24">
        <f>VLOOKUP(Table2634[[#This Row],[Date]],'DB Money Supply'!$A:$D,4)</f>
        <v>1147.4000000000001</v>
      </c>
      <c r="C1081" s="30">
        <f>(Table2634[[#This Row],[M1 Money Stock, Billions of Dollars, Weekly, Seasonally Adjusted]]-B1080)/B1080</f>
        <v>1.2216404886562749E-3</v>
      </c>
      <c r="D1081" s="34">
        <f>((1+Table2634[[#This Row],[Weekly change]])^52)-1</f>
        <v>6.5545137543373544E-2</v>
      </c>
      <c r="E1081" s="24">
        <f t="shared" si="16"/>
        <v>1145.6500000000001</v>
      </c>
      <c r="F1081" s="32">
        <f>(Table2634[[#This Row],[4 weeks average]]-B1029)/B1029</f>
        <v>-5.1667245571377371E-3</v>
      </c>
    </row>
    <row r="1082" spans="1:6" x14ac:dyDescent="0.35">
      <c r="A1082" s="22">
        <v>34932</v>
      </c>
      <c r="B1082" s="24">
        <f>VLOOKUP(Table2634[[#This Row],[Date]],'DB Money Supply'!$A:$D,4)</f>
        <v>1146.3</v>
      </c>
      <c r="C1082" s="30">
        <f>(Table2634[[#This Row],[M1 Money Stock, Billions of Dollars, Weekly, Seasonally Adjusted]]-B1081)/B1081</f>
        <v>-9.5868921038882375E-4</v>
      </c>
      <c r="D1082" s="34">
        <f>((1+Table2634[[#This Row],[Weekly change]])^52)-1</f>
        <v>-4.865237831325897E-2</v>
      </c>
      <c r="E1082" s="24">
        <f t="shared" si="16"/>
        <v>1146.4749999999999</v>
      </c>
      <c r="F1082" s="32">
        <f>(Table2634[[#This Row],[4 weeks average]]-B1030)/B1030</f>
        <v>-3.2385672057034746E-3</v>
      </c>
    </row>
    <row r="1083" spans="1:6" x14ac:dyDescent="0.35">
      <c r="A1083" s="22">
        <v>34939</v>
      </c>
      <c r="B1083" s="24">
        <f>VLOOKUP(Table2634[[#This Row],[Date]],'DB Money Supply'!$A:$D,4)</f>
        <v>1143.4000000000001</v>
      </c>
      <c r="C1083" s="30">
        <f>(Table2634[[#This Row],[M1 Money Stock, Billions of Dollars, Weekly, Seasonally Adjusted]]-B1082)/B1082</f>
        <v>-2.5298787402947428E-3</v>
      </c>
      <c r="D1083" s="34">
        <f>((1+Table2634[[#This Row],[Weekly change]])^52)-1</f>
        <v>-0.12341393093870512</v>
      </c>
      <c r="E1083" s="24">
        <f t="shared" si="16"/>
        <v>1145.7750000000001</v>
      </c>
      <c r="F1083" s="32">
        <f>(Table2634[[#This Row],[4 weeks average]]-B1031)/B1031</f>
        <v>-5.0581799235844202E-3</v>
      </c>
    </row>
    <row r="1084" spans="1:6" x14ac:dyDescent="0.35">
      <c r="A1084" s="22">
        <v>34946</v>
      </c>
      <c r="B1084" s="24">
        <f>VLOOKUP(Table2634[[#This Row],[Date]],'DB Money Supply'!$A:$D,4)</f>
        <v>1142.7</v>
      </c>
      <c r="C1084" s="30">
        <f>(Table2634[[#This Row],[M1 Money Stock, Billions of Dollars, Weekly, Seasonally Adjusted]]-B1083)/B1083</f>
        <v>-6.1220920062974064E-4</v>
      </c>
      <c r="D1084" s="34">
        <f>((1+Table2634[[#This Row],[Weekly change]])^52)-1</f>
        <v>-3.1342926664601478E-2</v>
      </c>
      <c r="E1084" s="24">
        <f t="shared" si="16"/>
        <v>1144.95</v>
      </c>
      <c r="F1084" s="32">
        <f>(Table2634[[#This Row],[4 weeks average]]-B1032)/B1032</f>
        <v>-6.9817866435385552E-3</v>
      </c>
    </row>
    <row r="1085" spans="1:6" x14ac:dyDescent="0.35">
      <c r="A1085" s="22">
        <v>34953</v>
      </c>
      <c r="B1085" s="24">
        <f>VLOOKUP(Table2634[[#This Row],[Date]],'DB Money Supply'!$A:$D,4)</f>
        <v>1148.5999999999999</v>
      </c>
      <c r="C1085" s="30">
        <f>(Table2634[[#This Row],[M1 Money Stock, Billions of Dollars, Weekly, Seasonally Adjusted]]-B1084)/B1084</f>
        <v>5.163209941366818E-3</v>
      </c>
      <c r="D1085" s="34">
        <f>((1+Table2634[[#This Row],[Weekly change]])^52)-1</f>
        <v>0.30708068593912108</v>
      </c>
      <c r="E1085" s="24">
        <f t="shared" si="16"/>
        <v>1145.25</v>
      </c>
      <c r="F1085" s="32">
        <f>(Table2634[[#This Row],[4 weeks average]]-B1033)/B1033</f>
        <v>-6.4630866660883536E-3</v>
      </c>
    </row>
    <row r="1086" spans="1:6" x14ac:dyDescent="0.35">
      <c r="A1086" s="22">
        <v>34960</v>
      </c>
      <c r="B1086" s="24">
        <f>VLOOKUP(Table2634[[#This Row],[Date]],'DB Money Supply'!$A:$D,4)</f>
        <v>1142.0999999999999</v>
      </c>
      <c r="C1086" s="30">
        <f>(Table2634[[#This Row],[M1 Money Stock, Billions of Dollars, Weekly, Seasonally Adjusted]]-B1085)/B1085</f>
        <v>-5.6590632073829014E-3</v>
      </c>
      <c r="D1086" s="34">
        <f>((1+Table2634[[#This Row],[Weekly change]])^52)-1</f>
        <v>-0.25554814121652802</v>
      </c>
      <c r="E1086" s="24">
        <f t="shared" si="16"/>
        <v>1144.2</v>
      </c>
      <c r="F1086" s="32">
        <f>(Table2634[[#This Row],[4 weeks average]]-B1034)/B1034</f>
        <v>-6.9432390210032975E-3</v>
      </c>
    </row>
    <row r="1087" spans="1:6" x14ac:dyDescent="0.35">
      <c r="A1087" s="22">
        <v>34967</v>
      </c>
      <c r="B1087" s="24">
        <f>VLOOKUP(Table2634[[#This Row],[Date]],'DB Money Supply'!$A:$D,4)</f>
        <v>1140</v>
      </c>
      <c r="C1087" s="30">
        <f>(Table2634[[#This Row],[M1 Money Stock, Billions of Dollars, Weekly, Seasonally Adjusted]]-B1086)/B1086</f>
        <v>-1.8387181507748089E-3</v>
      </c>
      <c r="D1087" s="34">
        <f>((1+Table2634[[#This Row],[Weekly change]])^52)-1</f>
        <v>-9.1264634939805966E-2</v>
      </c>
      <c r="E1087" s="24">
        <f t="shared" si="16"/>
        <v>1143.3499999999999</v>
      </c>
      <c r="F1087" s="32">
        <f>(Table2634[[#This Row],[4 weeks average]]-B1035)/B1035</f>
        <v>-7.7670745465590954E-3</v>
      </c>
    </row>
    <row r="1088" spans="1:6" x14ac:dyDescent="0.35">
      <c r="A1088" s="22">
        <v>34974</v>
      </c>
      <c r="B1088" s="24">
        <f>VLOOKUP(Table2634[[#This Row],[Date]],'DB Money Supply'!$A:$D,4)</f>
        <v>1133.8</v>
      </c>
      <c r="C1088" s="30">
        <f>(Table2634[[#This Row],[M1 Money Stock, Billions of Dollars, Weekly, Seasonally Adjusted]]-B1087)/B1087</f>
        <v>-5.4385964912281098E-3</v>
      </c>
      <c r="D1088" s="34">
        <f>((1+Table2634[[#This Row],[Weekly change]])^52)-1</f>
        <v>-0.24691626380115694</v>
      </c>
      <c r="E1088" s="24">
        <f t="shared" si="16"/>
        <v>1141.125</v>
      </c>
      <c r="F1088" s="32">
        <f>(Table2634[[#This Row],[4 weeks average]]-B1036)/B1036</f>
        <v>-5.7288490023525707E-3</v>
      </c>
    </row>
    <row r="1089" spans="1:6" x14ac:dyDescent="0.35">
      <c r="A1089" s="22">
        <v>34981</v>
      </c>
      <c r="B1089" s="24">
        <f>VLOOKUP(Table2634[[#This Row],[Date]],'DB Money Supply'!$A:$D,4)</f>
        <v>1137.3</v>
      </c>
      <c r="C1089" s="30">
        <f>(Table2634[[#This Row],[M1 Money Stock, Billions of Dollars, Weekly, Seasonally Adjusted]]-B1088)/B1088</f>
        <v>3.0869641912153818E-3</v>
      </c>
      <c r="D1089" s="34">
        <f>((1+Table2634[[#This Row],[Weekly change]])^52)-1</f>
        <v>0.17383349423649319</v>
      </c>
      <c r="E1089" s="24">
        <f t="shared" si="16"/>
        <v>1138.3</v>
      </c>
      <c r="F1089" s="32">
        <f>(Table2634[[#This Row],[4 weeks average]]-B1037)/B1037</f>
        <v>-1.2406732604546205E-2</v>
      </c>
    </row>
    <row r="1090" spans="1:6" x14ac:dyDescent="0.35">
      <c r="A1090" s="22">
        <v>34988</v>
      </c>
      <c r="B1090" s="24">
        <f>VLOOKUP(Table2634[[#This Row],[Date]],'DB Money Supply'!$A:$D,4)</f>
        <v>1141.2</v>
      </c>
      <c r="C1090" s="30">
        <f>(Table2634[[#This Row],[M1 Money Stock, Billions of Dollars, Weekly, Seasonally Adjusted]]-B1089)/B1089</f>
        <v>3.4291743603271706E-3</v>
      </c>
      <c r="D1090" s="34">
        <f>((1+Table2634[[#This Row],[Weekly change]])^52)-1</f>
        <v>0.19483968759638959</v>
      </c>
      <c r="E1090" s="24">
        <f t="shared" si="16"/>
        <v>1138.075</v>
      </c>
      <c r="F1090" s="32">
        <f>(Table2634[[#This Row],[4 weeks average]]-B1038)/B1038</f>
        <v>-1.2687603018998872E-2</v>
      </c>
    </row>
    <row r="1091" spans="1:6" x14ac:dyDescent="0.35">
      <c r="A1091" s="22">
        <v>34995</v>
      </c>
      <c r="B1091" s="24">
        <f>VLOOKUP(Table2634[[#This Row],[Date]],'DB Money Supply'!$A:$D,4)</f>
        <v>1136.0999999999999</v>
      </c>
      <c r="C1091" s="30">
        <f>(Table2634[[#This Row],[M1 Money Stock, Billions of Dollars, Weekly, Seasonally Adjusted]]-B1090)/B1090</f>
        <v>-4.4689800210306139E-3</v>
      </c>
      <c r="D1091" s="34">
        <f>((1+Table2634[[#This Row],[Weekly change]])^52)-1</f>
        <v>-0.20777337046793187</v>
      </c>
      <c r="E1091" s="24">
        <f t="shared" si="16"/>
        <v>1137.0999999999999</v>
      </c>
      <c r="F1091" s="32">
        <f>(Table2634[[#This Row],[4 weeks average]]-B1039)/B1039</f>
        <v>-9.6673053475005537E-3</v>
      </c>
    </row>
    <row r="1092" spans="1:6" x14ac:dyDescent="0.35">
      <c r="A1092" s="22">
        <v>35002</v>
      </c>
      <c r="B1092" s="24">
        <f>VLOOKUP(Table2634[[#This Row],[Date]],'DB Money Supply'!$A:$D,4)</f>
        <v>1135.2</v>
      </c>
      <c r="C1092" s="30">
        <f>(Table2634[[#This Row],[M1 Money Stock, Billions of Dollars, Weekly, Seasonally Adjusted]]-B1091)/B1091</f>
        <v>-7.921837866383801E-4</v>
      </c>
      <c r="D1092" s="34">
        <f>((1+Table2634[[#This Row],[Weekly change]])^52)-1</f>
        <v>-4.0372299733579031E-2</v>
      </c>
      <c r="E1092" s="24">
        <f t="shared" si="16"/>
        <v>1137.45</v>
      </c>
      <c r="F1092" s="32">
        <f>(Table2634[[#This Row],[4 weeks average]]-B1040)/B1040</f>
        <v>-9.2761954533576042E-3</v>
      </c>
    </row>
    <row r="1093" spans="1:6" x14ac:dyDescent="0.35">
      <c r="A1093" s="22">
        <v>35009</v>
      </c>
      <c r="B1093" s="24">
        <f>VLOOKUP(Table2634[[#This Row],[Date]],'DB Money Supply'!$A:$D,4)</f>
        <v>1137.9000000000001</v>
      </c>
      <c r="C1093" s="30">
        <f>(Table2634[[#This Row],[M1 Money Stock, Billions of Dollars, Weekly, Seasonally Adjusted]]-B1092)/B1092</f>
        <v>2.3784355179704416E-3</v>
      </c>
      <c r="D1093" s="34">
        <f>((1+Table2634[[#This Row],[Weekly change]])^52)-1</f>
        <v>0.13148598396922351</v>
      </c>
      <c r="E1093" s="24">
        <f t="shared" si="16"/>
        <v>1137.5999999999999</v>
      </c>
      <c r="F1093" s="32">
        <f>(Table2634[[#This Row],[4 weeks average]]-B1041)/B1041</f>
        <v>-9.2318411426581919E-3</v>
      </c>
    </row>
    <row r="1094" spans="1:6" x14ac:dyDescent="0.35">
      <c r="A1094" s="22">
        <v>35016</v>
      </c>
      <c r="B1094" s="24">
        <f>VLOOKUP(Table2634[[#This Row],[Date]],'DB Money Supply'!$A:$D,4)</f>
        <v>1134.3</v>
      </c>
      <c r="C1094" s="30">
        <f>(Table2634[[#This Row],[M1 Money Stock, Billions of Dollars, Weekly, Seasonally Adjusted]]-B1093)/B1093</f>
        <v>-3.1637226469814011E-3</v>
      </c>
      <c r="D1094" s="34">
        <f>((1+Table2634[[#This Row],[Weekly change]])^52)-1</f>
        <v>-0.15191496025007423</v>
      </c>
      <c r="E1094" s="24">
        <f t="shared" si="16"/>
        <v>1135.875</v>
      </c>
      <c r="F1094" s="32">
        <f>(Table2634[[#This Row],[4 weeks average]]-B1042)/B1042</f>
        <v>-1.3826185101580096E-2</v>
      </c>
    </row>
    <row r="1095" spans="1:6" x14ac:dyDescent="0.35">
      <c r="A1095" s="22">
        <v>35023</v>
      </c>
      <c r="B1095" s="24">
        <f>VLOOKUP(Table2634[[#This Row],[Date]],'DB Money Supply'!$A:$D,4)</f>
        <v>1134.5999999999999</v>
      </c>
      <c r="C1095" s="30">
        <f>(Table2634[[#This Row],[M1 Money Stock, Billions of Dollars, Weekly, Seasonally Adjusted]]-B1094)/B1094</f>
        <v>2.6448029621789168E-4</v>
      </c>
      <c r="D1095" s="34">
        <f>((1+Table2634[[#This Row],[Weekly change]])^52)-1</f>
        <v>1.3846139059829454E-2</v>
      </c>
      <c r="E1095" s="24">
        <f t="shared" si="16"/>
        <v>1135.5</v>
      </c>
      <c r="F1095" s="32">
        <f>(Table2634[[#This Row],[4 weeks average]]-B1043)/B1043</f>
        <v>-1.4665046858729686E-2</v>
      </c>
    </row>
    <row r="1096" spans="1:6" x14ac:dyDescent="0.35">
      <c r="A1096" s="22">
        <v>35030</v>
      </c>
      <c r="B1096" s="24">
        <f>VLOOKUP(Table2634[[#This Row],[Date]],'DB Money Supply'!$A:$D,4)</f>
        <v>1133.8</v>
      </c>
      <c r="C1096" s="30">
        <f>(Table2634[[#This Row],[M1 Money Stock, Billions of Dollars, Weekly, Seasonally Adjusted]]-B1095)/B1095</f>
        <v>-7.0509430636343611E-4</v>
      </c>
      <c r="D1096" s="34">
        <f>((1+Table2634[[#This Row],[Weekly change]])^52)-1</f>
        <v>-3.6013352990767244E-2</v>
      </c>
      <c r="E1096" s="24">
        <f t="shared" si="16"/>
        <v>1135.1499999999999</v>
      </c>
      <c r="F1096" s="32">
        <f>(Table2634[[#This Row],[4 weeks average]]-B1044)/B1044</f>
        <v>-1.3941973592772916E-2</v>
      </c>
    </row>
    <row r="1097" spans="1:6" x14ac:dyDescent="0.35">
      <c r="A1097" s="22">
        <v>35037</v>
      </c>
      <c r="B1097" s="24">
        <f>VLOOKUP(Table2634[[#This Row],[Date]],'DB Money Supply'!$A:$D,4)</f>
        <v>1125.5</v>
      </c>
      <c r="C1097" s="30">
        <f>(Table2634[[#This Row],[M1 Money Stock, Billions of Dollars, Weekly, Seasonally Adjusted]]-B1096)/B1096</f>
        <v>-7.3205150820250088E-3</v>
      </c>
      <c r="D1097" s="34">
        <f>((1+Table2634[[#This Row],[Weekly change]])^52)-1</f>
        <v>-0.31755064530920873</v>
      </c>
      <c r="E1097" s="24">
        <f t="shared" ref="E1097:E1160" si="17">AVERAGE(B1094:B1097)</f>
        <v>1132.05</v>
      </c>
      <c r="F1097" s="32">
        <f>(Table2634[[#This Row],[4 weeks average]]-B1045)/B1045</f>
        <v>-1.7488283284152136E-2</v>
      </c>
    </row>
    <row r="1098" spans="1:6" x14ac:dyDescent="0.35">
      <c r="A1098" s="22">
        <v>35044</v>
      </c>
      <c r="B1098" s="24">
        <f>VLOOKUP(Table2634[[#This Row],[Date]],'DB Money Supply'!$A:$D,4)</f>
        <v>1131</v>
      </c>
      <c r="C1098" s="30">
        <f>(Table2634[[#This Row],[M1 Money Stock, Billions of Dollars, Weekly, Seasonally Adjusted]]-B1097)/B1097</f>
        <v>4.8867170146601512E-3</v>
      </c>
      <c r="D1098" s="34">
        <f>((1+Table2634[[#This Row],[Weekly change]])^52)-1</f>
        <v>0.28851503545901358</v>
      </c>
      <c r="E1098" s="24">
        <f t="shared" si="17"/>
        <v>1131.2249999999999</v>
      </c>
      <c r="F1098" s="32">
        <f>(Table2634[[#This Row],[4 weeks average]]-B1046)/B1046</f>
        <v>-2.0160242529233513E-2</v>
      </c>
    </row>
    <row r="1099" spans="1:6" x14ac:dyDescent="0.35">
      <c r="A1099" s="22">
        <v>35051</v>
      </c>
      <c r="B1099" s="24">
        <f>VLOOKUP(Table2634[[#This Row],[Date]],'DB Money Supply'!$A:$D,4)</f>
        <v>1122.7</v>
      </c>
      <c r="C1099" s="30">
        <f>(Table2634[[#This Row],[M1 Money Stock, Billions of Dollars, Weekly, Seasonally Adjusted]]-B1098)/B1098</f>
        <v>-7.3386383731210919E-3</v>
      </c>
      <c r="D1099" s="34">
        <f>((1+Table2634[[#This Row],[Weekly change]])^52)-1</f>
        <v>-0.31819823454054852</v>
      </c>
      <c r="E1099" s="24">
        <f t="shared" si="17"/>
        <v>1128.25</v>
      </c>
      <c r="F1099" s="32">
        <f>(Table2634[[#This Row],[4 weeks average]]-B1047)/B1047</f>
        <v>-1.9254172461752511E-2</v>
      </c>
    </row>
    <row r="1100" spans="1:6" x14ac:dyDescent="0.35">
      <c r="A1100" s="22">
        <v>35058</v>
      </c>
      <c r="B1100" s="24">
        <f>VLOOKUP(Table2634[[#This Row],[Date]],'DB Money Supply'!$A:$D,4)</f>
        <v>1127</v>
      </c>
      <c r="C1100" s="30">
        <f>(Table2634[[#This Row],[M1 Money Stock, Billions of Dollars, Weekly, Seasonally Adjusted]]-B1099)/B1099</f>
        <v>3.8300525518838108E-3</v>
      </c>
      <c r="D1100" s="34">
        <f>((1+Table2634[[#This Row],[Weekly change]])^52)-1</f>
        <v>0.21991636351854971</v>
      </c>
      <c r="E1100" s="24">
        <f t="shared" si="17"/>
        <v>1126.55</v>
      </c>
      <c r="F1100" s="32">
        <f>(Table2634[[#This Row],[4 weeks average]]-B1048)/B1048</f>
        <v>-1.9794657617680327E-2</v>
      </c>
    </row>
    <row r="1101" spans="1:6" x14ac:dyDescent="0.35">
      <c r="A1101" s="22">
        <v>35065</v>
      </c>
      <c r="B1101" s="24">
        <f>VLOOKUP(Table2634[[#This Row],[Date]],'DB Money Supply'!$A:$D,4)</f>
        <v>1130.5</v>
      </c>
      <c r="C1101" s="30">
        <f>(Table2634[[#This Row],[M1 Money Stock, Billions of Dollars, Weekly, Seasonally Adjusted]]-B1100)/B1100</f>
        <v>3.105590062111801E-3</v>
      </c>
      <c r="D1101" s="34">
        <f>((1+Table2634[[#This Row],[Weekly change]])^52)-1</f>
        <v>0.17496744316656909</v>
      </c>
      <c r="E1101" s="24">
        <f t="shared" si="17"/>
        <v>1127.8</v>
      </c>
      <c r="F1101" s="32">
        <f>(Table2634[[#This Row],[4 weeks average]]-B1049)/B1049</f>
        <v>-1.5795444628676266E-2</v>
      </c>
    </row>
    <row r="1102" spans="1:6" x14ac:dyDescent="0.35">
      <c r="A1102" s="22">
        <v>35072</v>
      </c>
      <c r="B1102" s="24">
        <f>VLOOKUP(Table2634[[#This Row],[Date]],'DB Money Supply'!$A:$D,4)</f>
        <v>1124.9000000000001</v>
      </c>
      <c r="C1102" s="30">
        <f>(Table2634[[#This Row],[M1 Money Stock, Billions of Dollars, Weekly, Seasonally Adjusted]]-B1101)/B1101</f>
        <v>-4.9535603715169475E-3</v>
      </c>
      <c r="D1102" s="34">
        <f>((1+Table2634[[#This Row],[Weekly change]])^52)-1</f>
        <v>-0.22757876440293612</v>
      </c>
      <c r="E1102" s="24">
        <f t="shared" si="17"/>
        <v>1126.2750000000001</v>
      </c>
      <c r="F1102" s="32">
        <f>(Table2634[[#This Row],[4 weeks average]]-B1050)/B1050</f>
        <v>-2.4363305613305613E-2</v>
      </c>
    </row>
    <row r="1103" spans="1:6" x14ac:dyDescent="0.35">
      <c r="A1103" s="22">
        <v>35079</v>
      </c>
      <c r="B1103" s="24">
        <f>VLOOKUP(Table2634[[#This Row],[Date]],'DB Money Supply'!$A:$D,4)</f>
        <v>1129.4000000000001</v>
      </c>
      <c r="C1103" s="30">
        <f>(Table2634[[#This Row],[M1 Money Stock, Billions of Dollars, Weekly, Seasonally Adjusted]]-B1102)/B1102</f>
        <v>4.0003555871633029E-3</v>
      </c>
      <c r="D1103" s="34">
        <f>((1+Table2634[[#This Row],[Weekly change]])^52)-1</f>
        <v>0.23072511845142762</v>
      </c>
      <c r="E1103" s="24">
        <f t="shared" si="17"/>
        <v>1127.95</v>
      </c>
      <c r="F1103" s="32">
        <f>(Table2634[[#This Row],[4 weeks average]]-B1051)/B1051</f>
        <v>-2.2912335412335449E-2</v>
      </c>
    </row>
    <row r="1104" spans="1:6" x14ac:dyDescent="0.35">
      <c r="A1104" s="22">
        <v>35086</v>
      </c>
      <c r="B1104" s="24">
        <f>VLOOKUP(Table2634[[#This Row],[Date]],'DB Money Supply'!$A:$D,4)</f>
        <v>1120.8</v>
      </c>
      <c r="C1104" s="30">
        <f>(Table2634[[#This Row],[M1 Money Stock, Billions of Dollars, Weekly, Seasonally Adjusted]]-B1103)/B1103</f>
        <v>-7.614662652736086E-3</v>
      </c>
      <c r="D1104" s="34">
        <f>((1+Table2634[[#This Row],[Weekly change]])^52)-1</f>
        <v>-0.32798708186517755</v>
      </c>
      <c r="E1104" s="24">
        <f t="shared" si="17"/>
        <v>1126.4000000000001</v>
      </c>
      <c r="F1104" s="32">
        <f>(Table2634[[#This Row],[4 weeks average]]-B1052)/B1052</f>
        <v>-2.0862308762169678E-2</v>
      </c>
    </row>
    <row r="1105" spans="1:6" x14ac:dyDescent="0.35">
      <c r="A1105" s="22">
        <v>35093</v>
      </c>
      <c r="B1105" s="24">
        <f>VLOOKUP(Table2634[[#This Row],[Date]],'DB Money Supply'!$A:$D,4)</f>
        <v>1117.9000000000001</v>
      </c>
      <c r="C1105" s="30">
        <f>(Table2634[[#This Row],[M1 Money Stock, Billions of Dollars, Weekly, Seasonally Adjusted]]-B1104)/B1104</f>
        <v>-2.5874375446108704E-3</v>
      </c>
      <c r="D1105" s="34">
        <f>((1+Table2634[[#This Row],[Weekly change]])^52)-1</f>
        <v>-0.12604039140689749</v>
      </c>
      <c r="E1105" s="24">
        <f t="shared" si="17"/>
        <v>1123.25</v>
      </c>
      <c r="F1105" s="32">
        <f>(Table2634[[#This Row],[4 weeks average]]-B1053)/B1053</f>
        <v>-2.1559233449477352E-2</v>
      </c>
    </row>
    <row r="1106" spans="1:6" x14ac:dyDescent="0.35">
      <c r="A1106" s="22">
        <v>35100</v>
      </c>
      <c r="B1106" s="24">
        <f>VLOOKUP(Table2634[[#This Row],[Date]],'DB Money Supply'!$A:$D,4)</f>
        <v>1121.5</v>
      </c>
      <c r="C1106" s="30">
        <f>(Table2634[[#This Row],[M1 Money Stock, Billions of Dollars, Weekly, Seasonally Adjusted]]-B1105)/B1105</f>
        <v>3.2203238214508533E-3</v>
      </c>
      <c r="D1106" s="34">
        <f>((1+Table2634[[#This Row],[Weekly change]])^52)-1</f>
        <v>0.18197620017695271</v>
      </c>
      <c r="E1106" s="24">
        <f t="shared" si="17"/>
        <v>1122.4000000000001</v>
      </c>
      <c r="F1106" s="32">
        <f>(Table2634[[#This Row],[4 weeks average]]-B1054)/B1054</f>
        <v>-2.4424163407214174E-2</v>
      </c>
    </row>
    <row r="1107" spans="1:6" x14ac:dyDescent="0.35">
      <c r="A1107" s="22">
        <v>35107</v>
      </c>
      <c r="B1107" s="24">
        <f>VLOOKUP(Table2634[[#This Row],[Date]],'DB Money Supply'!$A:$D,4)</f>
        <v>1118.5999999999999</v>
      </c>
      <c r="C1107" s="30">
        <f>(Table2634[[#This Row],[M1 Money Stock, Billions of Dollars, Weekly, Seasonally Adjusted]]-B1106)/B1106</f>
        <v>-2.5858225590727518E-3</v>
      </c>
      <c r="D1107" s="34">
        <f>((1+Table2634[[#This Row],[Weekly change]])^52)-1</f>
        <v>-0.12596680350162914</v>
      </c>
      <c r="E1107" s="24">
        <f t="shared" si="17"/>
        <v>1119.6999999999998</v>
      </c>
      <c r="F1107" s="32">
        <f>(Table2634[[#This Row],[4 weeks average]]-B1055)/B1055</f>
        <v>-2.4651567944251031E-2</v>
      </c>
    </row>
    <row r="1108" spans="1:6" x14ac:dyDescent="0.35">
      <c r="A1108" s="22">
        <v>35114</v>
      </c>
      <c r="B1108" s="24">
        <f>VLOOKUP(Table2634[[#This Row],[Date]],'DB Money Supply'!$A:$D,4)</f>
        <v>1115.7</v>
      </c>
      <c r="C1108" s="30">
        <f>(Table2634[[#This Row],[M1 Money Stock, Billions of Dollars, Weekly, Seasonally Adjusted]]-B1107)/B1107</f>
        <v>-2.5925263722509063E-3</v>
      </c>
      <c r="D1108" s="34">
        <f>((1+Table2634[[#This Row],[Weekly change]])^52)-1</f>
        <v>-0.1262722275330489</v>
      </c>
      <c r="E1108" s="24">
        <f t="shared" si="17"/>
        <v>1118.425</v>
      </c>
      <c r="F1108" s="32">
        <f>(Table2634[[#This Row],[4 weeks average]]-B1056)/B1056</f>
        <v>-2.346546756308391E-2</v>
      </c>
    </row>
    <row r="1109" spans="1:6" x14ac:dyDescent="0.35">
      <c r="A1109" s="22">
        <v>35121</v>
      </c>
      <c r="B1109" s="24">
        <f>VLOOKUP(Table2634[[#This Row],[Date]],'DB Money Supply'!$A:$D,4)</f>
        <v>1116.9000000000001</v>
      </c>
      <c r="C1109" s="30">
        <f>(Table2634[[#This Row],[M1 Money Stock, Billions of Dollars, Weekly, Seasonally Adjusted]]-B1108)/B1108</f>
        <v>1.0755579456843644E-3</v>
      </c>
      <c r="D1109" s="34">
        <f>((1+Table2634[[#This Row],[Weekly change]])^52)-1</f>
        <v>5.749082658613669E-2</v>
      </c>
      <c r="E1109" s="24">
        <f t="shared" si="17"/>
        <v>1118.1750000000002</v>
      </c>
      <c r="F1109" s="32">
        <f>(Table2634[[#This Row],[4 weeks average]]-B1057)/B1057</f>
        <v>-2.4450357703716508E-2</v>
      </c>
    </row>
    <row r="1110" spans="1:6" x14ac:dyDescent="0.35">
      <c r="A1110" s="22">
        <v>35128</v>
      </c>
      <c r="B1110" s="24">
        <f>VLOOKUP(Table2634[[#This Row],[Date]],'DB Money Supply'!$A:$D,4)</f>
        <v>1123</v>
      </c>
      <c r="C1110" s="30">
        <f>(Table2634[[#This Row],[M1 Money Stock, Billions of Dollars, Weekly, Seasonally Adjusted]]-B1109)/B1109</f>
        <v>5.461545348733019E-3</v>
      </c>
      <c r="D1110" s="34">
        <f>((1+Table2634[[#This Row],[Weekly change]])^52)-1</f>
        <v>0.32740728510545081</v>
      </c>
      <c r="E1110" s="24">
        <f t="shared" si="17"/>
        <v>1118.5500000000002</v>
      </c>
      <c r="F1110" s="32">
        <f>(Table2634[[#This Row],[4 weeks average]]-B1058)/B1058</f>
        <v>-2.4973849372384817E-2</v>
      </c>
    </row>
    <row r="1111" spans="1:6" x14ac:dyDescent="0.35">
      <c r="A1111" s="22">
        <v>35135</v>
      </c>
      <c r="B1111" s="24">
        <f>VLOOKUP(Table2634[[#This Row],[Date]],'DB Money Supply'!$A:$D,4)</f>
        <v>1118.7</v>
      </c>
      <c r="C1111" s="30">
        <f>(Table2634[[#This Row],[M1 Money Stock, Billions of Dollars, Weekly, Seasonally Adjusted]]-B1110)/B1110</f>
        <v>-3.8290293855743141E-3</v>
      </c>
      <c r="D1111" s="34">
        <f>((1+Table2634[[#This Row],[Weekly change]])^52)-1</f>
        <v>-0.18085298197348609</v>
      </c>
      <c r="E1111" s="24">
        <f t="shared" si="17"/>
        <v>1118.575</v>
      </c>
      <c r="F1111" s="32">
        <f>(Table2634[[#This Row],[4 weeks average]]-B1059)/B1059</f>
        <v>-2.5886092484542288E-2</v>
      </c>
    </row>
    <row r="1112" spans="1:6" x14ac:dyDescent="0.35">
      <c r="A1112" s="22">
        <v>35142</v>
      </c>
      <c r="B1112" s="24">
        <f>VLOOKUP(Table2634[[#This Row],[Date]],'DB Money Supply'!$A:$D,4)</f>
        <v>1120.8</v>
      </c>
      <c r="C1112" s="30">
        <f>(Table2634[[#This Row],[M1 Money Stock, Billions of Dollars, Weekly, Seasonally Adjusted]]-B1111)/B1111</f>
        <v>1.8771788683292294E-3</v>
      </c>
      <c r="D1112" s="34">
        <f>((1+Table2634[[#This Row],[Weekly change]])^52)-1</f>
        <v>0.10243547090598271</v>
      </c>
      <c r="E1112" s="24">
        <f t="shared" si="17"/>
        <v>1119.8500000000001</v>
      </c>
      <c r="F1112" s="32">
        <f>(Table2634[[#This Row],[4 weeks average]]-B1060)/B1060</f>
        <v>-2.3840655509065469E-2</v>
      </c>
    </row>
    <row r="1113" spans="1:6" x14ac:dyDescent="0.35">
      <c r="A1113" s="22">
        <v>35149</v>
      </c>
      <c r="B1113" s="24">
        <f>VLOOKUP(Table2634[[#This Row],[Date]],'DB Money Supply'!$A:$D,4)</f>
        <v>1123.2</v>
      </c>
      <c r="C1113" s="30">
        <f>(Table2634[[#This Row],[M1 Money Stock, Billions of Dollars, Weekly, Seasonally Adjusted]]-B1112)/B1112</f>
        <v>2.1413276231264195E-3</v>
      </c>
      <c r="D1113" s="34">
        <f>((1+Table2634[[#This Row],[Weekly change]])^52)-1</f>
        <v>0.11765192487354881</v>
      </c>
      <c r="E1113" s="24">
        <f t="shared" si="17"/>
        <v>1121.425</v>
      </c>
      <c r="F1113" s="32">
        <f>(Table2634[[#This Row],[4 weeks average]]-B1061)/B1061</f>
        <v>-2.2467747559274834E-2</v>
      </c>
    </row>
    <row r="1114" spans="1:6" x14ac:dyDescent="0.35">
      <c r="A1114" s="22">
        <v>35156</v>
      </c>
      <c r="B1114" s="24">
        <f>VLOOKUP(Table2634[[#This Row],[Date]],'DB Money Supply'!$A:$D,4)</f>
        <v>1128.8</v>
      </c>
      <c r="C1114" s="30">
        <f>(Table2634[[#This Row],[M1 Money Stock, Billions of Dollars, Weekly, Seasonally Adjusted]]-B1113)/B1113</f>
        <v>4.9857549857549041E-3</v>
      </c>
      <c r="D1114" s="34">
        <f>((1+Table2634[[#This Row],[Weekly change]])^52)-1</f>
        <v>0.29513520860040177</v>
      </c>
      <c r="E1114" s="24">
        <f t="shared" si="17"/>
        <v>1122.875</v>
      </c>
      <c r="F1114" s="32">
        <f>(Table2634[[#This Row],[4 weeks average]]-B1062)/B1062</f>
        <v>-1.6316250547525186E-2</v>
      </c>
    </row>
    <row r="1115" spans="1:6" x14ac:dyDescent="0.35">
      <c r="A1115" s="22">
        <v>35163</v>
      </c>
      <c r="B1115" s="24">
        <f>VLOOKUP(Table2634[[#This Row],[Date]],'DB Money Supply'!$A:$D,4)</f>
        <v>1124.0999999999999</v>
      </c>
      <c r="C1115" s="30">
        <f>(Table2634[[#This Row],[M1 Money Stock, Billions of Dollars, Weekly, Seasonally Adjusted]]-B1114)/B1114</f>
        <v>-4.1637136782424217E-3</v>
      </c>
      <c r="D1115" s="34">
        <f>((1+Table2634[[#This Row],[Weekly change]])^52)-1</f>
        <v>-0.19504195077410214</v>
      </c>
      <c r="E1115" s="24">
        <f t="shared" si="17"/>
        <v>1124.2249999999999</v>
      </c>
      <c r="F1115" s="32">
        <f>(Table2634[[#This Row],[4 weeks average]]-B1063)/B1063</f>
        <v>-2.3601702275490861E-2</v>
      </c>
    </row>
    <row r="1116" spans="1:6" x14ac:dyDescent="0.35">
      <c r="A1116" s="22">
        <v>35170</v>
      </c>
      <c r="B1116" s="24">
        <f>VLOOKUP(Table2634[[#This Row],[Date]],'DB Money Supply'!$A:$D,4)</f>
        <v>1130.4000000000001</v>
      </c>
      <c r="C1116" s="30">
        <f>(Table2634[[#This Row],[M1 Money Stock, Billions of Dollars, Weekly, Seasonally Adjusted]]-B1115)/B1115</f>
        <v>5.6044835868696583E-3</v>
      </c>
      <c r="D1116" s="34">
        <f>((1+Table2634[[#This Row],[Weekly change]])^52)-1</f>
        <v>0.33725568667337336</v>
      </c>
      <c r="E1116" s="24">
        <f t="shared" si="17"/>
        <v>1126.625</v>
      </c>
      <c r="F1116" s="32">
        <f>(Table2634[[#This Row],[4 weeks average]]-B1064)/B1064</f>
        <v>-1.9558785136193465E-2</v>
      </c>
    </row>
    <row r="1117" spans="1:6" x14ac:dyDescent="0.35">
      <c r="A1117" s="22">
        <v>35177</v>
      </c>
      <c r="B1117" s="24">
        <f>VLOOKUP(Table2634[[#This Row],[Date]],'DB Money Supply'!$A:$D,4)</f>
        <v>1125</v>
      </c>
      <c r="C1117" s="30">
        <f>(Table2634[[#This Row],[M1 Money Stock, Billions of Dollars, Weekly, Seasonally Adjusted]]-B1116)/B1116</f>
        <v>-4.777070063694348E-3</v>
      </c>
      <c r="D1117" s="34">
        <f>((1+Table2634[[#This Row],[Weekly change]])^52)-1</f>
        <v>-0.22042226404828591</v>
      </c>
      <c r="E1117" s="24">
        <f t="shared" si="17"/>
        <v>1127.0749999999998</v>
      </c>
      <c r="F1117" s="32">
        <f>(Table2634[[#This Row],[4 weeks average]]-B1065)/B1065</f>
        <v>-1.9764306835971593E-2</v>
      </c>
    </row>
    <row r="1118" spans="1:6" x14ac:dyDescent="0.35">
      <c r="A1118" s="22">
        <v>35184</v>
      </c>
      <c r="B1118" s="24">
        <f>VLOOKUP(Table2634[[#This Row],[Date]],'DB Money Supply'!$A:$D,4)</f>
        <v>1118.5999999999999</v>
      </c>
      <c r="C1118" s="30">
        <f>(Table2634[[#This Row],[M1 Money Stock, Billions of Dollars, Weekly, Seasonally Adjusted]]-B1117)/B1117</f>
        <v>-5.6888888888889698E-3</v>
      </c>
      <c r="D1118" s="34">
        <f>((1+Table2634[[#This Row],[Weekly change]])^52)-1</f>
        <v>-0.25670842139473404</v>
      </c>
      <c r="E1118" s="24">
        <f t="shared" si="17"/>
        <v>1124.5250000000001</v>
      </c>
      <c r="F1118" s="32">
        <f>(Table2634[[#This Row],[4 weeks average]]-B1066)/B1066</f>
        <v>-2.2492176634214184E-2</v>
      </c>
    </row>
    <row r="1119" spans="1:6" x14ac:dyDescent="0.35">
      <c r="A1119" s="22">
        <v>35191</v>
      </c>
      <c r="B1119" s="24">
        <f>VLOOKUP(Table2634[[#This Row],[Date]],'DB Money Supply'!$A:$D,4)</f>
        <v>1123</v>
      </c>
      <c r="C1119" s="30">
        <f>(Table2634[[#This Row],[M1 Money Stock, Billions of Dollars, Weekly, Seasonally Adjusted]]-B1118)/B1118</f>
        <v>3.9334882889326761E-3</v>
      </c>
      <c r="D1119" s="34">
        <f>((1+Table2634[[#This Row],[Weekly change]])^52)-1</f>
        <v>0.22647004621034506</v>
      </c>
      <c r="E1119" s="24">
        <f t="shared" si="17"/>
        <v>1124.25</v>
      </c>
      <c r="F1119" s="32">
        <f>(Table2634[[#This Row],[4 weeks average]]-B1067)/B1067</f>
        <v>-1.7950733752620508E-2</v>
      </c>
    </row>
    <row r="1120" spans="1:6" x14ac:dyDescent="0.35">
      <c r="A1120" s="22">
        <v>35198</v>
      </c>
      <c r="B1120" s="24">
        <f>VLOOKUP(Table2634[[#This Row],[Date]],'DB Money Supply'!$A:$D,4)</f>
        <v>1117.5999999999999</v>
      </c>
      <c r="C1120" s="30">
        <f>(Table2634[[#This Row],[M1 Money Stock, Billions of Dollars, Weekly, Seasonally Adjusted]]-B1119)/B1119</f>
        <v>-4.8085485307213629E-3</v>
      </c>
      <c r="D1120" s="34">
        <f>((1+Table2634[[#This Row],[Weekly change]])^52)-1</f>
        <v>-0.22170343101836132</v>
      </c>
      <c r="E1120" s="24">
        <f t="shared" si="17"/>
        <v>1121.05</v>
      </c>
      <c r="F1120" s="32">
        <f>(Table2634[[#This Row],[4 weeks average]]-B1068)/B1068</f>
        <v>-2.2368535798378032E-2</v>
      </c>
    </row>
    <row r="1121" spans="1:6" x14ac:dyDescent="0.35">
      <c r="A1121" s="22">
        <v>35205</v>
      </c>
      <c r="B1121" s="24">
        <f>VLOOKUP(Table2634[[#This Row],[Date]],'DB Money Supply'!$A:$D,4)</f>
        <v>1117.3</v>
      </c>
      <c r="C1121" s="30">
        <f>(Table2634[[#This Row],[M1 Money Stock, Billions of Dollars, Weekly, Seasonally Adjusted]]-B1120)/B1120</f>
        <v>-2.6843235504648763E-4</v>
      </c>
      <c r="D1121" s="34">
        <f>((1+Table2634[[#This Row],[Weekly change]])^52)-1</f>
        <v>-1.3863362359600839E-2</v>
      </c>
      <c r="E1121" s="24">
        <f t="shared" si="17"/>
        <v>1119.125</v>
      </c>
      <c r="F1121" s="32">
        <f>(Table2634[[#This Row],[4 weeks average]]-B1069)/B1069</f>
        <v>-2.3451134380453754E-2</v>
      </c>
    </row>
    <row r="1122" spans="1:6" x14ac:dyDescent="0.35">
      <c r="A1122" s="22">
        <v>35212</v>
      </c>
      <c r="B1122" s="24">
        <f>VLOOKUP(Table2634[[#This Row],[Date]],'DB Money Supply'!$A:$D,4)</f>
        <v>1110.8</v>
      </c>
      <c r="C1122" s="30">
        <f>(Table2634[[#This Row],[M1 Money Stock, Billions of Dollars, Weekly, Seasonally Adjusted]]-B1121)/B1121</f>
        <v>-5.817595990333841E-3</v>
      </c>
      <c r="D1122" s="34">
        <f>((1+Table2634[[#This Row],[Weekly change]])^52)-1</f>
        <v>-0.2616950839072586</v>
      </c>
      <c r="E1122" s="24">
        <f t="shared" si="17"/>
        <v>1117.175</v>
      </c>
      <c r="F1122" s="32">
        <f>(Table2634[[#This Row],[4 weeks average]]-B1070)/B1070</f>
        <v>-2.242299614980749E-2</v>
      </c>
    </row>
    <row r="1123" spans="1:6" x14ac:dyDescent="0.35">
      <c r="A1123" s="22">
        <v>35219</v>
      </c>
      <c r="B1123" s="24">
        <f>VLOOKUP(Table2634[[#This Row],[Date]],'DB Money Supply'!$A:$D,4)</f>
        <v>1114.2</v>
      </c>
      <c r="C1123" s="30">
        <f>(Table2634[[#This Row],[M1 Money Stock, Billions of Dollars, Weekly, Seasonally Adjusted]]-B1122)/B1122</f>
        <v>3.0608570399712738E-3</v>
      </c>
      <c r="D1123" s="34">
        <f>((1+Table2634[[#This Row],[Weekly change]])^52)-1</f>
        <v>0.17224588895473314</v>
      </c>
      <c r="E1123" s="24">
        <f t="shared" si="17"/>
        <v>1114.9749999999999</v>
      </c>
      <c r="F1123" s="32">
        <f>(Table2634[[#This Row],[4 weeks average]]-B1071)/B1071</f>
        <v>-2.6647752073330502E-2</v>
      </c>
    </row>
    <row r="1124" spans="1:6" x14ac:dyDescent="0.35">
      <c r="A1124" s="22">
        <v>35226</v>
      </c>
      <c r="B1124" s="24">
        <f>VLOOKUP(Table2634[[#This Row],[Date]],'DB Money Supply'!$A:$D,4)</f>
        <v>1114.9000000000001</v>
      </c>
      <c r="C1124" s="30">
        <f>(Table2634[[#This Row],[M1 Money Stock, Billions of Dollars, Weekly, Seasonally Adjusted]]-B1123)/B1123</f>
        <v>6.2825345539404545E-4</v>
      </c>
      <c r="D1124" s="34">
        <f>((1+Table2634[[#This Row],[Weekly change]])^52)-1</f>
        <v>3.3198077706959594E-2</v>
      </c>
      <c r="E1124" s="24">
        <f t="shared" si="17"/>
        <v>1114.3000000000002</v>
      </c>
      <c r="F1124" s="32">
        <f>(Table2634[[#This Row],[4 weeks average]]-B1072)/B1072</f>
        <v>-2.7915903341184482E-2</v>
      </c>
    </row>
    <row r="1125" spans="1:6" x14ac:dyDescent="0.35">
      <c r="A1125" s="22">
        <v>35233</v>
      </c>
      <c r="B1125" s="24">
        <f>VLOOKUP(Table2634[[#This Row],[Date]],'DB Money Supply'!$A:$D,4)</f>
        <v>1114.5</v>
      </c>
      <c r="C1125" s="30">
        <f>(Table2634[[#This Row],[M1 Money Stock, Billions of Dollars, Weekly, Seasonally Adjusted]]-B1124)/B1124</f>
        <v>-3.5877657188993715E-4</v>
      </c>
      <c r="D1125" s="34">
        <f>((1+Table2634[[#This Row],[Weekly change]])^52)-1</f>
        <v>-1.848671433560678E-2</v>
      </c>
      <c r="E1125" s="24">
        <f t="shared" si="17"/>
        <v>1113.5999999999999</v>
      </c>
      <c r="F1125" s="32">
        <f>(Table2634[[#This Row],[4 weeks average]]-B1073)/B1073</f>
        <v>-2.6062620255378852E-2</v>
      </c>
    </row>
    <row r="1126" spans="1:6" x14ac:dyDescent="0.35">
      <c r="A1126" s="22">
        <v>35240</v>
      </c>
      <c r="B1126" s="24">
        <f>VLOOKUP(Table2634[[#This Row],[Date]],'DB Money Supply'!$A:$D,4)</f>
        <v>1113</v>
      </c>
      <c r="C1126" s="30">
        <f>(Table2634[[#This Row],[M1 Money Stock, Billions of Dollars, Weekly, Seasonally Adjusted]]-B1125)/B1125</f>
        <v>-1.3458950201884253E-3</v>
      </c>
      <c r="D1126" s="34">
        <f>((1+Table2634[[#This Row],[Weekly change]])^52)-1</f>
        <v>-6.76375831668653E-2</v>
      </c>
      <c r="E1126" s="24">
        <f t="shared" si="17"/>
        <v>1114.1500000000001</v>
      </c>
      <c r="F1126" s="32">
        <f>(Table2634[[#This Row],[4 weeks average]]-B1074)/B1074</f>
        <v>-2.5922364049658912E-2</v>
      </c>
    </row>
    <row r="1127" spans="1:6" x14ac:dyDescent="0.35">
      <c r="A1127" s="22">
        <v>35247</v>
      </c>
      <c r="B1127" s="24">
        <f>VLOOKUP(Table2634[[#This Row],[Date]],'DB Money Supply'!$A:$D,4)</f>
        <v>1119.2</v>
      </c>
      <c r="C1127" s="30">
        <f>(Table2634[[#This Row],[M1 Money Stock, Billions of Dollars, Weekly, Seasonally Adjusted]]-B1126)/B1126</f>
        <v>5.5705300988320265E-3</v>
      </c>
      <c r="D1127" s="34">
        <f>((1+Table2634[[#This Row],[Weekly change]])^52)-1</f>
        <v>0.33490983191942281</v>
      </c>
      <c r="E1127" s="24">
        <f t="shared" si="17"/>
        <v>1115.4000000000001</v>
      </c>
      <c r="F1127" s="32">
        <f>(Table2634[[#This Row],[4 weeks average]]-B1075)/B1075</f>
        <v>-2.2436459246275117E-2</v>
      </c>
    </row>
    <row r="1128" spans="1:6" x14ac:dyDescent="0.35">
      <c r="A1128" s="22">
        <v>35254</v>
      </c>
      <c r="B1128" s="24">
        <f>VLOOKUP(Table2634[[#This Row],[Date]],'DB Money Supply'!$A:$D,4)</f>
        <v>1109</v>
      </c>
      <c r="C1128" s="30">
        <f>(Table2634[[#This Row],[M1 Money Stock, Billions of Dollars, Weekly, Seasonally Adjusted]]-B1127)/B1127</f>
        <v>-9.1136526090064736E-3</v>
      </c>
      <c r="D1128" s="34">
        <f>((1+Table2634[[#This Row],[Weekly change]])^52)-1</f>
        <v>-0.37878787675335257</v>
      </c>
      <c r="E1128" s="24">
        <f t="shared" si="17"/>
        <v>1113.925</v>
      </c>
      <c r="F1128" s="32">
        <f>(Table2634[[#This Row],[4 weeks average]]-B1076)/B1076</f>
        <v>-3.0526544821584026E-2</v>
      </c>
    </row>
    <row r="1129" spans="1:6" x14ac:dyDescent="0.35">
      <c r="A1129" s="22">
        <v>35261</v>
      </c>
      <c r="B1129" s="24">
        <f>VLOOKUP(Table2634[[#This Row],[Date]],'DB Money Supply'!$A:$D,4)</f>
        <v>1115.0999999999999</v>
      </c>
      <c r="C1129" s="30">
        <f>(Table2634[[#This Row],[M1 Money Stock, Billions of Dollars, Weekly, Seasonally Adjusted]]-B1128)/B1128</f>
        <v>5.5004508566275107E-3</v>
      </c>
      <c r="D1129" s="34">
        <f>((1+Table2634[[#This Row],[Weekly change]])^52)-1</f>
        <v>0.33008079470801777</v>
      </c>
      <c r="E1129" s="24">
        <f t="shared" si="17"/>
        <v>1114.0749999999998</v>
      </c>
      <c r="F1129" s="32">
        <f>(Table2634[[#This Row],[4 weeks average]]-B1077)/B1077</f>
        <v>-2.7433435181143766E-2</v>
      </c>
    </row>
    <row r="1130" spans="1:6" x14ac:dyDescent="0.35">
      <c r="A1130" s="22">
        <v>35268</v>
      </c>
      <c r="B1130" s="24">
        <f>VLOOKUP(Table2634[[#This Row],[Date]],'DB Money Supply'!$A:$D,4)</f>
        <v>1113.0999999999999</v>
      </c>
      <c r="C1130" s="30">
        <f>(Table2634[[#This Row],[M1 Money Stock, Billions of Dollars, Weekly, Seasonally Adjusted]]-B1129)/B1129</f>
        <v>-1.793561115595014E-3</v>
      </c>
      <c r="D1130" s="34">
        <f>((1+Table2634[[#This Row],[Weekly change]])^52)-1</f>
        <v>-8.9124374738187129E-2</v>
      </c>
      <c r="E1130" s="24">
        <f t="shared" si="17"/>
        <v>1114.0999999999999</v>
      </c>
      <c r="F1130" s="32">
        <f>(Table2634[[#This Row],[4 weeks average]]-B1078)/B1078</f>
        <v>-2.5284339457567882E-2</v>
      </c>
    </row>
    <row r="1131" spans="1:6" x14ac:dyDescent="0.35">
      <c r="A1131" s="22">
        <v>35275</v>
      </c>
      <c r="B1131" s="24">
        <f>VLOOKUP(Table2634[[#This Row],[Date]],'DB Money Supply'!$A:$D,4)</f>
        <v>1112.0999999999999</v>
      </c>
      <c r="C1131" s="30">
        <f>(Table2634[[#This Row],[M1 Money Stock, Billions of Dollars, Weekly, Seasonally Adjusted]]-B1130)/B1130</f>
        <v>-8.9839187853741806E-4</v>
      </c>
      <c r="D1131" s="34">
        <f>((1+Table2634[[#This Row],[Weekly change]])^52)-1</f>
        <v>-4.566200236620821E-2</v>
      </c>
      <c r="E1131" s="24">
        <f t="shared" si="17"/>
        <v>1112.3249999999998</v>
      </c>
      <c r="F1131" s="32">
        <f>(Table2634[[#This Row],[4 weeks average]]-B1079)/B1079</f>
        <v>-2.9554179026348128E-2</v>
      </c>
    </row>
    <row r="1132" spans="1:6" x14ac:dyDescent="0.35">
      <c r="A1132" s="22">
        <v>35282</v>
      </c>
      <c r="B1132" s="24">
        <f>VLOOKUP(Table2634[[#This Row],[Date]],'DB Money Supply'!$A:$D,4)</f>
        <v>1108.5</v>
      </c>
      <c r="C1132" s="30">
        <f>(Table2634[[#This Row],[M1 Money Stock, Billions of Dollars, Weekly, Seasonally Adjusted]]-B1131)/B1131</f>
        <v>-3.2371189641218498E-3</v>
      </c>
      <c r="D1132" s="34">
        <f>((1+Table2634[[#This Row],[Weekly change]])^52)-1</f>
        <v>-0.15515595260869686</v>
      </c>
      <c r="E1132" s="24">
        <f t="shared" si="17"/>
        <v>1112.1999999999998</v>
      </c>
      <c r="F1132" s="32">
        <f>(Table2634[[#This Row],[4 weeks average]]-B1080)/B1080</f>
        <v>-2.9493891797556879E-2</v>
      </c>
    </row>
    <row r="1133" spans="1:6" x14ac:dyDescent="0.35">
      <c r="A1133" s="22">
        <v>35289</v>
      </c>
      <c r="B1133" s="24">
        <f>VLOOKUP(Table2634[[#This Row],[Date]],'DB Money Supply'!$A:$D,4)</f>
        <v>1106.0999999999999</v>
      </c>
      <c r="C1133" s="30">
        <f>(Table2634[[#This Row],[M1 Money Stock, Billions of Dollars, Weekly, Seasonally Adjusted]]-B1132)/B1132</f>
        <v>-2.165087956698323E-3</v>
      </c>
      <c r="D1133" s="34">
        <f>((1+Table2634[[#This Row],[Weekly change]])^52)-1</f>
        <v>-0.10658727578503879</v>
      </c>
      <c r="E1133" s="24">
        <f t="shared" si="17"/>
        <v>1109.9499999999998</v>
      </c>
      <c r="F1133" s="32">
        <f>(Table2634[[#This Row],[4 weeks average]]-B1081)/B1081</f>
        <v>-3.2639009935506599E-2</v>
      </c>
    </row>
    <row r="1134" spans="1:6" x14ac:dyDescent="0.35">
      <c r="A1134" s="22">
        <v>35296</v>
      </c>
      <c r="B1134" s="24">
        <f>VLOOKUP(Table2634[[#This Row],[Date]],'DB Money Supply'!$A:$D,4)</f>
        <v>1098.0999999999999</v>
      </c>
      <c r="C1134" s="30">
        <f>(Table2634[[#This Row],[M1 Money Stock, Billions of Dollars, Weekly, Seasonally Adjusted]]-B1133)/B1133</f>
        <v>-7.2326191121960043E-3</v>
      </c>
      <c r="D1134" s="34">
        <f>((1+Table2634[[#This Row],[Weekly change]])^52)-1</f>
        <v>-0.3144013411266009</v>
      </c>
      <c r="E1134" s="24">
        <f t="shared" si="17"/>
        <v>1106.1999999999998</v>
      </c>
      <c r="F1134" s="32">
        <f>(Table2634[[#This Row],[4 weeks average]]-B1082)/B1082</f>
        <v>-3.4982116374422174E-2</v>
      </c>
    </row>
    <row r="1135" spans="1:6" x14ac:dyDescent="0.35">
      <c r="A1135" s="22">
        <v>35303</v>
      </c>
      <c r="B1135" s="24">
        <f>VLOOKUP(Table2634[[#This Row],[Date]],'DB Money Supply'!$A:$D,4)</f>
        <v>1098.5999999999999</v>
      </c>
      <c r="C1135" s="30">
        <f>(Table2634[[#This Row],[M1 Money Stock, Billions of Dollars, Weekly, Seasonally Adjusted]]-B1134)/B1134</f>
        <v>4.5533193698205998E-4</v>
      </c>
      <c r="D1135" s="34">
        <f>((1+Table2634[[#This Row],[Weekly change]])^52)-1</f>
        <v>2.3954274541583498E-2</v>
      </c>
      <c r="E1135" s="24">
        <f t="shared" si="17"/>
        <v>1102.8249999999998</v>
      </c>
      <c r="F1135" s="32">
        <f>(Table2634[[#This Row],[4 weeks average]]-B1083)/B1083</f>
        <v>-3.5486269022214682E-2</v>
      </c>
    </row>
    <row r="1136" spans="1:6" x14ac:dyDescent="0.35">
      <c r="A1136" s="22">
        <v>35310</v>
      </c>
      <c r="B1136" s="24">
        <f>VLOOKUP(Table2634[[#This Row],[Date]],'DB Money Supply'!$A:$D,4)</f>
        <v>1097.9000000000001</v>
      </c>
      <c r="C1136" s="30">
        <f>(Table2634[[#This Row],[M1 Money Stock, Billions of Dollars, Weekly, Seasonally Adjusted]]-B1135)/B1135</f>
        <v>-6.3717458583635372E-4</v>
      </c>
      <c r="D1136" s="34">
        <f>((1+Table2634[[#This Row],[Weekly change]])^52)-1</f>
        <v>-3.2600406437614415E-2</v>
      </c>
      <c r="E1136" s="24">
        <f t="shared" si="17"/>
        <v>1100.175</v>
      </c>
      <c r="F1136" s="32">
        <f>(Table2634[[#This Row],[4 weeks average]]-B1084)/B1084</f>
        <v>-3.7214491992649069E-2</v>
      </c>
    </row>
    <row r="1137" spans="1:6" x14ac:dyDescent="0.35">
      <c r="A1137" s="22">
        <v>35317</v>
      </c>
      <c r="B1137" s="24">
        <f>VLOOKUP(Table2634[[#This Row],[Date]],'DB Money Supply'!$A:$D,4)</f>
        <v>1103.8</v>
      </c>
      <c r="C1137" s="30">
        <f>(Table2634[[#This Row],[M1 Money Stock, Billions of Dollars, Weekly, Seasonally Adjusted]]-B1136)/B1136</f>
        <v>5.3738956189087013E-3</v>
      </c>
      <c r="D1137" s="34">
        <f>((1+Table2634[[#This Row],[Weekly change]])^52)-1</f>
        <v>0.32140346623691274</v>
      </c>
      <c r="E1137" s="24">
        <f t="shared" si="17"/>
        <v>1099.5999999999999</v>
      </c>
      <c r="F1137" s="32">
        <f>(Table2634[[#This Row],[4 weeks average]]-B1085)/B1085</f>
        <v>-4.2660630332578796E-2</v>
      </c>
    </row>
    <row r="1138" spans="1:6" x14ac:dyDescent="0.35">
      <c r="A1138" s="22">
        <v>35324</v>
      </c>
      <c r="B1138" s="24">
        <f>VLOOKUP(Table2634[[#This Row],[Date]],'DB Money Supply'!$A:$D,4)</f>
        <v>1096.7</v>
      </c>
      <c r="C1138" s="30">
        <f>(Table2634[[#This Row],[M1 Money Stock, Billions of Dollars, Weekly, Seasonally Adjusted]]-B1137)/B1137</f>
        <v>-6.4323246965029071E-3</v>
      </c>
      <c r="D1138" s="34">
        <f>((1+Table2634[[#This Row],[Weekly change]])^52)-1</f>
        <v>-0.28506329482711479</v>
      </c>
      <c r="E1138" s="24">
        <f t="shared" si="17"/>
        <v>1099.25</v>
      </c>
      <c r="F1138" s="32">
        <f>(Table2634[[#This Row],[4 weeks average]]-B1086)/B1086</f>
        <v>-3.7518606076525622E-2</v>
      </c>
    </row>
    <row r="1139" spans="1:6" x14ac:dyDescent="0.35">
      <c r="A1139" s="22">
        <v>35331</v>
      </c>
      <c r="B1139" s="24">
        <f>VLOOKUP(Table2634[[#This Row],[Date]],'DB Money Supply'!$A:$D,4)</f>
        <v>1091.7</v>
      </c>
      <c r="C1139" s="30">
        <f>(Table2634[[#This Row],[M1 Money Stock, Billions of Dollars, Weekly, Seasonally Adjusted]]-B1138)/B1138</f>
        <v>-4.55913194127838E-3</v>
      </c>
      <c r="D1139" s="34">
        <f>((1+Table2634[[#This Row],[Weekly change]])^52)-1</f>
        <v>-0.21149531974800562</v>
      </c>
      <c r="E1139" s="24">
        <f t="shared" si="17"/>
        <v>1097.5249999999999</v>
      </c>
      <c r="F1139" s="32">
        <f>(Table2634[[#This Row],[4 weeks average]]-B1087)/B1087</f>
        <v>-3.7258771929824679E-2</v>
      </c>
    </row>
    <row r="1140" spans="1:6" x14ac:dyDescent="0.35">
      <c r="A1140" s="22">
        <v>35338</v>
      </c>
      <c r="B1140" s="24">
        <f>VLOOKUP(Table2634[[#This Row],[Date]],'DB Money Supply'!$A:$D,4)</f>
        <v>1091.8</v>
      </c>
      <c r="C1140" s="30">
        <f>(Table2634[[#This Row],[M1 Money Stock, Billions of Dollars, Weekly, Seasonally Adjusted]]-B1139)/B1139</f>
        <v>9.160025648063483E-5</v>
      </c>
      <c r="D1140" s="34">
        <f>((1+Table2634[[#This Row],[Weekly change]])^52)-1</f>
        <v>4.774356286591841E-3</v>
      </c>
      <c r="E1140" s="24">
        <f t="shared" si="17"/>
        <v>1096</v>
      </c>
      <c r="F1140" s="32">
        <f>(Table2634[[#This Row],[4 weeks average]]-B1088)/B1088</f>
        <v>-3.3339213265126087E-2</v>
      </c>
    </row>
    <row r="1141" spans="1:6" x14ac:dyDescent="0.35">
      <c r="A1141" s="22">
        <v>35345</v>
      </c>
      <c r="B1141" s="24">
        <f>VLOOKUP(Table2634[[#This Row],[Date]],'DB Money Supply'!$A:$D,4)</f>
        <v>1088.5</v>
      </c>
      <c r="C1141" s="30">
        <f>(Table2634[[#This Row],[M1 Money Stock, Billions of Dollars, Weekly, Seasonally Adjusted]]-B1140)/B1140</f>
        <v>-3.0225315991939498E-3</v>
      </c>
      <c r="D1141" s="34">
        <f>((1+Table2634[[#This Row],[Weekly change]])^52)-1</f>
        <v>-0.1456459998479066</v>
      </c>
      <c r="E1141" s="24">
        <f t="shared" si="17"/>
        <v>1092.175</v>
      </c>
      <c r="F1141" s="32">
        <f>(Table2634[[#This Row],[4 weeks average]]-B1089)/B1089</f>
        <v>-3.9677305899938453E-2</v>
      </c>
    </row>
    <row r="1142" spans="1:6" x14ac:dyDescent="0.35">
      <c r="A1142" s="22">
        <v>35352</v>
      </c>
      <c r="B1142" s="24">
        <f>VLOOKUP(Table2634[[#This Row],[Date]],'DB Money Supply'!$A:$D,4)</f>
        <v>1091.5999999999999</v>
      </c>
      <c r="C1142" s="30">
        <f>(Table2634[[#This Row],[M1 Money Stock, Billions of Dollars, Weekly, Seasonally Adjusted]]-B1141)/B1141</f>
        <v>2.8479559026181986E-3</v>
      </c>
      <c r="D1142" s="34">
        <f>((1+Table2634[[#This Row],[Weekly change]])^52)-1</f>
        <v>0.15937750133635786</v>
      </c>
      <c r="E1142" s="24">
        <f t="shared" si="17"/>
        <v>1090.9000000000001</v>
      </c>
      <c r="F1142" s="32">
        <f>(Table2634[[#This Row],[4 weeks average]]-B1090)/B1090</f>
        <v>-4.4076410795653657E-2</v>
      </c>
    </row>
    <row r="1143" spans="1:6" x14ac:dyDescent="0.35">
      <c r="A1143" s="22">
        <v>35359</v>
      </c>
      <c r="B1143" s="24">
        <f>VLOOKUP(Table2634[[#This Row],[Date]],'DB Money Supply'!$A:$D,4)</f>
        <v>1086.7</v>
      </c>
      <c r="C1143" s="30">
        <f>(Table2634[[#This Row],[M1 Money Stock, Billions of Dollars, Weekly, Seasonally Adjusted]]-B1142)/B1142</f>
        <v>-4.4888237449614002E-3</v>
      </c>
      <c r="D1143" s="34">
        <f>((1+Table2634[[#This Row],[Weekly change]])^52)-1</f>
        <v>-0.20859410069944972</v>
      </c>
      <c r="E1143" s="24">
        <f t="shared" si="17"/>
        <v>1089.6500000000001</v>
      </c>
      <c r="F1143" s="32">
        <f>(Table2634[[#This Row],[4 weeks average]]-B1091)/B1091</f>
        <v>-4.088548543262021E-2</v>
      </c>
    </row>
    <row r="1144" spans="1:6" x14ac:dyDescent="0.35">
      <c r="A1144" s="22">
        <v>35366</v>
      </c>
      <c r="B1144" s="24">
        <f>VLOOKUP(Table2634[[#This Row],[Date]],'DB Money Supply'!$A:$D,4)</f>
        <v>1077.8</v>
      </c>
      <c r="C1144" s="30">
        <f>(Table2634[[#This Row],[M1 Money Stock, Billions of Dollars, Weekly, Seasonally Adjusted]]-B1143)/B1143</f>
        <v>-8.1899328241465813E-3</v>
      </c>
      <c r="D1144" s="34">
        <f>((1+Table2634[[#This Row],[Weekly change]])^52)-1</f>
        <v>-0.34794739487904258</v>
      </c>
      <c r="E1144" s="24">
        <f t="shared" si="17"/>
        <v>1086.1500000000001</v>
      </c>
      <c r="F1144" s="32">
        <f>(Table2634[[#This Row],[4 weeks average]]-B1092)/B1092</f>
        <v>-4.3208245243128919E-2</v>
      </c>
    </row>
    <row r="1145" spans="1:6" x14ac:dyDescent="0.35">
      <c r="A1145" s="22">
        <v>35373</v>
      </c>
      <c r="B1145" s="24">
        <f>VLOOKUP(Table2634[[#This Row],[Date]],'DB Money Supply'!$A:$D,4)</f>
        <v>1081.2</v>
      </c>
      <c r="C1145" s="30">
        <f>(Table2634[[#This Row],[M1 Money Stock, Billions of Dollars, Weekly, Seasonally Adjusted]]-B1144)/B1144</f>
        <v>3.154574132492198E-3</v>
      </c>
      <c r="D1145" s="34">
        <f>((1+Table2634[[#This Row],[Weekly change]])^52)-1</f>
        <v>0.17795473942509532</v>
      </c>
      <c r="E1145" s="24">
        <f t="shared" si="17"/>
        <v>1084.325</v>
      </c>
      <c r="F1145" s="32">
        <f>(Table2634[[#This Row],[4 weeks average]]-B1093)/B1093</f>
        <v>-4.7082344670006188E-2</v>
      </c>
    </row>
    <row r="1146" spans="1:6" x14ac:dyDescent="0.35">
      <c r="A1146" s="22">
        <v>35380</v>
      </c>
      <c r="B1146" s="24">
        <f>VLOOKUP(Table2634[[#This Row],[Date]],'DB Money Supply'!$A:$D,4)</f>
        <v>1088.0999999999999</v>
      </c>
      <c r="C1146" s="30">
        <f>(Table2634[[#This Row],[M1 Money Stock, Billions of Dollars, Weekly, Seasonally Adjusted]]-B1145)/B1145</f>
        <v>6.3817980022196292E-3</v>
      </c>
      <c r="D1146" s="34">
        <f>((1+Table2634[[#This Row],[Weekly change]])^52)-1</f>
        <v>0.3920800519494303</v>
      </c>
      <c r="E1146" s="24">
        <f t="shared" si="17"/>
        <v>1083.4499999999998</v>
      </c>
      <c r="F1146" s="32">
        <f>(Table2634[[#This Row],[4 weeks average]]-B1094)/B1094</f>
        <v>-4.4829410208939553E-2</v>
      </c>
    </row>
    <row r="1147" spans="1:6" x14ac:dyDescent="0.35">
      <c r="A1147" s="22">
        <v>35387</v>
      </c>
      <c r="B1147" s="24">
        <f>VLOOKUP(Table2634[[#This Row],[Date]],'DB Money Supply'!$A:$D,4)</f>
        <v>1087.7</v>
      </c>
      <c r="C1147" s="30">
        <f>(Table2634[[#This Row],[M1 Money Stock, Billions of Dollars, Weekly, Seasonally Adjusted]]-B1146)/B1146</f>
        <v>-3.6761327083895194E-4</v>
      </c>
      <c r="D1147" s="34">
        <f>((1+Table2634[[#This Row],[Weekly change]])^52)-1</f>
        <v>-1.8937788065117589E-2</v>
      </c>
      <c r="E1147" s="24">
        <f t="shared" si="17"/>
        <v>1083.7</v>
      </c>
      <c r="F1147" s="32">
        <f>(Table2634[[#This Row],[4 weeks average]]-B1095)/B1095</f>
        <v>-4.4861625242376052E-2</v>
      </c>
    </row>
    <row r="1148" spans="1:6" x14ac:dyDescent="0.35">
      <c r="A1148" s="22">
        <v>35394</v>
      </c>
      <c r="B1148" s="24">
        <f>VLOOKUP(Table2634[[#This Row],[Date]],'DB Money Supply'!$A:$D,4)</f>
        <v>1078.0999999999999</v>
      </c>
      <c r="C1148" s="30">
        <f>(Table2634[[#This Row],[M1 Money Stock, Billions of Dollars, Weekly, Seasonally Adjusted]]-B1147)/B1147</f>
        <v>-8.8259630412798901E-3</v>
      </c>
      <c r="D1148" s="34">
        <f>((1+Table2634[[#This Row],[Weekly change]])^52)-1</f>
        <v>-0.36933938442967307</v>
      </c>
      <c r="E1148" s="24">
        <f t="shared" si="17"/>
        <v>1083.7750000000001</v>
      </c>
      <c r="F1148" s="32">
        <f>(Table2634[[#This Row],[4 weeks average]]-B1096)/B1096</f>
        <v>-4.4121538190156878E-2</v>
      </c>
    </row>
    <row r="1149" spans="1:6" x14ac:dyDescent="0.35">
      <c r="A1149" s="22">
        <v>35401</v>
      </c>
      <c r="B1149" s="24">
        <f>VLOOKUP(Table2634[[#This Row],[Date]],'DB Money Supply'!$A:$D,4)</f>
        <v>1081</v>
      </c>
      <c r="C1149" s="30">
        <f>(Table2634[[#This Row],[M1 Money Stock, Billions of Dollars, Weekly, Seasonally Adjusted]]-B1148)/B1148</f>
        <v>2.6899174473611828E-3</v>
      </c>
      <c r="D1149" s="34">
        <f>((1+Table2634[[#This Row],[Weekly change]])^52)-1</f>
        <v>0.14991487384869528</v>
      </c>
      <c r="E1149" s="24">
        <f t="shared" si="17"/>
        <v>1083.7249999999999</v>
      </c>
      <c r="F1149" s="32">
        <f>(Table2634[[#This Row],[4 weeks average]]-B1097)/B1097</f>
        <v>-3.711683696135059E-2</v>
      </c>
    </row>
    <row r="1150" spans="1:6" x14ac:dyDescent="0.35">
      <c r="A1150" s="22">
        <v>35408</v>
      </c>
      <c r="B1150" s="24">
        <f>VLOOKUP(Table2634[[#This Row],[Date]],'DB Money Supply'!$A:$D,4)</f>
        <v>1091.0999999999999</v>
      </c>
      <c r="C1150" s="30">
        <f>(Table2634[[#This Row],[M1 Money Stock, Billions of Dollars, Weekly, Seasonally Adjusted]]-B1149)/B1149</f>
        <v>9.3432007400554209E-3</v>
      </c>
      <c r="D1150" s="34">
        <f>((1+Table2634[[#This Row],[Weekly change]])^52)-1</f>
        <v>0.62188782869890424</v>
      </c>
      <c r="E1150" s="24">
        <f t="shared" si="17"/>
        <v>1084.4749999999999</v>
      </c>
      <c r="F1150" s="32">
        <f>(Table2634[[#This Row],[4 weeks average]]-B1098)/B1098</f>
        <v>-4.1136162687886904E-2</v>
      </c>
    </row>
    <row r="1151" spans="1:6" x14ac:dyDescent="0.35">
      <c r="A1151" s="22">
        <v>35415</v>
      </c>
      <c r="B1151" s="24">
        <f>VLOOKUP(Table2634[[#This Row],[Date]],'DB Money Supply'!$A:$D,4)</f>
        <v>1083.9000000000001</v>
      </c>
      <c r="C1151" s="30">
        <f>(Table2634[[#This Row],[M1 Money Stock, Billions of Dollars, Weekly, Seasonally Adjusted]]-B1150)/B1150</f>
        <v>-6.5988452020894683E-3</v>
      </c>
      <c r="D1151" s="34">
        <f>((1+Table2634[[#This Row],[Weekly change]])^52)-1</f>
        <v>-0.29126750286546876</v>
      </c>
      <c r="E1151" s="24">
        <f t="shared" si="17"/>
        <v>1083.5250000000001</v>
      </c>
      <c r="F1151" s="32">
        <f>(Table2634[[#This Row],[4 weeks average]]-B1099)/B1099</f>
        <v>-3.4893560167453416E-2</v>
      </c>
    </row>
    <row r="1152" spans="1:6" x14ac:dyDescent="0.35">
      <c r="A1152" s="22">
        <v>35422</v>
      </c>
      <c r="B1152" s="24">
        <f>VLOOKUP(Table2634[[#This Row],[Date]],'DB Money Supply'!$A:$D,4)</f>
        <v>1080.2</v>
      </c>
      <c r="C1152" s="30">
        <f>(Table2634[[#This Row],[M1 Money Stock, Billions of Dollars, Weekly, Seasonally Adjusted]]-B1151)/B1151</f>
        <v>-3.4135990405019328E-3</v>
      </c>
      <c r="D1152" s="34">
        <f>((1+Table2634[[#This Row],[Weekly change]])^52)-1</f>
        <v>-0.16289922078960606</v>
      </c>
      <c r="E1152" s="24">
        <f t="shared" si="17"/>
        <v>1084.05</v>
      </c>
      <c r="F1152" s="32">
        <f>(Table2634[[#This Row],[4 weeks average]]-B1100)/B1100</f>
        <v>-3.8110026619343429E-2</v>
      </c>
    </row>
    <row r="1153" spans="1:6" x14ac:dyDescent="0.35">
      <c r="A1153" s="22">
        <v>35429</v>
      </c>
      <c r="B1153" s="24">
        <f>VLOOKUP(Table2634[[#This Row],[Date]],'DB Money Supply'!$A:$D,4)</f>
        <v>1070.7</v>
      </c>
      <c r="C1153" s="30">
        <f>(Table2634[[#This Row],[M1 Money Stock, Billions of Dollars, Weekly, Seasonally Adjusted]]-B1152)/B1152</f>
        <v>-8.7946676541381229E-3</v>
      </c>
      <c r="D1153" s="34">
        <f>((1+Table2634[[#This Row],[Weekly change]])^52)-1</f>
        <v>-0.36830309951686535</v>
      </c>
      <c r="E1153" s="24">
        <f t="shared" si="17"/>
        <v>1081.4749999999999</v>
      </c>
      <c r="F1153" s="32">
        <f>(Table2634[[#This Row],[4 weeks average]]-B1101)/B1101</f>
        <v>-4.3365767359575487E-2</v>
      </c>
    </row>
    <row r="1154" spans="1:6" x14ac:dyDescent="0.35">
      <c r="A1154" s="22">
        <v>35436</v>
      </c>
      <c r="B1154" s="24">
        <f>VLOOKUP(Table2634[[#This Row],[Date]],'DB Money Supply'!$A:$D,4)</f>
        <v>1079.5999999999999</v>
      </c>
      <c r="C1154" s="30">
        <f>(Table2634[[#This Row],[M1 Money Stock, Billions of Dollars, Weekly, Seasonally Adjusted]]-B1153)/B1153</f>
        <v>8.3123190436161978E-3</v>
      </c>
      <c r="D1154" s="34">
        <f>((1+Table2634[[#This Row],[Weekly change]])^52)-1</f>
        <v>0.53795563219612363</v>
      </c>
      <c r="E1154" s="24">
        <f t="shared" si="17"/>
        <v>1078.5999999999999</v>
      </c>
      <c r="F1154" s="32">
        <f>(Table2634[[#This Row],[4 weeks average]]-B1102)/B1102</f>
        <v>-4.1159214152369256E-2</v>
      </c>
    </row>
    <row r="1155" spans="1:6" x14ac:dyDescent="0.35">
      <c r="A1155" s="22">
        <v>35443</v>
      </c>
      <c r="B1155" s="24">
        <f>VLOOKUP(Table2634[[#This Row],[Date]],'DB Money Supply'!$A:$D,4)</f>
        <v>1089.9000000000001</v>
      </c>
      <c r="C1155" s="30">
        <f>(Table2634[[#This Row],[M1 Money Stock, Billions of Dollars, Weekly, Seasonally Adjusted]]-B1154)/B1154</f>
        <v>9.5405705816970932E-3</v>
      </c>
      <c r="D1155" s="34">
        <f>((1+Table2634[[#This Row],[Weekly change]])^52)-1</f>
        <v>0.63846205592024163</v>
      </c>
      <c r="E1155" s="24">
        <f t="shared" si="17"/>
        <v>1080.0999999999999</v>
      </c>
      <c r="F1155" s="32">
        <f>(Table2634[[#This Row],[4 weeks average]]-B1103)/B1103</f>
        <v>-4.365149636975401E-2</v>
      </c>
    </row>
    <row r="1156" spans="1:6" x14ac:dyDescent="0.35">
      <c r="A1156" s="22">
        <v>35450</v>
      </c>
      <c r="B1156" s="24">
        <f>VLOOKUP(Table2634[[#This Row],[Date]],'DB Money Supply'!$A:$D,4)</f>
        <v>1081.7</v>
      </c>
      <c r="C1156" s="30">
        <f>(Table2634[[#This Row],[M1 Money Stock, Billions of Dollars, Weekly, Seasonally Adjusted]]-B1155)/B1155</f>
        <v>-7.5236260207358881E-3</v>
      </c>
      <c r="D1156" s="34">
        <f>((1+Table2634[[#This Row],[Weekly change]])^52)-1</f>
        <v>-0.32477391636406028</v>
      </c>
      <c r="E1156" s="24">
        <f t="shared" si="17"/>
        <v>1080.4750000000001</v>
      </c>
      <c r="F1156" s="32">
        <f>(Table2634[[#This Row],[4 weeks average]]-B1104)/B1104</f>
        <v>-3.5978765167737167E-2</v>
      </c>
    </row>
    <row r="1157" spans="1:6" x14ac:dyDescent="0.35">
      <c r="A1157" s="22">
        <v>35457</v>
      </c>
      <c r="B1157" s="24">
        <f>VLOOKUP(Table2634[[#This Row],[Date]],'DB Money Supply'!$A:$D,4)</f>
        <v>1075.8</v>
      </c>
      <c r="C1157" s="30">
        <f>(Table2634[[#This Row],[M1 Money Stock, Billions of Dollars, Weekly, Seasonally Adjusted]]-B1156)/B1156</f>
        <v>-5.4543773689563566E-3</v>
      </c>
      <c r="D1157" s="34">
        <f>((1+Table2634[[#This Row],[Weekly change]])^52)-1</f>
        <v>-0.24753737656709096</v>
      </c>
      <c r="E1157" s="24">
        <f t="shared" si="17"/>
        <v>1081.75</v>
      </c>
      <c r="F1157" s="32">
        <f>(Table2634[[#This Row],[4 weeks average]]-B1105)/B1105</f>
        <v>-3.2337418373736548E-2</v>
      </c>
    </row>
    <row r="1158" spans="1:6" x14ac:dyDescent="0.35">
      <c r="A1158" s="22">
        <v>35464</v>
      </c>
      <c r="B1158" s="24">
        <f>VLOOKUP(Table2634[[#This Row],[Date]],'DB Money Supply'!$A:$D,4)</f>
        <v>1077.2</v>
      </c>
      <c r="C1158" s="30">
        <f>(Table2634[[#This Row],[M1 Money Stock, Billions of Dollars, Weekly, Seasonally Adjusted]]-B1157)/B1157</f>
        <v>1.301357129578073E-3</v>
      </c>
      <c r="D1158" s="34">
        <f>((1+Table2634[[#This Row],[Weekly change]])^52)-1</f>
        <v>6.9965684192806243E-2</v>
      </c>
      <c r="E1158" s="24">
        <f t="shared" si="17"/>
        <v>1081.1500000000001</v>
      </c>
      <c r="F1158" s="32">
        <f>(Table2634[[#This Row],[4 weeks average]]-B1106)/B1106</f>
        <v>-3.5978600089166216E-2</v>
      </c>
    </row>
    <row r="1159" spans="1:6" x14ac:dyDescent="0.35">
      <c r="A1159" s="22">
        <v>35471</v>
      </c>
      <c r="B1159" s="24">
        <f>VLOOKUP(Table2634[[#This Row],[Date]],'DB Money Supply'!$A:$D,4)</f>
        <v>1086.5</v>
      </c>
      <c r="C1159" s="30">
        <f>(Table2634[[#This Row],[M1 Money Stock, Billions of Dollars, Weekly, Seasonally Adjusted]]-B1158)/B1158</f>
        <v>8.6334942443371272E-3</v>
      </c>
      <c r="D1159" s="34">
        <f>((1+Table2634[[#This Row],[Weekly change]])^52)-1</f>
        <v>0.56363746513892554</v>
      </c>
      <c r="E1159" s="24">
        <f t="shared" si="17"/>
        <v>1080.3</v>
      </c>
      <c r="F1159" s="32">
        <f>(Table2634[[#This Row],[4 weeks average]]-B1107)/B1107</f>
        <v>-3.4239227605935951E-2</v>
      </c>
    </row>
    <row r="1160" spans="1:6" x14ac:dyDescent="0.35">
      <c r="A1160" s="22">
        <v>35478</v>
      </c>
      <c r="B1160" s="24">
        <f>VLOOKUP(Table2634[[#This Row],[Date]],'DB Money Supply'!$A:$D,4)</f>
        <v>1078.2</v>
      </c>
      <c r="C1160" s="30">
        <f>(Table2634[[#This Row],[M1 Money Stock, Billions of Dollars, Weekly, Seasonally Adjusted]]-B1159)/B1159</f>
        <v>-7.639208467556332E-3</v>
      </c>
      <c r="D1160" s="34">
        <f>((1+Table2634[[#This Row],[Weekly change]])^52)-1</f>
        <v>-0.3288508639407266</v>
      </c>
      <c r="E1160" s="24">
        <f t="shared" si="17"/>
        <v>1079.425</v>
      </c>
      <c r="F1160" s="32">
        <f>(Table2634[[#This Row],[4 weeks average]]-B1108)/B1108</f>
        <v>-3.2513220399749118E-2</v>
      </c>
    </row>
    <row r="1161" spans="1:6" x14ac:dyDescent="0.35">
      <c r="A1161" s="22">
        <v>35485</v>
      </c>
      <c r="B1161" s="24">
        <f>VLOOKUP(Table2634[[#This Row],[Date]],'DB Money Supply'!$A:$D,4)</f>
        <v>1075.3</v>
      </c>
      <c r="C1161" s="30">
        <f>(Table2634[[#This Row],[M1 Money Stock, Billions of Dollars, Weekly, Seasonally Adjusted]]-B1160)/B1160</f>
        <v>-2.6896679651271477E-3</v>
      </c>
      <c r="D1161" s="34">
        <f>((1+Table2634[[#This Row],[Weekly change]])^52)-1</f>
        <v>-0.13068624356589742</v>
      </c>
      <c r="E1161" s="24">
        <f t="shared" ref="E1161:E1224" si="18">AVERAGE(B1158:B1161)</f>
        <v>1079.3</v>
      </c>
      <c r="F1161" s="32">
        <f>(Table2634[[#This Row],[4 weeks average]]-B1109)/B1109</f>
        <v>-3.3664607395469726E-2</v>
      </c>
    </row>
    <row r="1162" spans="1:6" x14ac:dyDescent="0.35">
      <c r="A1162" s="22">
        <v>35492</v>
      </c>
      <c r="B1162" s="24">
        <f>VLOOKUP(Table2634[[#This Row],[Date]],'DB Money Supply'!$A:$D,4)</f>
        <v>1073.5999999999999</v>
      </c>
      <c r="C1162" s="30">
        <f>(Table2634[[#This Row],[M1 Money Stock, Billions of Dollars, Weekly, Seasonally Adjusted]]-B1161)/B1161</f>
        <v>-1.5809541523296247E-3</v>
      </c>
      <c r="D1162" s="34">
        <f>((1+Table2634[[#This Row],[Weekly change]])^52)-1</f>
        <v>-7.8981051689373527E-2</v>
      </c>
      <c r="E1162" s="24">
        <f t="shared" si="18"/>
        <v>1078.4000000000001</v>
      </c>
      <c r="F1162" s="32">
        <f>(Table2634[[#This Row],[4 weeks average]]-B1110)/B1110</f>
        <v>-3.9715048975957179E-2</v>
      </c>
    </row>
    <row r="1163" spans="1:6" x14ac:dyDescent="0.35">
      <c r="A1163" s="22">
        <v>35499</v>
      </c>
      <c r="B1163" s="24">
        <f>VLOOKUP(Table2634[[#This Row],[Date]],'DB Money Supply'!$A:$D,4)</f>
        <v>1081.3</v>
      </c>
      <c r="C1163" s="30">
        <f>(Table2634[[#This Row],[M1 Money Stock, Billions of Dollars, Weekly, Seasonally Adjusted]]-B1162)/B1162</f>
        <v>7.1721311475410263E-3</v>
      </c>
      <c r="D1163" s="34">
        <f>((1+Table2634[[#This Row],[Weekly change]])^52)-1</f>
        <v>0.4500814890118161</v>
      </c>
      <c r="E1163" s="24">
        <f t="shared" si="18"/>
        <v>1077.0999999999999</v>
      </c>
      <c r="F1163" s="32">
        <f>(Table2634[[#This Row],[4 weeks average]]-B1111)/B1111</f>
        <v>-3.7186019486904566E-2</v>
      </c>
    </row>
    <row r="1164" spans="1:6" x14ac:dyDescent="0.35">
      <c r="A1164" s="22">
        <v>35506</v>
      </c>
      <c r="B1164" s="24">
        <f>VLOOKUP(Table2634[[#This Row],[Date]],'DB Money Supply'!$A:$D,4)</f>
        <v>1075.2</v>
      </c>
      <c r="C1164" s="30">
        <f>(Table2634[[#This Row],[M1 Money Stock, Billions of Dollars, Weekly, Seasonally Adjusted]]-B1163)/B1163</f>
        <v>-5.6413576250808374E-3</v>
      </c>
      <c r="D1164" s="34">
        <f>((1+Table2634[[#This Row],[Weekly change]])^52)-1</f>
        <v>-0.2548585176925553</v>
      </c>
      <c r="E1164" s="24">
        <f t="shared" si="18"/>
        <v>1076.3499999999999</v>
      </c>
      <c r="F1164" s="32">
        <f>(Table2634[[#This Row],[4 weeks average]]-B1112)/B1112</f>
        <v>-3.9659172019985769E-2</v>
      </c>
    </row>
    <row r="1165" spans="1:6" x14ac:dyDescent="0.35">
      <c r="A1165" s="22">
        <v>35513</v>
      </c>
      <c r="B1165" s="24">
        <f>VLOOKUP(Table2634[[#This Row],[Date]],'DB Money Supply'!$A:$D,4)</f>
        <v>1069.4000000000001</v>
      </c>
      <c r="C1165" s="30">
        <f>(Table2634[[#This Row],[M1 Money Stock, Billions of Dollars, Weekly, Seasonally Adjusted]]-B1164)/B1164</f>
        <v>-5.3943452380951955E-3</v>
      </c>
      <c r="D1165" s="34">
        <f>((1+Table2634[[#This Row],[Weekly change]])^52)-1</f>
        <v>-0.24517191467791544</v>
      </c>
      <c r="E1165" s="24">
        <f t="shared" si="18"/>
        <v>1074.875</v>
      </c>
      <c r="F1165" s="32">
        <f>(Table2634[[#This Row],[4 weeks average]]-B1113)/B1113</f>
        <v>-4.3024394586894624E-2</v>
      </c>
    </row>
    <row r="1166" spans="1:6" x14ac:dyDescent="0.35">
      <c r="A1166" s="22">
        <v>35520</v>
      </c>
      <c r="B1166" s="24">
        <f>VLOOKUP(Table2634[[#This Row],[Date]],'DB Money Supply'!$A:$D,4)</f>
        <v>1063.5999999999999</v>
      </c>
      <c r="C1166" s="30">
        <f>(Table2634[[#This Row],[M1 Money Stock, Billions of Dollars, Weekly, Seasonally Adjusted]]-B1165)/B1165</f>
        <v>-5.42360201982437E-3</v>
      </c>
      <c r="D1166" s="34">
        <f>((1+Table2634[[#This Row],[Weekly change]])^52)-1</f>
        <v>-0.24632563700648791</v>
      </c>
      <c r="E1166" s="24">
        <f t="shared" si="18"/>
        <v>1072.375</v>
      </c>
      <c r="F1166" s="32">
        <f>(Table2634[[#This Row],[4 weeks average]]-B1114)/B1114</f>
        <v>-4.9986711552090675E-2</v>
      </c>
    </row>
    <row r="1167" spans="1:6" x14ac:dyDescent="0.35">
      <c r="A1167" s="22">
        <v>35527</v>
      </c>
      <c r="B1167" s="24">
        <f>VLOOKUP(Table2634[[#This Row],[Date]],'DB Money Supply'!$A:$D,4)</f>
        <v>1069.7</v>
      </c>
      <c r="C1167" s="30">
        <f>(Table2634[[#This Row],[M1 Money Stock, Billions of Dollars, Weekly, Seasonally Adjusted]]-B1166)/B1166</f>
        <v>5.7352388115834308E-3</v>
      </c>
      <c r="D1167" s="34">
        <f>((1+Table2634[[#This Row],[Weekly change]])^52)-1</f>
        <v>0.34632742177746101</v>
      </c>
      <c r="E1167" s="24">
        <f t="shared" si="18"/>
        <v>1069.4750000000001</v>
      </c>
      <c r="F1167" s="32">
        <f>(Table2634[[#This Row],[4 weeks average]]-B1115)/B1115</f>
        <v>-4.8594431100435709E-2</v>
      </c>
    </row>
    <row r="1168" spans="1:6" x14ac:dyDescent="0.35">
      <c r="A1168" s="22">
        <v>35534</v>
      </c>
      <c r="B1168" s="24">
        <f>VLOOKUP(Table2634[[#This Row],[Date]],'DB Money Supply'!$A:$D,4)</f>
        <v>1066.5999999999999</v>
      </c>
      <c r="C1168" s="30">
        <f>(Table2634[[#This Row],[M1 Money Stock, Billions of Dollars, Weekly, Seasonally Adjusted]]-B1167)/B1167</f>
        <v>-2.8980087875106445E-3</v>
      </c>
      <c r="D1168" s="34">
        <f>((1+Table2634[[#This Row],[Weekly change]])^52)-1</f>
        <v>-0.14007941719161221</v>
      </c>
      <c r="E1168" s="24">
        <f t="shared" si="18"/>
        <v>1067.3249999999998</v>
      </c>
      <c r="F1168" s="32">
        <f>(Table2634[[#This Row],[4 weeks average]]-B1116)/B1116</f>
        <v>-5.5798832271762445E-2</v>
      </c>
    </row>
    <row r="1169" spans="1:6" x14ac:dyDescent="0.35">
      <c r="A1169" s="22">
        <v>35541</v>
      </c>
      <c r="B1169" s="24">
        <f>VLOOKUP(Table2634[[#This Row],[Date]],'DB Money Supply'!$A:$D,4)</f>
        <v>1064.0999999999999</v>
      </c>
      <c r="C1169" s="30">
        <f>(Table2634[[#This Row],[M1 Money Stock, Billions of Dollars, Weekly, Seasonally Adjusted]]-B1168)/B1168</f>
        <v>-2.3438964935308458E-3</v>
      </c>
      <c r="D1169" s="34">
        <f>((1+Table2634[[#This Row],[Weekly change]])^52)-1</f>
        <v>-0.11487436303570187</v>
      </c>
      <c r="E1169" s="24">
        <f t="shared" si="18"/>
        <v>1066</v>
      </c>
      <c r="F1169" s="32">
        <f>(Table2634[[#This Row],[4 weeks average]]-B1117)/B1117</f>
        <v>-5.2444444444444446E-2</v>
      </c>
    </row>
    <row r="1170" spans="1:6" x14ac:dyDescent="0.35">
      <c r="A1170" s="22">
        <v>35548</v>
      </c>
      <c r="B1170" s="24">
        <f>VLOOKUP(Table2634[[#This Row],[Date]],'DB Money Supply'!$A:$D,4)</f>
        <v>1055.5</v>
      </c>
      <c r="C1170" s="30">
        <f>(Table2634[[#This Row],[M1 Money Stock, Billions of Dollars, Weekly, Seasonally Adjusted]]-B1169)/B1169</f>
        <v>-8.0819471854148197E-3</v>
      </c>
      <c r="D1170" s="34">
        <f>((1+Table2634[[#This Row],[Weekly change]])^52)-1</f>
        <v>-0.34424545173435039</v>
      </c>
      <c r="E1170" s="24">
        <f t="shared" si="18"/>
        <v>1063.9749999999999</v>
      </c>
      <c r="F1170" s="32">
        <f>(Table2634[[#This Row],[4 weeks average]]-B1118)/B1118</f>
        <v>-4.883336313248704E-2</v>
      </c>
    </row>
    <row r="1171" spans="1:6" x14ac:dyDescent="0.35">
      <c r="A1171" s="22">
        <v>35555</v>
      </c>
      <c r="B1171" s="24">
        <f>VLOOKUP(Table2634[[#This Row],[Date]],'DB Money Supply'!$A:$D,4)</f>
        <v>1062.7</v>
      </c>
      <c r="C1171" s="30">
        <f>(Table2634[[#This Row],[M1 Money Stock, Billions of Dollars, Weekly, Seasonally Adjusted]]-B1170)/B1170</f>
        <v>6.8214116532449506E-3</v>
      </c>
      <c r="D1171" s="34">
        <f>((1+Table2634[[#This Row],[Weekly change]])^52)-1</f>
        <v>0.42405588413172191</v>
      </c>
      <c r="E1171" s="24">
        <f t="shared" si="18"/>
        <v>1062.2249999999999</v>
      </c>
      <c r="F1171" s="32">
        <f>(Table2634[[#This Row],[4 weeks average]]-B1119)/B1119</f>
        <v>-5.4118432769367848E-2</v>
      </c>
    </row>
    <row r="1172" spans="1:6" x14ac:dyDescent="0.35">
      <c r="A1172" s="22">
        <v>35562</v>
      </c>
      <c r="B1172" s="24">
        <f>VLOOKUP(Table2634[[#This Row],[Date]],'DB Money Supply'!$A:$D,4)</f>
        <v>1067.3</v>
      </c>
      <c r="C1172" s="30">
        <f>(Table2634[[#This Row],[M1 Money Stock, Billions of Dollars, Weekly, Seasonally Adjusted]]-B1171)/B1171</f>
        <v>4.3285969699820353E-3</v>
      </c>
      <c r="D1172" s="34">
        <f>((1+Table2634[[#This Row],[Weekly change]])^52)-1</f>
        <v>0.25182349980827334</v>
      </c>
      <c r="E1172" s="24">
        <f t="shared" si="18"/>
        <v>1062.4000000000001</v>
      </c>
      <c r="F1172" s="32">
        <f>(Table2634[[#This Row],[4 weeks average]]-B1120)/B1120</f>
        <v>-4.9391553328561044E-2</v>
      </c>
    </row>
    <row r="1173" spans="1:6" x14ac:dyDescent="0.35">
      <c r="A1173" s="22">
        <v>35569</v>
      </c>
      <c r="B1173" s="24">
        <f>VLOOKUP(Table2634[[#This Row],[Date]],'DB Money Supply'!$A:$D,4)</f>
        <v>1063.3</v>
      </c>
      <c r="C1173" s="30">
        <f>(Table2634[[#This Row],[M1 Money Stock, Billions of Dollars, Weekly, Seasonally Adjusted]]-B1172)/B1172</f>
        <v>-3.747774758737E-3</v>
      </c>
      <c r="D1173" s="34">
        <f>((1+Table2634[[#This Row],[Weekly change]])^52)-1</f>
        <v>-0.17737134874109106</v>
      </c>
      <c r="E1173" s="24">
        <f t="shared" si="18"/>
        <v>1062.2</v>
      </c>
      <c r="F1173" s="32">
        <f>(Table2634[[#This Row],[4 weeks average]]-B1121)/B1121</f>
        <v>-4.9315313702676014E-2</v>
      </c>
    </row>
    <row r="1174" spans="1:6" x14ac:dyDescent="0.35">
      <c r="A1174" s="22">
        <v>35576</v>
      </c>
      <c r="B1174" s="24">
        <f>VLOOKUP(Table2634[[#This Row],[Date]],'DB Money Supply'!$A:$D,4)</f>
        <v>1060.5999999999999</v>
      </c>
      <c r="C1174" s="30">
        <f>(Table2634[[#This Row],[M1 Money Stock, Billions of Dollars, Weekly, Seasonally Adjusted]]-B1173)/B1173</f>
        <v>-2.5392645537478092E-3</v>
      </c>
      <c r="D1174" s="34">
        <f>((1+Table2634[[#This Row],[Weekly change]])^52)-1</f>
        <v>-0.1238427417513327</v>
      </c>
      <c r="E1174" s="24">
        <f t="shared" si="18"/>
        <v>1063.4749999999999</v>
      </c>
      <c r="F1174" s="32">
        <f>(Table2634[[#This Row],[4 weeks average]]-B1122)/B1122</f>
        <v>-4.2604429240187293E-2</v>
      </c>
    </row>
    <row r="1175" spans="1:6" x14ac:dyDescent="0.35">
      <c r="A1175" s="22">
        <v>35583</v>
      </c>
      <c r="B1175" s="24">
        <f>VLOOKUP(Table2634[[#This Row],[Date]],'DB Money Supply'!$A:$D,4)</f>
        <v>1065.0999999999999</v>
      </c>
      <c r="C1175" s="30">
        <f>(Table2634[[#This Row],[M1 Money Stock, Billions of Dollars, Weekly, Seasonally Adjusted]]-B1174)/B1174</f>
        <v>4.2428813878936456E-3</v>
      </c>
      <c r="D1175" s="34">
        <f>((1+Table2634[[#This Row],[Weekly change]])^52)-1</f>
        <v>0.24627998077722024</v>
      </c>
      <c r="E1175" s="24">
        <f t="shared" si="18"/>
        <v>1064.0749999999998</v>
      </c>
      <c r="F1175" s="32">
        <f>(Table2634[[#This Row],[4 weeks average]]-B1123)/B1123</f>
        <v>-4.4987434930892321E-2</v>
      </c>
    </row>
    <row r="1176" spans="1:6" x14ac:dyDescent="0.35">
      <c r="A1176" s="22">
        <v>35590</v>
      </c>
      <c r="B1176" s="24">
        <f>VLOOKUP(Table2634[[#This Row],[Date]],'DB Money Supply'!$A:$D,4)</f>
        <v>1072.3</v>
      </c>
      <c r="C1176" s="30">
        <f>(Table2634[[#This Row],[M1 Money Stock, Billions of Dollars, Weekly, Seasonally Adjusted]]-B1175)/B1175</f>
        <v>6.7599286451976775E-3</v>
      </c>
      <c r="D1176" s="34">
        <f>((1+Table2634[[#This Row],[Weekly change]])^52)-1</f>
        <v>0.41954089279560569</v>
      </c>
      <c r="E1176" s="24">
        <f t="shared" si="18"/>
        <v>1065.3249999999998</v>
      </c>
      <c r="F1176" s="32">
        <f>(Table2634[[#This Row],[4 weeks average]]-B1124)/B1124</f>
        <v>-4.4465871378599219E-2</v>
      </c>
    </row>
    <row r="1177" spans="1:6" x14ac:dyDescent="0.35">
      <c r="A1177" s="22">
        <v>35597</v>
      </c>
      <c r="B1177" s="24">
        <f>VLOOKUP(Table2634[[#This Row],[Date]],'DB Money Supply'!$A:$D,4)</f>
        <v>1068.5999999999999</v>
      </c>
      <c r="C1177" s="30">
        <f>(Table2634[[#This Row],[M1 Money Stock, Billions of Dollars, Weekly, Seasonally Adjusted]]-B1176)/B1176</f>
        <v>-3.4505269047841514E-3</v>
      </c>
      <c r="D1177" s="34">
        <f>((1+Table2634[[#This Row],[Weekly change]])^52)-1</f>
        <v>-0.16451064552195538</v>
      </c>
      <c r="E1177" s="24">
        <f t="shared" si="18"/>
        <v>1066.6500000000001</v>
      </c>
      <c r="F1177" s="32">
        <f>(Table2634[[#This Row],[4 weeks average]]-B1125)/B1125</f>
        <v>-4.2934051144010686E-2</v>
      </c>
    </row>
    <row r="1178" spans="1:6" x14ac:dyDescent="0.35">
      <c r="A1178" s="22">
        <v>35604</v>
      </c>
      <c r="B1178" s="24">
        <f>VLOOKUP(Table2634[[#This Row],[Date]],'DB Money Supply'!$A:$D,4)</f>
        <v>1061.7</v>
      </c>
      <c r="C1178" s="30">
        <f>(Table2634[[#This Row],[M1 Money Stock, Billions of Dollars, Weekly, Seasonally Adjusted]]-B1177)/B1177</f>
        <v>-6.4570466030318772E-3</v>
      </c>
      <c r="D1178" s="34">
        <f>((1+Table2634[[#This Row],[Weekly change]])^52)-1</f>
        <v>-0.28598773735375604</v>
      </c>
      <c r="E1178" s="24">
        <f t="shared" si="18"/>
        <v>1066.925</v>
      </c>
      <c r="F1178" s="32">
        <f>(Table2634[[#This Row],[4 weeks average]]-B1126)/B1126</f>
        <v>-4.1397124887690963E-2</v>
      </c>
    </row>
    <row r="1179" spans="1:6" x14ac:dyDescent="0.35">
      <c r="A1179" s="22">
        <v>35611</v>
      </c>
      <c r="B1179" s="24">
        <f>VLOOKUP(Table2634[[#This Row],[Date]],'DB Money Supply'!$A:$D,4)</f>
        <v>1062.0999999999999</v>
      </c>
      <c r="C1179" s="30">
        <f>(Table2634[[#This Row],[M1 Money Stock, Billions of Dollars, Weekly, Seasonally Adjusted]]-B1178)/B1178</f>
        <v>3.7675426203246076E-4</v>
      </c>
      <c r="D1179" s="34">
        <f>((1+Table2634[[#This Row],[Weekly change]])^52)-1</f>
        <v>1.9780626406399104E-2</v>
      </c>
      <c r="E1179" s="24">
        <f t="shared" si="18"/>
        <v>1066.1749999999997</v>
      </c>
      <c r="F1179" s="32">
        <f>(Table2634[[#This Row],[4 weeks average]]-B1127)/B1127</f>
        <v>-4.737759113652637E-2</v>
      </c>
    </row>
    <row r="1180" spans="1:6" x14ac:dyDescent="0.35">
      <c r="A1180" s="22">
        <v>35618</v>
      </c>
      <c r="B1180" s="24">
        <f>VLOOKUP(Table2634[[#This Row],[Date]],'DB Money Supply'!$A:$D,4)</f>
        <v>1065.5999999999999</v>
      </c>
      <c r="C1180" s="30">
        <f>(Table2634[[#This Row],[M1 Money Stock, Billions of Dollars, Weekly, Seasonally Adjusted]]-B1179)/B1179</f>
        <v>3.2953582525185954E-3</v>
      </c>
      <c r="D1180" s="34">
        <f>((1+Table2634[[#This Row],[Weekly change]])^52)-1</f>
        <v>0.18658199823553878</v>
      </c>
      <c r="E1180" s="24">
        <f t="shared" si="18"/>
        <v>1064.5</v>
      </c>
      <c r="F1180" s="32">
        <f>(Table2634[[#This Row],[4 weeks average]]-B1128)/B1128</f>
        <v>-4.012623985572588E-2</v>
      </c>
    </row>
    <row r="1181" spans="1:6" x14ac:dyDescent="0.35">
      <c r="A1181" s="22">
        <v>35625</v>
      </c>
      <c r="B1181" s="24">
        <f>VLOOKUP(Table2634[[#This Row],[Date]],'DB Money Supply'!$A:$D,4)</f>
        <v>1069.3</v>
      </c>
      <c r="C1181" s="30">
        <f>(Table2634[[#This Row],[M1 Money Stock, Billions of Dollars, Weekly, Seasonally Adjusted]]-B1180)/B1180</f>
        <v>3.4722222222222654E-3</v>
      </c>
      <c r="D1181" s="34">
        <f>((1+Table2634[[#This Row],[Weekly change]])^52)-1</f>
        <v>0.19750810048543577</v>
      </c>
      <c r="E1181" s="24">
        <f t="shared" si="18"/>
        <v>1064.675</v>
      </c>
      <c r="F1181" s="32">
        <f>(Table2634[[#This Row],[4 weeks average]]-B1129)/B1129</f>
        <v>-4.5220159626939253E-2</v>
      </c>
    </row>
    <row r="1182" spans="1:6" x14ac:dyDescent="0.35">
      <c r="A1182" s="22">
        <v>35632</v>
      </c>
      <c r="B1182" s="24">
        <f>VLOOKUP(Table2634[[#This Row],[Date]],'DB Money Supply'!$A:$D,4)</f>
        <v>1064</v>
      </c>
      <c r="C1182" s="30">
        <f>(Table2634[[#This Row],[M1 Money Stock, Billions of Dollars, Weekly, Seasonally Adjusted]]-B1181)/B1181</f>
        <v>-4.9565136070325961E-3</v>
      </c>
      <c r="D1182" s="34">
        <f>((1+Table2634[[#This Row],[Weekly change]])^52)-1</f>
        <v>-0.22769796526962349</v>
      </c>
      <c r="E1182" s="24">
        <f t="shared" si="18"/>
        <v>1065.25</v>
      </c>
      <c r="F1182" s="32">
        <f>(Table2634[[#This Row],[4 weeks average]]-B1130)/B1130</f>
        <v>-4.2988051388015376E-2</v>
      </c>
    </row>
    <row r="1183" spans="1:6" x14ac:dyDescent="0.35">
      <c r="A1183" s="22">
        <v>35639</v>
      </c>
      <c r="B1183" s="24">
        <f>VLOOKUP(Table2634[[#This Row],[Date]],'DB Money Supply'!$A:$D,4)</f>
        <v>1060.5999999999999</v>
      </c>
      <c r="C1183" s="30">
        <f>(Table2634[[#This Row],[M1 Money Stock, Billions of Dollars, Weekly, Seasonally Adjusted]]-B1182)/B1182</f>
        <v>-3.1954887218045968E-3</v>
      </c>
      <c r="D1183" s="34">
        <f>((1+Table2634[[#This Row],[Weekly change]])^52)-1</f>
        <v>-0.15331916229012776</v>
      </c>
      <c r="E1183" s="24">
        <f t="shared" si="18"/>
        <v>1064.875</v>
      </c>
      <c r="F1183" s="32">
        <f>(Table2634[[#This Row],[4 weeks average]]-B1131)/B1131</f>
        <v>-4.2464706411293872E-2</v>
      </c>
    </row>
    <row r="1184" spans="1:6" x14ac:dyDescent="0.35">
      <c r="A1184" s="22">
        <v>35646</v>
      </c>
      <c r="B1184" s="24">
        <f>VLOOKUP(Table2634[[#This Row],[Date]],'DB Money Supply'!$A:$D,4)</f>
        <v>1071</v>
      </c>
      <c r="C1184" s="30">
        <f>(Table2634[[#This Row],[M1 Money Stock, Billions of Dollars, Weekly, Seasonally Adjusted]]-B1183)/B1183</f>
        <v>9.8057703186876215E-3</v>
      </c>
      <c r="D1184" s="34">
        <f>((1+Table2634[[#This Row],[Weekly change]])^52)-1</f>
        <v>0.660994133514893</v>
      </c>
      <c r="E1184" s="24">
        <f t="shared" si="18"/>
        <v>1066.2249999999999</v>
      </c>
      <c r="F1184" s="32">
        <f>(Table2634[[#This Row],[4 weeks average]]-B1132)/B1132</f>
        <v>-3.813712223725764E-2</v>
      </c>
    </row>
    <row r="1185" spans="1:6" x14ac:dyDescent="0.35">
      <c r="A1185" s="22">
        <v>35653</v>
      </c>
      <c r="B1185" s="24">
        <f>VLOOKUP(Table2634[[#This Row],[Date]],'DB Money Supply'!$A:$D,4)</f>
        <v>1080.2</v>
      </c>
      <c r="C1185" s="30">
        <f>(Table2634[[#This Row],[M1 Money Stock, Billions of Dollars, Weekly, Seasonally Adjusted]]-B1184)/B1184</f>
        <v>8.5901027077498089E-3</v>
      </c>
      <c r="D1185" s="34">
        <f>((1+Table2634[[#This Row],[Weekly change]])^52)-1</f>
        <v>0.56014337013960791</v>
      </c>
      <c r="E1185" s="24">
        <f t="shared" si="18"/>
        <v>1068.95</v>
      </c>
      <c r="F1185" s="32">
        <f>(Table2634[[#This Row],[4 weeks average]]-B1133)/B1133</f>
        <v>-3.3586475002260072E-2</v>
      </c>
    </row>
    <row r="1186" spans="1:6" x14ac:dyDescent="0.35">
      <c r="A1186" s="22">
        <v>35660</v>
      </c>
      <c r="B1186" s="24">
        <f>VLOOKUP(Table2634[[#This Row],[Date]],'DB Money Supply'!$A:$D,4)</f>
        <v>1076.4000000000001</v>
      </c>
      <c r="C1186" s="30">
        <f>(Table2634[[#This Row],[M1 Money Stock, Billions of Dollars, Weekly, Seasonally Adjusted]]-B1185)/B1185</f>
        <v>-3.5178670616552066E-3</v>
      </c>
      <c r="D1186" s="34">
        <f>((1+Table2634[[#This Row],[Weekly change]])^52)-1</f>
        <v>-0.16744134563362545</v>
      </c>
      <c r="E1186" s="24">
        <f t="shared" si="18"/>
        <v>1072.0500000000002</v>
      </c>
      <c r="F1186" s="32">
        <f>(Table2634[[#This Row],[4 weeks average]]-B1134)/B1134</f>
        <v>-2.3722793916765076E-2</v>
      </c>
    </row>
    <row r="1187" spans="1:6" x14ac:dyDescent="0.35">
      <c r="A1187" s="22">
        <v>35667</v>
      </c>
      <c r="B1187" s="24">
        <f>VLOOKUP(Table2634[[#This Row],[Date]],'DB Money Supply'!$A:$D,4)</f>
        <v>1074.5</v>
      </c>
      <c r="C1187" s="30">
        <f>(Table2634[[#This Row],[M1 Money Stock, Billions of Dollars, Weekly, Seasonally Adjusted]]-B1186)/B1186</f>
        <v>-1.7651430694909799E-3</v>
      </c>
      <c r="D1187" s="34">
        <f>((1+Table2634[[#This Row],[Weekly change]])^52)-1</f>
        <v>-8.7774940924422395E-2</v>
      </c>
      <c r="E1187" s="24">
        <f t="shared" si="18"/>
        <v>1075.5250000000001</v>
      </c>
      <c r="F1187" s="32">
        <f>(Table2634[[#This Row],[4 weeks average]]-B1135)/B1135</f>
        <v>-2.1004005097396524E-2</v>
      </c>
    </row>
    <row r="1188" spans="1:6" x14ac:dyDescent="0.35">
      <c r="A1188" s="22">
        <v>35674</v>
      </c>
      <c r="B1188" s="24">
        <f>VLOOKUP(Table2634[[#This Row],[Date]],'DB Money Supply'!$A:$D,4)</f>
        <v>1071.9000000000001</v>
      </c>
      <c r="C1188" s="30">
        <f>(Table2634[[#This Row],[M1 Money Stock, Billions of Dollars, Weekly, Seasonally Adjusted]]-B1187)/B1187</f>
        <v>-2.4197301070264395E-3</v>
      </c>
      <c r="D1188" s="34">
        <f>((1+Table2634[[#This Row],[Weekly change]])^52)-1</f>
        <v>-0.11836614894393815</v>
      </c>
      <c r="E1188" s="24">
        <f t="shared" si="18"/>
        <v>1075.75</v>
      </c>
      <c r="F1188" s="32">
        <f>(Table2634[[#This Row],[4 weeks average]]-B1136)/B1136</f>
        <v>-2.0174879315056096E-2</v>
      </c>
    </row>
    <row r="1189" spans="1:6" x14ac:dyDescent="0.35">
      <c r="A1189" s="22">
        <v>35681</v>
      </c>
      <c r="B1189" s="24">
        <f>VLOOKUP(Table2634[[#This Row],[Date]],'DB Money Supply'!$A:$D,4)</f>
        <v>1077.5999999999999</v>
      </c>
      <c r="C1189" s="30">
        <f>(Table2634[[#This Row],[M1 Money Stock, Billions of Dollars, Weekly, Seasonally Adjusted]]-B1188)/B1188</f>
        <v>5.3176602294988506E-3</v>
      </c>
      <c r="D1189" s="34">
        <f>((1+Table2634[[#This Row],[Weekly change]])^52)-1</f>
        <v>0.31756549626304831</v>
      </c>
      <c r="E1189" s="24">
        <f t="shared" si="18"/>
        <v>1075.0999999999999</v>
      </c>
      <c r="F1189" s="32">
        <f>(Table2634[[#This Row],[4 weeks average]]-B1137)/B1137</f>
        <v>-2.6001087153469875E-2</v>
      </c>
    </row>
    <row r="1190" spans="1:6" x14ac:dyDescent="0.35">
      <c r="A1190" s="22">
        <v>35688</v>
      </c>
      <c r="B1190" s="24">
        <f>VLOOKUP(Table2634[[#This Row],[Date]],'DB Money Supply'!$A:$D,4)</f>
        <v>1066.5</v>
      </c>
      <c r="C1190" s="30">
        <f>(Table2634[[#This Row],[M1 Money Stock, Billions of Dollars, Weekly, Seasonally Adjusted]]-B1189)/B1189</f>
        <v>-1.0300668151447577E-2</v>
      </c>
      <c r="D1190" s="34">
        <f>((1+Table2634[[#This Row],[Weekly change]])^52)-1</f>
        <v>-0.41632591969381727</v>
      </c>
      <c r="E1190" s="24">
        <f t="shared" si="18"/>
        <v>1072.625</v>
      </c>
      <c r="F1190" s="32">
        <f>(Table2634[[#This Row],[4 weeks average]]-B1138)/B1138</f>
        <v>-2.1952220297255444E-2</v>
      </c>
    </row>
    <row r="1191" spans="1:6" x14ac:dyDescent="0.35">
      <c r="A1191" s="22">
        <v>35695</v>
      </c>
      <c r="B1191" s="24">
        <f>VLOOKUP(Table2634[[#This Row],[Date]],'DB Money Supply'!$A:$D,4)</f>
        <v>1062.2</v>
      </c>
      <c r="C1191" s="30">
        <f>(Table2634[[#This Row],[M1 Money Stock, Billions of Dollars, Weekly, Seasonally Adjusted]]-B1190)/B1190</f>
        <v>-4.0318799812470276E-3</v>
      </c>
      <c r="D1191" s="34">
        <f>((1+Table2634[[#This Row],[Weekly change]])^52)-1</f>
        <v>-0.18948185934414041</v>
      </c>
      <c r="E1191" s="24">
        <f t="shared" si="18"/>
        <v>1069.55</v>
      </c>
      <c r="F1191" s="32">
        <f>(Table2634[[#This Row],[4 weeks average]]-B1139)/B1139</f>
        <v>-2.0289456810479153E-2</v>
      </c>
    </row>
    <row r="1192" spans="1:6" x14ac:dyDescent="0.35">
      <c r="A1192" s="22">
        <v>35702</v>
      </c>
      <c r="B1192" s="24">
        <f>VLOOKUP(Table2634[[#This Row],[Date]],'DB Money Supply'!$A:$D,4)</f>
        <v>1060.0999999999999</v>
      </c>
      <c r="C1192" s="30">
        <f>(Table2634[[#This Row],[M1 Money Stock, Billions of Dollars, Weekly, Seasonally Adjusted]]-B1191)/B1191</f>
        <v>-1.9770288081341898E-3</v>
      </c>
      <c r="D1192" s="34">
        <f>((1+Table2634[[#This Row],[Weekly change]])^52)-1</f>
        <v>-9.7789356569238706E-2</v>
      </c>
      <c r="E1192" s="24">
        <f t="shared" si="18"/>
        <v>1066.5999999999999</v>
      </c>
      <c r="F1192" s="32">
        <f>(Table2634[[#This Row],[4 weeks average]]-B1140)/B1140</f>
        <v>-2.3081150393845069E-2</v>
      </c>
    </row>
    <row r="1193" spans="1:6" x14ac:dyDescent="0.35">
      <c r="A1193" s="22">
        <v>35709</v>
      </c>
      <c r="B1193" s="24">
        <f>VLOOKUP(Table2634[[#This Row],[Date]],'DB Money Supply'!$A:$D,4)</f>
        <v>1068.8</v>
      </c>
      <c r="C1193" s="30">
        <f>(Table2634[[#This Row],[M1 Money Stock, Billions of Dollars, Weekly, Seasonally Adjusted]]-B1192)/B1192</f>
        <v>8.2067729459485393E-3</v>
      </c>
      <c r="D1193" s="34">
        <f>((1+Table2634[[#This Row],[Weekly change]])^52)-1</f>
        <v>0.5296066122580747</v>
      </c>
      <c r="E1193" s="24">
        <f t="shared" si="18"/>
        <v>1064.3999999999999</v>
      </c>
      <c r="F1193" s="32">
        <f>(Table2634[[#This Row],[4 weeks average]]-B1141)/B1141</f>
        <v>-2.2140560404226125E-2</v>
      </c>
    </row>
    <row r="1194" spans="1:6" x14ac:dyDescent="0.35">
      <c r="A1194" s="22">
        <v>35716</v>
      </c>
      <c r="B1194" s="24">
        <f>VLOOKUP(Table2634[[#This Row],[Date]],'DB Money Supply'!$A:$D,4)</f>
        <v>1066.3</v>
      </c>
      <c r="C1194" s="30">
        <f>(Table2634[[#This Row],[M1 Money Stock, Billions of Dollars, Weekly, Seasonally Adjusted]]-B1193)/B1193</f>
        <v>-2.3390718562874254E-3</v>
      </c>
      <c r="D1194" s="34">
        <f>((1+Table2634[[#This Row],[Weekly change]])^52)-1</f>
        <v>-0.11465175254766635</v>
      </c>
      <c r="E1194" s="24">
        <f t="shared" si="18"/>
        <v>1064.3500000000001</v>
      </c>
      <c r="F1194" s="32">
        <f>(Table2634[[#This Row],[4 weeks average]]-B1142)/B1142</f>
        <v>-2.496335654085725E-2</v>
      </c>
    </row>
    <row r="1195" spans="1:6" x14ac:dyDescent="0.35">
      <c r="A1195" s="22">
        <v>35723</v>
      </c>
      <c r="B1195" s="24">
        <f>VLOOKUP(Table2634[[#This Row],[Date]],'DB Money Supply'!$A:$D,4)</f>
        <v>1064.5</v>
      </c>
      <c r="C1195" s="30">
        <f>(Table2634[[#This Row],[M1 Money Stock, Billions of Dollars, Weekly, Seasonally Adjusted]]-B1194)/B1194</f>
        <v>-1.6880802775953809E-3</v>
      </c>
      <c r="D1195" s="34">
        <f>((1+Table2634[[#This Row],[Weekly change]])^52)-1</f>
        <v>-8.4105731077930512E-2</v>
      </c>
      <c r="E1195" s="24">
        <f t="shared" si="18"/>
        <v>1064.925</v>
      </c>
      <c r="F1195" s="32">
        <f>(Table2634[[#This Row],[4 weeks average]]-B1143)/B1143</f>
        <v>-2.0037728904021432E-2</v>
      </c>
    </row>
    <row r="1196" spans="1:6" x14ac:dyDescent="0.35">
      <c r="A1196" s="22">
        <v>35730</v>
      </c>
      <c r="B1196" s="24">
        <f>VLOOKUP(Table2634[[#This Row],[Date]],'DB Money Supply'!$A:$D,4)</f>
        <v>1058.7</v>
      </c>
      <c r="C1196" s="30">
        <f>(Table2634[[#This Row],[M1 Money Stock, Billions of Dollars, Weekly, Seasonally Adjusted]]-B1195)/B1195</f>
        <v>-5.4485674025363589E-3</v>
      </c>
      <c r="D1196" s="34">
        <f>((1+Table2634[[#This Row],[Weekly change]])^52)-1</f>
        <v>-0.24730876306059302</v>
      </c>
      <c r="E1196" s="24">
        <f t="shared" si="18"/>
        <v>1064.575</v>
      </c>
      <c r="F1196" s="32">
        <f>(Table2634[[#This Row],[4 weeks average]]-B1144)/B1144</f>
        <v>-1.2270365559472916E-2</v>
      </c>
    </row>
    <row r="1197" spans="1:6" x14ac:dyDescent="0.35">
      <c r="A1197" s="22">
        <v>35737</v>
      </c>
      <c r="B1197" s="24">
        <f>VLOOKUP(Table2634[[#This Row],[Date]],'DB Money Supply'!$A:$D,4)</f>
        <v>1073.0999999999999</v>
      </c>
      <c r="C1197" s="30">
        <f>(Table2634[[#This Row],[M1 Money Stock, Billions of Dollars, Weekly, Seasonally Adjusted]]-B1196)/B1196</f>
        <v>1.3601586851799246E-2</v>
      </c>
      <c r="D1197" s="34">
        <f>((1+Table2634[[#This Row],[Weekly change]])^52)-1</f>
        <v>1.0188249017909703</v>
      </c>
      <c r="E1197" s="24">
        <f t="shared" si="18"/>
        <v>1065.6500000000001</v>
      </c>
      <c r="F1197" s="32">
        <f>(Table2634[[#This Row],[4 weeks average]]-B1145)/B1145</f>
        <v>-1.438216796152419E-2</v>
      </c>
    </row>
    <row r="1198" spans="1:6" x14ac:dyDescent="0.35">
      <c r="A1198" s="22">
        <v>35744</v>
      </c>
      <c r="B1198" s="24">
        <f>VLOOKUP(Table2634[[#This Row],[Date]],'DB Money Supply'!$A:$D,4)</f>
        <v>1075.4000000000001</v>
      </c>
      <c r="C1198" s="30">
        <f>(Table2634[[#This Row],[M1 Money Stock, Billions of Dollars, Weekly, Seasonally Adjusted]]-B1197)/B1197</f>
        <v>2.1433230826578904E-3</v>
      </c>
      <c r="D1198" s="34">
        <f>((1+Table2634[[#This Row],[Weekly change]])^52)-1</f>
        <v>0.11776765486414487</v>
      </c>
      <c r="E1198" s="24">
        <f t="shared" si="18"/>
        <v>1067.925</v>
      </c>
      <c r="F1198" s="32">
        <f>(Table2634[[#This Row],[4 weeks average]]-B1146)/B1146</f>
        <v>-1.8541494347945921E-2</v>
      </c>
    </row>
    <row r="1199" spans="1:6" x14ac:dyDescent="0.35">
      <c r="A1199" s="22">
        <v>35751</v>
      </c>
      <c r="B1199" s="24">
        <f>VLOOKUP(Table2634[[#This Row],[Date]],'DB Money Supply'!$A:$D,4)</f>
        <v>1070.4000000000001</v>
      </c>
      <c r="C1199" s="30">
        <f>(Table2634[[#This Row],[M1 Money Stock, Billions of Dollars, Weekly, Seasonally Adjusted]]-B1198)/B1198</f>
        <v>-4.649432769202157E-3</v>
      </c>
      <c r="D1199" s="34">
        <f>((1+Table2634[[#This Row],[Weekly change]])^52)-1</f>
        <v>-0.21520622293150682</v>
      </c>
      <c r="E1199" s="24">
        <f t="shared" si="18"/>
        <v>1069.4000000000001</v>
      </c>
      <c r="F1199" s="32">
        <f>(Table2634[[#This Row],[4 weeks average]]-B1147)/B1147</f>
        <v>-1.6824492047439507E-2</v>
      </c>
    </row>
    <row r="1200" spans="1:6" x14ac:dyDescent="0.35">
      <c r="A1200" s="22">
        <v>35758</v>
      </c>
      <c r="B1200" s="24">
        <f>VLOOKUP(Table2634[[#This Row],[Date]],'DB Money Supply'!$A:$D,4)</f>
        <v>1066.4000000000001</v>
      </c>
      <c r="C1200" s="30">
        <f>(Table2634[[#This Row],[M1 Money Stock, Billions of Dollars, Weekly, Seasonally Adjusted]]-B1199)/B1199</f>
        <v>-3.7369207772795215E-3</v>
      </c>
      <c r="D1200" s="34">
        <f>((1+Table2634[[#This Row],[Weekly change]])^52)-1</f>
        <v>-0.17690517521563454</v>
      </c>
      <c r="E1200" s="24">
        <f t="shared" si="18"/>
        <v>1071.325</v>
      </c>
      <c r="F1200" s="32">
        <f>(Table2634[[#This Row],[4 weeks average]]-B1148)/B1148</f>
        <v>-6.2842036916796809E-3</v>
      </c>
    </row>
    <row r="1201" spans="1:6" x14ac:dyDescent="0.35">
      <c r="A1201" s="22">
        <v>35765</v>
      </c>
      <c r="B1201" s="24">
        <f>VLOOKUP(Table2634[[#This Row],[Date]],'DB Money Supply'!$A:$D,4)</f>
        <v>1070.4000000000001</v>
      </c>
      <c r="C1201" s="30">
        <f>(Table2634[[#This Row],[M1 Money Stock, Billions of Dollars, Weekly, Seasonally Adjusted]]-B1200)/B1200</f>
        <v>3.7509377344336079E-3</v>
      </c>
      <c r="D1201" s="34">
        <f>((1+Table2634[[#This Row],[Weekly change]])^52)-1</f>
        <v>0.21492684668741147</v>
      </c>
      <c r="E1201" s="24">
        <f t="shared" si="18"/>
        <v>1070.6500000000001</v>
      </c>
      <c r="F1201" s="32">
        <f>(Table2634[[#This Row],[4 weeks average]]-B1149)/B1149</f>
        <v>-9.5744680851062997E-3</v>
      </c>
    </row>
    <row r="1202" spans="1:6" x14ac:dyDescent="0.35">
      <c r="A1202" s="22">
        <v>35772</v>
      </c>
      <c r="B1202" s="24">
        <f>VLOOKUP(Table2634[[#This Row],[Date]],'DB Money Supply'!$A:$D,4)</f>
        <v>1072.2</v>
      </c>
      <c r="C1202" s="30">
        <f>(Table2634[[#This Row],[M1 Money Stock, Billions of Dollars, Weekly, Seasonally Adjusted]]-B1201)/B1201</f>
        <v>1.6816143497757421E-3</v>
      </c>
      <c r="D1202" s="34">
        <f>((1+Table2634[[#This Row],[Weekly change]])^52)-1</f>
        <v>9.1300937291461493E-2</v>
      </c>
      <c r="E1202" s="24">
        <f t="shared" si="18"/>
        <v>1069.8500000000001</v>
      </c>
      <c r="F1202" s="32">
        <f>(Table2634[[#This Row],[4 weeks average]]-B1150)/B1150</f>
        <v>-1.9475758408944895E-2</v>
      </c>
    </row>
    <row r="1203" spans="1:6" x14ac:dyDescent="0.35">
      <c r="A1203" s="22">
        <v>35779</v>
      </c>
      <c r="B1203" s="24">
        <f>VLOOKUP(Table2634[[#This Row],[Date]],'DB Money Supply'!$A:$D,4)</f>
        <v>1072.9000000000001</v>
      </c>
      <c r="C1203" s="30">
        <f>(Table2634[[#This Row],[M1 Money Stock, Billions of Dollars, Weekly, Seasonally Adjusted]]-B1202)/B1202</f>
        <v>6.5286327177769578E-4</v>
      </c>
      <c r="D1203" s="34">
        <f>((1+Table2634[[#This Row],[Weekly change]])^52)-1</f>
        <v>3.4520270975987311E-2</v>
      </c>
      <c r="E1203" s="24">
        <f t="shared" si="18"/>
        <v>1070.4749999999999</v>
      </c>
      <c r="F1203" s="32">
        <f>(Table2634[[#This Row],[4 weeks average]]-B1151)/B1151</f>
        <v>-1.2385828951010407E-2</v>
      </c>
    </row>
    <row r="1204" spans="1:6" x14ac:dyDescent="0.35">
      <c r="A1204" s="22">
        <v>35786</v>
      </c>
      <c r="B1204" s="24">
        <f>VLOOKUP(Table2634[[#This Row],[Date]],'DB Money Supply'!$A:$D,4)</f>
        <v>1070.5999999999999</v>
      </c>
      <c r="C1204" s="30">
        <f>(Table2634[[#This Row],[M1 Money Stock, Billions of Dollars, Weekly, Seasonally Adjusted]]-B1203)/B1203</f>
        <v>-2.1437226209340869E-3</v>
      </c>
      <c r="D1204" s="34">
        <f>((1+Table2634[[#This Row],[Weekly change]])^52)-1</f>
        <v>-0.10559199951733544</v>
      </c>
      <c r="E1204" s="24">
        <f t="shared" si="18"/>
        <v>1071.5250000000001</v>
      </c>
      <c r="F1204" s="32">
        <f>(Table2634[[#This Row],[4 weeks average]]-B1152)/B1152</f>
        <v>-8.0309201999629268E-3</v>
      </c>
    </row>
    <row r="1205" spans="1:6" x14ac:dyDescent="0.35">
      <c r="A1205" s="22">
        <v>35793</v>
      </c>
      <c r="B1205" s="24">
        <f>VLOOKUP(Table2634[[#This Row],[Date]],'DB Money Supply'!$A:$D,4)</f>
        <v>1071.4000000000001</v>
      </c>
      <c r="C1205" s="30">
        <f>(Table2634[[#This Row],[M1 Money Stock, Billions of Dollars, Weekly, Seasonally Adjusted]]-B1204)/B1204</f>
        <v>7.4724453577450212E-4</v>
      </c>
      <c r="D1205" s="34">
        <f>((1+Table2634[[#This Row],[Weekly change]])^52)-1</f>
        <v>3.9606426378917314E-2</v>
      </c>
      <c r="E1205" s="24">
        <f t="shared" si="18"/>
        <v>1071.7750000000001</v>
      </c>
      <c r="F1205" s="32">
        <f>(Table2634[[#This Row],[4 weeks average]]-B1153)/B1153</f>
        <v>1.0040160642570705E-3</v>
      </c>
    </row>
    <row r="1206" spans="1:6" x14ac:dyDescent="0.35">
      <c r="A1206" s="22">
        <v>35800</v>
      </c>
      <c r="B1206" s="24">
        <f>VLOOKUP(Table2634[[#This Row],[Date]],'DB Money Supply'!$A:$D,4)</f>
        <v>1080.9000000000001</v>
      </c>
      <c r="C1206" s="30">
        <f>(Table2634[[#This Row],[M1 Money Stock, Billions of Dollars, Weekly, Seasonally Adjusted]]-B1205)/B1205</f>
        <v>8.8669031174164643E-3</v>
      </c>
      <c r="D1206" s="34">
        <f>((1+Table2634[[#This Row],[Weekly change]])^52)-1</f>
        <v>0.5825647567173402</v>
      </c>
      <c r="E1206" s="24">
        <f t="shared" si="18"/>
        <v>1073.95</v>
      </c>
      <c r="F1206" s="32">
        <f>(Table2634[[#This Row],[4 weeks average]]-B1154)/B1154</f>
        <v>-5.2334197851054689E-3</v>
      </c>
    </row>
    <row r="1207" spans="1:6" x14ac:dyDescent="0.35">
      <c r="A1207" s="22">
        <v>35807</v>
      </c>
      <c r="B1207" s="24">
        <f>VLOOKUP(Table2634[[#This Row],[Date]],'DB Money Supply'!$A:$D,4)</f>
        <v>1078</v>
      </c>
      <c r="C1207" s="30">
        <f>(Table2634[[#This Row],[M1 Money Stock, Billions of Dollars, Weekly, Seasonally Adjusted]]-B1206)/B1206</f>
        <v>-2.6829493940235829E-3</v>
      </c>
      <c r="D1207" s="34">
        <f>((1+Table2634[[#This Row],[Weekly change]])^52)-1</f>
        <v>-0.13038166376199978</v>
      </c>
      <c r="E1207" s="24">
        <f t="shared" si="18"/>
        <v>1075.2249999999999</v>
      </c>
      <c r="F1207" s="32">
        <f>(Table2634[[#This Row],[4 weeks average]]-B1155)/B1155</f>
        <v>-1.3464538031012186E-2</v>
      </c>
    </row>
    <row r="1208" spans="1:6" x14ac:dyDescent="0.35">
      <c r="A1208" s="22">
        <v>35814</v>
      </c>
      <c r="B1208" s="24">
        <f>VLOOKUP(Table2634[[#This Row],[Date]],'DB Money Supply'!$A:$D,4)</f>
        <v>1070.3</v>
      </c>
      <c r="C1208" s="30">
        <f>(Table2634[[#This Row],[M1 Money Stock, Billions of Dollars, Weekly, Seasonally Adjusted]]-B1207)/B1207</f>
        <v>-7.1428571428571851E-3</v>
      </c>
      <c r="D1208" s="34">
        <f>((1+Table2634[[#This Row],[Weekly change]])^52)-1</f>
        <v>-0.31117046845780372</v>
      </c>
      <c r="E1208" s="24">
        <f t="shared" si="18"/>
        <v>1075.1500000000001</v>
      </c>
      <c r="F1208" s="32">
        <f>(Table2634[[#This Row],[4 weeks average]]-B1156)/B1156</f>
        <v>-6.0552833502819214E-3</v>
      </c>
    </row>
    <row r="1209" spans="1:6" x14ac:dyDescent="0.35">
      <c r="A1209" s="22">
        <v>35821</v>
      </c>
      <c r="B1209" s="24">
        <f>VLOOKUP(Table2634[[#This Row],[Date]],'DB Money Supply'!$A:$D,4)</f>
        <v>1070.9000000000001</v>
      </c>
      <c r="C1209" s="30">
        <f>(Table2634[[#This Row],[M1 Money Stock, Billions of Dollars, Weekly, Seasonally Adjusted]]-B1208)/B1208</f>
        <v>5.6059048864817013E-4</v>
      </c>
      <c r="D1209" s="34">
        <f>((1+Table2634[[#This Row],[Weekly change]])^52)-1</f>
        <v>2.9571336703786422E-2</v>
      </c>
      <c r="E1209" s="24">
        <f t="shared" si="18"/>
        <v>1075.0250000000001</v>
      </c>
      <c r="F1209" s="32">
        <f>(Table2634[[#This Row],[4 weeks average]]-B1157)/B1157</f>
        <v>-7.2039412530197394E-4</v>
      </c>
    </row>
    <row r="1210" spans="1:6" x14ac:dyDescent="0.35">
      <c r="A1210" s="22">
        <v>35828</v>
      </c>
      <c r="B1210" s="24">
        <f>VLOOKUP(Table2634[[#This Row],[Date]],'DB Money Supply'!$A:$D,4)</f>
        <v>1072.2</v>
      </c>
      <c r="C1210" s="30">
        <f>(Table2634[[#This Row],[M1 Money Stock, Billions of Dollars, Weekly, Seasonally Adjusted]]-B1209)/B1209</f>
        <v>1.2139322065551914E-3</v>
      </c>
      <c r="D1210" s="34">
        <f>((1+Table2634[[#This Row],[Weekly change]])^52)-1</f>
        <v>6.5118639239084786E-2</v>
      </c>
      <c r="E1210" s="24">
        <f t="shared" si="18"/>
        <v>1072.8500000000001</v>
      </c>
      <c r="F1210" s="32">
        <f>(Table2634[[#This Row],[4 weeks average]]-B1158)/B1158</f>
        <v>-4.0382473078350439E-3</v>
      </c>
    </row>
    <row r="1211" spans="1:6" x14ac:dyDescent="0.35">
      <c r="A1211" s="22">
        <v>35835</v>
      </c>
      <c r="B1211" s="24">
        <f>VLOOKUP(Table2634[[#This Row],[Date]],'DB Money Supply'!$A:$D,4)</f>
        <v>1080.0999999999999</v>
      </c>
      <c r="C1211" s="30">
        <f>(Table2634[[#This Row],[M1 Money Stock, Billions of Dollars, Weekly, Seasonally Adjusted]]-B1210)/B1210</f>
        <v>7.3680283529191041E-3</v>
      </c>
      <c r="D1211" s="34">
        <f>((1+Table2634[[#This Row],[Weekly change]])^52)-1</f>
        <v>0.46482075816972768</v>
      </c>
      <c r="E1211" s="24">
        <f t="shared" si="18"/>
        <v>1073.375</v>
      </c>
      <c r="F1211" s="32">
        <f>(Table2634[[#This Row],[4 weeks average]]-B1159)/B1159</f>
        <v>-1.2080073630924988E-2</v>
      </c>
    </row>
    <row r="1212" spans="1:6" x14ac:dyDescent="0.35">
      <c r="A1212" s="22">
        <v>35842</v>
      </c>
      <c r="B1212" s="24">
        <f>VLOOKUP(Table2634[[#This Row],[Date]],'DB Money Supply'!$A:$D,4)</f>
        <v>1077.4000000000001</v>
      </c>
      <c r="C1212" s="30">
        <f>(Table2634[[#This Row],[M1 Money Stock, Billions of Dollars, Weekly, Seasonally Adjusted]]-B1211)/B1211</f>
        <v>-2.4997685399498364E-3</v>
      </c>
      <c r="D1212" s="34">
        <f>((1+Table2634[[#This Row],[Weekly change]])^52)-1</f>
        <v>-0.12203689270473095</v>
      </c>
      <c r="E1212" s="24">
        <f t="shared" si="18"/>
        <v>1075.1500000000001</v>
      </c>
      <c r="F1212" s="32">
        <f>(Table2634[[#This Row],[4 weeks average]]-B1160)/B1160</f>
        <v>-2.8287887219439383E-3</v>
      </c>
    </row>
    <row r="1213" spans="1:6" x14ac:dyDescent="0.35">
      <c r="A1213" s="22">
        <v>35849</v>
      </c>
      <c r="B1213" s="24">
        <f>VLOOKUP(Table2634[[#This Row],[Date]],'DB Money Supply'!$A:$D,4)</f>
        <v>1076.8</v>
      </c>
      <c r="C1213" s="30">
        <f>(Table2634[[#This Row],[M1 Money Stock, Billions of Dollars, Weekly, Seasonally Adjusted]]-B1212)/B1212</f>
        <v>-5.5689623166895895E-4</v>
      </c>
      <c r="D1213" s="34">
        <f>((1+Table2634[[#This Row],[Weekly change]])^52)-1</f>
        <v>-2.8551158178936831E-2</v>
      </c>
      <c r="E1213" s="24">
        <f t="shared" si="18"/>
        <v>1076.625</v>
      </c>
      <c r="F1213" s="32">
        <f>(Table2634[[#This Row],[4 weeks average]]-B1161)/B1161</f>
        <v>1.2322142657863345E-3</v>
      </c>
    </row>
    <row r="1214" spans="1:6" x14ac:dyDescent="0.35">
      <c r="A1214" s="22">
        <v>35856</v>
      </c>
      <c r="B1214" s="24">
        <f>VLOOKUP(Table2634[[#This Row],[Date]],'DB Money Supply'!$A:$D,4)</f>
        <v>1079.3</v>
      </c>
      <c r="C1214" s="30">
        <f>(Table2634[[#This Row],[M1 Money Stock, Billions of Dollars, Weekly, Seasonally Adjusted]]-B1213)/B1213</f>
        <v>2.3216939078751857E-3</v>
      </c>
      <c r="D1214" s="34">
        <f>((1+Table2634[[#This Row],[Weekly change]])^52)-1</f>
        <v>0.12816018720117905</v>
      </c>
      <c r="E1214" s="24">
        <f t="shared" si="18"/>
        <v>1078.4000000000001</v>
      </c>
      <c r="F1214" s="32">
        <f>(Table2634[[#This Row],[4 weeks average]]-B1162)/B1162</f>
        <v>4.4709388971685754E-3</v>
      </c>
    </row>
    <row r="1215" spans="1:6" x14ac:dyDescent="0.35">
      <c r="A1215" s="22">
        <v>35863</v>
      </c>
      <c r="B1215" s="24">
        <f>VLOOKUP(Table2634[[#This Row],[Date]],'DB Money Supply'!$A:$D,4)</f>
        <v>1085.8</v>
      </c>
      <c r="C1215" s="30">
        <f>(Table2634[[#This Row],[M1 Money Stock, Billions of Dollars, Weekly, Seasonally Adjusted]]-B1214)/B1214</f>
        <v>6.0224219401463913E-3</v>
      </c>
      <c r="D1215" s="34">
        <f>((1+Table2634[[#This Row],[Weekly change]])^52)-1</f>
        <v>0.36646443715899535</v>
      </c>
      <c r="E1215" s="24">
        <f t="shared" si="18"/>
        <v>1079.825</v>
      </c>
      <c r="F1215" s="32">
        <f>(Table2634[[#This Row],[4 weeks average]]-B1163)/B1163</f>
        <v>-1.3640987699989912E-3</v>
      </c>
    </row>
    <row r="1216" spans="1:6" x14ac:dyDescent="0.35">
      <c r="A1216" s="22">
        <v>35870</v>
      </c>
      <c r="B1216" s="24">
        <f>VLOOKUP(Table2634[[#This Row],[Date]],'DB Money Supply'!$A:$D,4)</f>
        <v>1081.7</v>
      </c>
      <c r="C1216" s="30">
        <f>(Table2634[[#This Row],[M1 Money Stock, Billions of Dollars, Weekly, Seasonally Adjusted]]-B1215)/B1215</f>
        <v>-3.7760176828144309E-3</v>
      </c>
      <c r="D1216" s="34">
        <f>((1+Table2634[[#This Row],[Weekly change]])^52)-1</f>
        <v>-0.17858315617086729</v>
      </c>
      <c r="E1216" s="24">
        <f t="shared" si="18"/>
        <v>1080.8999999999999</v>
      </c>
      <c r="F1216" s="32">
        <f>(Table2634[[#This Row],[4 weeks average]]-B1164)/B1164</f>
        <v>5.301339285714116E-3</v>
      </c>
    </row>
    <row r="1217" spans="1:6" x14ac:dyDescent="0.35">
      <c r="A1217" s="22">
        <v>35877</v>
      </c>
      <c r="B1217" s="24">
        <f>VLOOKUP(Table2634[[#This Row],[Date]],'DB Money Supply'!$A:$D,4)</f>
        <v>1074.4000000000001</v>
      </c>
      <c r="C1217" s="30">
        <f>(Table2634[[#This Row],[M1 Money Stock, Billions of Dollars, Weekly, Seasonally Adjusted]]-B1216)/B1216</f>
        <v>-6.7486364056577189E-3</v>
      </c>
      <c r="D1217" s="34">
        <f>((1+Table2634[[#This Row],[Weekly change]])^52)-1</f>
        <v>-0.29680327803233553</v>
      </c>
      <c r="E1217" s="24">
        <f t="shared" si="18"/>
        <v>1080.3000000000002</v>
      </c>
      <c r="F1217" s="32">
        <f>(Table2634[[#This Row],[4 weeks average]]-B1165)/B1165</f>
        <v>1.0192631382083496E-2</v>
      </c>
    </row>
    <row r="1218" spans="1:6" x14ac:dyDescent="0.35">
      <c r="A1218" s="22">
        <v>35884</v>
      </c>
      <c r="B1218" s="24">
        <f>VLOOKUP(Table2634[[#This Row],[Date]],'DB Money Supply'!$A:$D,4)</f>
        <v>1064.8</v>
      </c>
      <c r="C1218" s="30">
        <f>(Table2634[[#This Row],[M1 Money Stock, Billions of Dollars, Weekly, Seasonally Adjusted]]-B1217)/B1217</f>
        <v>-8.9352196574833728E-3</v>
      </c>
      <c r="D1218" s="34">
        <f>((1+Table2634[[#This Row],[Weekly change]])^52)-1</f>
        <v>-0.37294414705692935</v>
      </c>
      <c r="E1218" s="24">
        <f t="shared" si="18"/>
        <v>1076.675</v>
      </c>
      <c r="F1218" s="32">
        <f>(Table2634[[#This Row],[4 weeks average]]-B1166)/B1166</f>
        <v>1.2293155321549499E-2</v>
      </c>
    </row>
    <row r="1219" spans="1:6" x14ac:dyDescent="0.35">
      <c r="A1219" s="22">
        <v>35891</v>
      </c>
      <c r="B1219" s="24">
        <f>VLOOKUP(Table2634[[#This Row],[Date]],'DB Money Supply'!$A:$D,4)</f>
        <v>1079.0999999999999</v>
      </c>
      <c r="C1219" s="30">
        <f>(Table2634[[#This Row],[M1 Money Stock, Billions of Dollars, Weekly, Seasonally Adjusted]]-B1218)/B1218</f>
        <v>1.3429752066115659E-2</v>
      </c>
      <c r="D1219" s="34">
        <f>((1+Table2634[[#This Row],[Weekly change]])^52)-1</f>
        <v>1.0011046618710377</v>
      </c>
      <c r="E1219" s="24">
        <f t="shared" si="18"/>
        <v>1075</v>
      </c>
      <c r="F1219" s="32">
        <f>(Table2634[[#This Row],[4 weeks average]]-B1167)/B1167</f>
        <v>4.9546601850985828E-3</v>
      </c>
    </row>
    <row r="1220" spans="1:6" x14ac:dyDescent="0.35">
      <c r="A1220" s="22">
        <v>35898</v>
      </c>
      <c r="B1220" s="24">
        <f>VLOOKUP(Table2634[[#This Row],[Date]],'DB Money Supply'!$A:$D,4)</f>
        <v>1078.2</v>
      </c>
      <c r="C1220" s="30">
        <f>(Table2634[[#This Row],[M1 Money Stock, Billions of Dollars, Weekly, Seasonally Adjusted]]-B1219)/B1219</f>
        <v>-8.3402835696401044E-4</v>
      </c>
      <c r="D1220" s="34">
        <f>((1+Table2634[[#This Row],[Weekly change]])^52)-1</f>
        <v>-4.245979601257599E-2</v>
      </c>
      <c r="E1220" s="24">
        <f t="shared" si="18"/>
        <v>1074.125</v>
      </c>
      <c r="F1220" s="32">
        <f>(Table2634[[#This Row],[4 weeks average]]-B1168)/B1168</f>
        <v>7.0551284455279313E-3</v>
      </c>
    </row>
    <row r="1221" spans="1:6" x14ac:dyDescent="0.35">
      <c r="A1221" s="22">
        <v>35905</v>
      </c>
      <c r="B1221" s="24">
        <f>VLOOKUP(Table2634[[#This Row],[Date]],'DB Money Supply'!$A:$D,4)</f>
        <v>1079.4000000000001</v>
      </c>
      <c r="C1221" s="30">
        <f>(Table2634[[#This Row],[M1 Money Stock, Billions of Dollars, Weekly, Seasonally Adjusted]]-B1220)/B1220</f>
        <v>1.1129660545353788E-3</v>
      </c>
      <c r="D1221" s="34">
        <f>((1+Table2634[[#This Row],[Weekly change]])^52)-1</f>
        <v>5.9547629787414902E-2</v>
      </c>
      <c r="E1221" s="24">
        <f t="shared" si="18"/>
        <v>1075.375</v>
      </c>
      <c r="F1221" s="32">
        <f>(Table2634[[#This Row],[4 weeks average]]-B1169)/B1169</f>
        <v>1.0595808664599278E-2</v>
      </c>
    </row>
    <row r="1222" spans="1:6" x14ac:dyDescent="0.35">
      <c r="A1222" s="22">
        <v>35912</v>
      </c>
      <c r="B1222" s="24">
        <f>VLOOKUP(Table2634[[#This Row],[Date]],'DB Money Supply'!$A:$D,4)</f>
        <v>1068.5</v>
      </c>
      <c r="C1222" s="30">
        <f>(Table2634[[#This Row],[M1 Money Stock, Billions of Dollars, Weekly, Seasonally Adjusted]]-B1221)/B1221</f>
        <v>-1.009820270520668E-2</v>
      </c>
      <c r="D1222" s="34">
        <f>((1+Table2634[[#This Row],[Weekly change]])^52)-1</f>
        <v>-0.41008442298022796</v>
      </c>
      <c r="E1222" s="24">
        <f t="shared" si="18"/>
        <v>1076.3000000000002</v>
      </c>
      <c r="F1222" s="32">
        <f>(Table2634[[#This Row],[4 weeks average]]-B1170)/B1170</f>
        <v>1.9706300331596573E-2</v>
      </c>
    </row>
    <row r="1223" spans="1:6" x14ac:dyDescent="0.35">
      <c r="A1223" s="22">
        <v>35919</v>
      </c>
      <c r="B1223" s="24">
        <f>VLOOKUP(Table2634[[#This Row],[Date]],'DB Money Supply'!$A:$D,4)</f>
        <v>1078.9000000000001</v>
      </c>
      <c r="C1223" s="30">
        <f>(Table2634[[#This Row],[M1 Money Stock, Billions of Dollars, Weekly, Seasonally Adjusted]]-B1222)/B1222</f>
        <v>9.7332709405709792E-3</v>
      </c>
      <c r="D1223" s="34">
        <f>((1+Table2634[[#This Row],[Weekly change]])^52)-1</f>
        <v>0.65480438505317728</v>
      </c>
      <c r="E1223" s="24">
        <f t="shared" si="18"/>
        <v>1076.25</v>
      </c>
      <c r="F1223" s="32">
        <f>(Table2634[[#This Row],[4 weeks average]]-B1171)/B1171</f>
        <v>1.2750541074621204E-2</v>
      </c>
    </row>
    <row r="1224" spans="1:6" x14ac:dyDescent="0.35">
      <c r="A1224" s="22">
        <v>35926</v>
      </c>
      <c r="B1224" s="24">
        <f>VLOOKUP(Table2634[[#This Row],[Date]],'DB Money Supply'!$A:$D,4)</f>
        <v>1084.4000000000001</v>
      </c>
      <c r="C1224" s="30">
        <f>(Table2634[[#This Row],[M1 Money Stock, Billions of Dollars, Weekly, Seasonally Adjusted]]-B1223)/B1223</f>
        <v>5.0977847807952541E-3</v>
      </c>
      <c r="D1224" s="34">
        <f>((1+Table2634[[#This Row],[Weekly change]])^52)-1</f>
        <v>0.30266403265492725</v>
      </c>
      <c r="E1224" s="24">
        <f t="shared" si="18"/>
        <v>1077.8000000000002</v>
      </c>
      <c r="F1224" s="32">
        <f>(Table2634[[#This Row],[4 weeks average]]-B1172)/B1172</f>
        <v>9.8379087416848379E-3</v>
      </c>
    </row>
    <row r="1225" spans="1:6" x14ac:dyDescent="0.35">
      <c r="A1225" s="22">
        <v>35933</v>
      </c>
      <c r="B1225" s="24">
        <f>VLOOKUP(Table2634[[#This Row],[Date]],'DB Money Supply'!$A:$D,4)</f>
        <v>1081.2</v>
      </c>
      <c r="C1225" s="30">
        <f>(Table2634[[#This Row],[M1 Money Stock, Billions of Dollars, Weekly, Seasonally Adjusted]]-B1224)/B1224</f>
        <v>-2.9509406123202188E-3</v>
      </c>
      <c r="D1225" s="34">
        <f>((1+Table2634[[#This Row],[Weekly change]])^52)-1</f>
        <v>-0.14244997851947749</v>
      </c>
      <c r="E1225" s="24">
        <f t="shared" ref="E1225:E1288" si="19">AVERAGE(B1222:B1225)</f>
        <v>1078.25</v>
      </c>
      <c r="F1225" s="32">
        <f>(Table2634[[#This Row],[4 weeks average]]-B1173)/B1173</f>
        <v>1.406000188093675E-2</v>
      </c>
    </row>
    <row r="1226" spans="1:6" x14ac:dyDescent="0.35">
      <c r="A1226" s="22">
        <v>35940</v>
      </c>
      <c r="B1226" s="24">
        <f>VLOOKUP(Table2634[[#This Row],[Date]],'DB Money Supply'!$A:$D,4)</f>
        <v>1072.9000000000001</v>
      </c>
      <c r="C1226" s="30">
        <f>(Table2634[[#This Row],[M1 Money Stock, Billions of Dollars, Weekly, Seasonally Adjusted]]-B1225)/B1225</f>
        <v>-7.6766555678874897E-3</v>
      </c>
      <c r="D1226" s="34">
        <f>((1+Table2634[[#This Row],[Weekly change]])^52)-1</f>
        <v>-0.33016655261935179</v>
      </c>
      <c r="E1226" s="24">
        <f t="shared" si="19"/>
        <v>1079.3499999999999</v>
      </c>
      <c r="F1226" s="32">
        <f>(Table2634[[#This Row],[4 weeks average]]-B1174)/B1174</f>
        <v>1.7678672449556856E-2</v>
      </c>
    </row>
    <row r="1227" spans="1:6" x14ac:dyDescent="0.35">
      <c r="A1227" s="22">
        <v>35947</v>
      </c>
      <c r="B1227" s="24">
        <f>VLOOKUP(Table2634[[#This Row],[Date]],'DB Money Supply'!$A:$D,4)</f>
        <v>1077.5999999999999</v>
      </c>
      <c r="C1227" s="30">
        <f>(Table2634[[#This Row],[M1 Money Stock, Billions of Dollars, Weekly, Seasonally Adjusted]]-B1226)/B1226</f>
        <v>4.3806505732126178E-3</v>
      </c>
      <c r="D1227" s="34">
        <f>((1+Table2634[[#This Row],[Weekly change]])^52)-1</f>
        <v>0.25520177879902972</v>
      </c>
      <c r="E1227" s="24">
        <f t="shared" si="19"/>
        <v>1079.0250000000001</v>
      </c>
      <c r="F1227" s="32">
        <f>(Table2634[[#This Row],[4 weeks average]]-B1175)/B1175</f>
        <v>1.3073889775608097E-2</v>
      </c>
    </row>
    <row r="1228" spans="1:6" x14ac:dyDescent="0.35">
      <c r="A1228" s="22">
        <v>35954</v>
      </c>
      <c r="B1228" s="24">
        <f>VLOOKUP(Table2634[[#This Row],[Date]],'DB Money Supply'!$A:$D,4)</f>
        <v>1081</v>
      </c>
      <c r="C1228" s="30">
        <f>(Table2634[[#This Row],[M1 Money Stock, Billions of Dollars, Weekly, Seasonally Adjusted]]-B1227)/B1227</f>
        <v>3.1551596139570261E-3</v>
      </c>
      <c r="D1228" s="34">
        <f>((1+Table2634[[#This Row],[Weekly change]])^52)-1</f>
        <v>0.17799049005547674</v>
      </c>
      <c r="E1228" s="24">
        <f t="shared" si="19"/>
        <v>1078.1750000000002</v>
      </c>
      <c r="F1228" s="32">
        <f>(Table2634[[#This Row],[4 weeks average]]-B1176)/B1176</f>
        <v>5.4788771798938984E-3</v>
      </c>
    </row>
    <row r="1229" spans="1:6" x14ac:dyDescent="0.35">
      <c r="A1229" s="22">
        <v>35961</v>
      </c>
      <c r="B1229" s="24">
        <f>VLOOKUP(Table2634[[#This Row],[Date]],'DB Money Supply'!$A:$D,4)</f>
        <v>1083.8</v>
      </c>
      <c r="C1229" s="30">
        <f>(Table2634[[#This Row],[M1 Money Stock, Billions of Dollars, Weekly, Seasonally Adjusted]]-B1228)/B1228</f>
        <v>2.5901942645698006E-3</v>
      </c>
      <c r="D1229" s="34">
        <f>((1+Table2634[[#This Row],[Weekly change]])^52)-1</f>
        <v>0.14398292325997297</v>
      </c>
      <c r="E1229" s="24">
        <f t="shared" si="19"/>
        <v>1078.825</v>
      </c>
      <c r="F1229" s="32">
        <f>(Table2634[[#This Row],[4 weeks average]]-B1177)/B1177</f>
        <v>9.5685944226091488E-3</v>
      </c>
    </row>
    <row r="1230" spans="1:6" x14ac:dyDescent="0.35">
      <c r="A1230" s="22">
        <v>35968</v>
      </c>
      <c r="B1230" s="24">
        <f>VLOOKUP(Table2634[[#This Row],[Date]],'DB Money Supply'!$A:$D,4)</f>
        <v>1071.8</v>
      </c>
      <c r="C1230" s="30">
        <f>(Table2634[[#This Row],[M1 Money Stock, Billions of Dollars, Weekly, Seasonally Adjusted]]-B1229)/B1229</f>
        <v>-1.1072153533862338E-2</v>
      </c>
      <c r="D1230" s="34">
        <f>((1+Table2634[[#This Row],[Weekly change]])^52)-1</f>
        <v>-0.43952078252636739</v>
      </c>
      <c r="E1230" s="24">
        <f t="shared" si="19"/>
        <v>1078.55</v>
      </c>
      <c r="F1230" s="32">
        <f>(Table2634[[#This Row],[4 weeks average]]-B1178)/B1178</f>
        <v>1.5870773288122735E-2</v>
      </c>
    </row>
    <row r="1231" spans="1:6" x14ac:dyDescent="0.35">
      <c r="A1231" s="22">
        <v>35975</v>
      </c>
      <c r="B1231" s="24">
        <f>VLOOKUP(Table2634[[#This Row],[Date]],'DB Money Supply'!$A:$D,4)</f>
        <v>1066.9000000000001</v>
      </c>
      <c r="C1231" s="30">
        <f>(Table2634[[#This Row],[M1 Money Stock, Billions of Dollars, Weekly, Seasonally Adjusted]]-B1230)/B1230</f>
        <v>-4.5717484605335545E-3</v>
      </c>
      <c r="D1231" s="34">
        <f>((1+Table2634[[#This Row],[Weekly change]])^52)-1</f>
        <v>-0.21201482668657667</v>
      </c>
      <c r="E1231" s="24">
        <f t="shared" si="19"/>
        <v>1075.875</v>
      </c>
      <c r="F1231" s="32">
        <f>(Table2634[[#This Row],[4 weeks average]]-B1179)/B1179</f>
        <v>1.2969588550983987E-2</v>
      </c>
    </row>
    <row r="1232" spans="1:6" x14ac:dyDescent="0.35">
      <c r="A1232" s="22">
        <v>35982</v>
      </c>
      <c r="B1232" s="24">
        <f>VLOOKUP(Table2634[[#This Row],[Date]],'DB Money Supply'!$A:$D,4)</f>
        <v>1083.2</v>
      </c>
      <c r="C1232" s="30">
        <f>(Table2634[[#This Row],[M1 Money Stock, Billions of Dollars, Weekly, Seasonally Adjusted]]-B1231)/B1231</f>
        <v>1.5277907957634224E-2</v>
      </c>
      <c r="D1232" s="34">
        <f>((1+Table2634[[#This Row],[Weekly change]])^52)-1</f>
        <v>1.1999696173004559</v>
      </c>
      <c r="E1232" s="24">
        <f t="shared" si="19"/>
        <v>1076.425</v>
      </c>
      <c r="F1232" s="32">
        <f>(Table2634[[#This Row],[4 weeks average]]-B1180)/B1180</f>
        <v>1.015859609609614E-2</v>
      </c>
    </row>
    <row r="1233" spans="1:6" x14ac:dyDescent="0.35">
      <c r="A1233" s="22">
        <v>35989</v>
      </c>
      <c r="B1233" s="24">
        <f>VLOOKUP(Table2634[[#This Row],[Date]],'DB Money Supply'!$A:$D,4)</f>
        <v>1075</v>
      </c>
      <c r="C1233" s="30">
        <f>(Table2634[[#This Row],[M1 Money Stock, Billions of Dollars, Weekly, Seasonally Adjusted]]-B1232)/B1232</f>
        <v>-7.5701624815362311E-3</v>
      </c>
      <c r="D1233" s="34">
        <f>((1+Table2634[[#This Row],[Weekly change]])^52)-1</f>
        <v>-0.32641831288115086</v>
      </c>
      <c r="E1233" s="24">
        <f t="shared" si="19"/>
        <v>1074.2249999999999</v>
      </c>
      <c r="F1233" s="32">
        <f>(Table2634[[#This Row],[4 weeks average]]-B1181)/B1181</f>
        <v>4.6058168895538711E-3</v>
      </c>
    </row>
    <row r="1234" spans="1:6" x14ac:dyDescent="0.35">
      <c r="A1234" s="22">
        <v>35996</v>
      </c>
      <c r="B1234" s="24">
        <f>VLOOKUP(Table2634[[#This Row],[Date]],'DB Money Supply'!$A:$D,4)</f>
        <v>1072.7</v>
      </c>
      <c r="C1234" s="30">
        <f>(Table2634[[#This Row],[M1 Money Stock, Billions of Dollars, Weekly, Seasonally Adjusted]]-B1233)/B1233</f>
        <v>-2.1395348837208879E-3</v>
      </c>
      <c r="D1234" s="34">
        <f>((1+Table2634[[#This Row],[Weekly change]])^52)-1</f>
        <v>-0.10539679182655715</v>
      </c>
      <c r="E1234" s="24">
        <f t="shared" si="19"/>
        <v>1074.45</v>
      </c>
      <c r="F1234" s="32">
        <f>(Table2634[[#This Row],[4 weeks average]]-B1182)/B1182</f>
        <v>9.8214285714286146E-3</v>
      </c>
    </row>
    <row r="1235" spans="1:6" x14ac:dyDescent="0.35">
      <c r="A1235" s="22">
        <v>36003</v>
      </c>
      <c r="B1235" s="24">
        <f>VLOOKUP(Table2634[[#This Row],[Date]],'DB Money Supply'!$A:$D,4)</f>
        <v>1067.7</v>
      </c>
      <c r="C1235" s="30">
        <f>(Table2634[[#This Row],[M1 Money Stock, Billions of Dollars, Weekly, Seasonally Adjusted]]-B1234)/B1234</f>
        <v>-4.6611354525962524E-3</v>
      </c>
      <c r="D1235" s="34">
        <f>((1+Table2634[[#This Row],[Weekly change]])^52)-1</f>
        <v>-0.2156858879875202</v>
      </c>
      <c r="E1235" s="24">
        <f t="shared" si="19"/>
        <v>1074.6499999999999</v>
      </c>
      <c r="F1235" s="32">
        <f>(Table2634[[#This Row],[4 weeks average]]-B1183)/B1183</f>
        <v>1.3247218555534561E-2</v>
      </c>
    </row>
    <row r="1236" spans="1:6" x14ac:dyDescent="0.35">
      <c r="A1236" s="22">
        <v>36010</v>
      </c>
      <c r="B1236" s="24">
        <f>VLOOKUP(Table2634[[#This Row],[Date]],'DB Money Supply'!$A:$D,4)</f>
        <v>1079.8</v>
      </c>
      <c r="C1236" s="30">
        <f>(Table2634[[#This Row],[M1 Money Stock, Billions of Dollars, Weekly, Seasonally Adjusted]]-B1235)/B1235</f>
        <v>1.133277137772774E-2</v>
      </c>
      <c r="D1236" s="34">
        <f>((1+Table2634[[#This Row],[Weekly change]])^52)-1</f>
        <v>0.79676873270759163</v>
      </c>
      <c r="E1236" s="24">
        <f t="shared" si="19"/>
        <v>1073.8</v>
      </c>
      <c r="F1236" s="32">
        <f>(Table2634[[#This Row],[4 weeks average]]-B1184)/B1184</f>
        <v>2.614379084967278E-3</v>
      </c>
    </row>
    <row r="1237" spans="1:6" x14ac:dyDescent="0.35">
      <c r="A1237" s="22">
        <v>36017</v>
      </c>
      <c r="B1237" s="24">
        <f>VLOOKUP(Table2634[[#This Row],[Date]],'DB Money Supply'!$A:$D,4)</f>
        <v>1084.0999999999999</v>
      </c>
      <c r="C1237" s="30">
        <f>(Table2634[[#This Row],[M1 Money Stock, Billions of Dollars, Weekly, Seasonally Adjusted]]-B1236)/B1236</f>
        <v>3.982218929431334E-3</v>
      </c>
      <c r="D1237" s="34">
        <f>((1+Table2634[[#This Row],[Weekly change]])^52)-1</f>
        <v>0.22956957106796838</v>
      </c>
      <c r="E1237" s="24">
        <f t="shared" si="19"/>
        <v>1076.0749999999998</v>
      </c>
      <c r="F1237" s="32">
        <f>(Table2634[[#This Row],[4 weeks average]]-B1185)/B1185</f>
        <v>-3.818737270875974E-3</v>
      </c>
    </row>
    <row r="1238" spans="1:6" x14ac:dyDescent="0.35">
      <c r="A1238" s="22">
        <v>36024</v>
      </c>
      <c r="B1238" s="24">
        <f>VLOOKUP(Table2634[[#This Row],[Date]],'DB Money Supply'!$A:$D,4)</f>
        <v>1075.4000000000001</v>
      </c>
      <c r="C1238" s="30">
        <f>(Table2634[[#This Row],[M1 Money Stock, Billions of Dollars, Weekly, Seasonally Adjusted]]-B1237)/B1237</f>
        <v>-8.0250899363525675E-3</v>
      </c>
      <c r="D1238" s="34">
        <f>((1+Table2634[[#This Row],[Weekly change]])^52)-1</f>
        <v>-0.34228800639697599</v>
      </c>
      <c r="E1238" s="24">
        <f t="shared" si="19"/>
        <v>1076.75</v>
      </c>
      <c r="F1238" s="32">
        <f>(Table2634[[#This Row],[4 weeks average]]-B1186)/B1186</f>
        <v>3.2515793385350149E-4</v>
      </c>
    </row>
    <row r="1239" spans="1:6" x14ac:dyDescent="0.35">
      <c r="A1239" s="22">
        <v>36031</v>
      </c>
      <c r="B1239" s="24">
        <f>VLOOKUP(Table2634[[#This Row],[Date]],'DB Money Supply'!$A:$D,4)</f>
        <v>1072.4000000000001</v>
      </c>
      <c r="C1239" s="30">
        <f>(Table2634[[#This Row],[M1 Money Stock, Billions of Dollars, Weekly, Seasonally Adjusted]]-B1238)/B1238</f>
        <v>-2.7896596615212942E-3</v>
      </c>
      <c r="D1239" s="34">
        <f>((1+Table2634[[#This Row],[Weekly change]])^52)-1</f>
        <v>-0.13520692188259442</v>
      </c>
      <c r="E1239" s="24">
        <f t="shared" si="19"/>
        <v>1077.925</v>
      </c>
      <c r="F1239" s="32">
        <f>(Table2634[[#This Row],[4 weeks average]]-B1187)/B1187</f>
        <v>3.1875290832945134E-3</v>
      </c>
    </row>
    <row r="1240" spans="1:6" x14ac:dyDescent="0.35">
      <c r="A1240" s="22">
        <v>36038</v>
      </c>
      <c r="B1240" s="24">
        <f>VLOOKUP(Table2634[[#This Row],[Date]],'DB Money Supply'!$A:$D,4)</f>
        <v>1069.8</v>
      </c>
      <c r="C1240" s="30">
        <f>(Table2634[[#This Row],[M1 Money Stock, Billions of Dollars, Weekly, Seasonally Adjusted]]-B1239)/B1239</f>
        <v>-2.4244684819098622E-3</v>
      </c>
      <c r="D1240" s="34">
        <f>((1+Table2634[[#This Row],[Weekly change]])^52)-1</f>
        <v>-0.11858388009351339</v>
      </c>
      <c r="E1240" s="24">
        <f t="shared" si="19"/>
        <v>1075.425</v>
      </c>
      <c r="F1240" s="32">
        <f>(Table2634[[#This Row],[4 weeks average]]-B1188)/B1188</f>
        <v>3.2885530366637402E-3</v>
      </c>
    </row>
    <row r="1241" spans="1:6" x14ac:dyDescent="0.35">
      <c r="A1241" s="22">
        <v>36045</v>
      </c>
      <c r="B1241" s="24">
        <f>VLOOKUP(Table2634[[#This Row],[Date]],'DB Money Supply'!$A:$D,4)</f>
        <v>1076.2</v>
      </c>
      <c r="C1241" s="30">
        <f>(Table2634[[#This Row],[M1 Money Stock, Billions of Dollars, Weekly, Seasonally Adjusted]]-B1240)/B1240</f>
        <v>5.9824266217985526E-3</v>
      </c>
      <c r="D1241" s="34">
        <f>((1+Table2634[[#This Row],[Weekly change]])^52)-1</f>
        <v>0.36364239845105151</v>
      </c>
      <c r="E1241" s="24">
        <f t="shared" si="19"/>
        <v>1073.45</v>
      </c>
      <c r="F1241" s="32">
        <f>(Table2634[[#This Row],[4 weeks average]]-B1189)/B1189</f>
        <v>-3.8511507052708463E-3</v>
      </c>
    </row>
    <row r="1242" spans="1:6" x14ac:dyDescent="0.35">
      <c r="A1242" s="22">
        <v>36052</v>
      </c>
      <c r="B1242" s="24">
        <f>VLOOKUP(Table2634[[#This Row],[Date]],'DB Money Supply'!$A:$D,4)</f>
        <v>1083.9000000000001</v>
      </c>
      <c r="C1242" s="30">
        <f>(Table2634[[#This Row],[M1 Money Stock, Billions of Dollars, Weekly, Seasonally Adjusted]]-B1241)/B1241</f>
        <v>7.1548039397881852E-3</v>
      </c>
      <c r="D1242" s="34">
        <f>((1+Table2634[[#This Row],[Weekly change]])^52)-1</f>
        <v>0.44878481703942019</v>
      </c>
      <c r="E1242" s="24">
        <f t="shared" si="19"/>
        <v>1075.5749999999998</v>
      </c>
      <c r="F1242" s="32">
        <f>(Table2634[[#This Row],[4 weeks average]]-B1190)/B1190</f>
        <v>8.509142053445681E-3</v>
      </c>
    </row>
    <row r="1243" spans="1:6" x14ac:dyDescent="0.35">
      <c r="A1243" s="22">
        <v>36059</v>
      </c>
      <c r="B1243" s="24">
        <f>VLOOKUP(Table2634[[#This Row],[Date]],'DB Money Supply'!$A:$D,4)</f>
        <v>1083.4000000000001</v>
      </c>
      <c r="C1243" s="30">
        <f>(Table2634[[#This Row],[M1 Money Stock, Billions of Dollars, Weekly, Seasonally Adjusted]]-B1242)/B1242</f>
        <v>-4.612971676353907E-4</v>
      </c>
      <c r="D1243" s="34">
        <f>((1+Table2634[[#This Row],[Weekly change]])^52)-1</f>
        <v>-2.3707443615340162E-2</v>
      </c>
      <c r="E1243" s="24">
        <f t="shared" si="19"/>
        <v>1078.325</v>
      </c>
      <c r="F1243" s="32">
        <f>(Table2634[[#This Row],[4 weeks average]]-B1191)/B1191</f>
        <v>1.5180756919600828E-2</v>
      </c>
    </row>
    <row r="1244" spans="1:6" x14ac:dyDescent="0.35">
      <c r="A1244" s="22">
        <v>36066</v>
      </c>
      <c r="B1244" s="24">
        <f>VLOOKUP(Table2634[[#This Row],[Date]],'DB Money Supply'!$A:$D,4)</f>
        <v>1074.5</v>
      </c>
      <c r="C1244" s="30">
        <f>(Table2634[[#This Row],[M1 Money Stock, Billions of Dollars, Weekly, Seasonally Adjusted]]-B1243)/B1243</f>
        <v>-8.2148790843641229E-3</v>
      </c>
      <c r="D1244" s="34">
        <f>((1+Table2634[[#This Row],[Weekly change]])^52)-1</f>
        <v>-0.34879967899109632</v>
      </c>
      <c r="E1244" s="24">
        <f t="shared" si="19"/>
        <v>1079.5</v>
      </c>
      <c r="F1244" s="32">
        <f>(Table2634[[#This Row],[4 weeks average]]-B1192)/B1192</f>
        <v>1.8300160362230065E-2</v>
      </c>
    </row>
    <row r="1245" spans="1:6" x14ac:dyDescent="0.35">
      <c r="A1245" s="22">
        <v>36073</v>
      </c>
      <c r="B1245" s="24">
        <f>VLOOKUP(Table2634[[#This Row],[Date]],'DB Money Supply'!$A:$D,4)</f>
        <v>1084.2</v>
      </c>
      <c r="C1245" s="30">
        <f>(Table2634[[#This Row],[M1 Money Stock, Billions of Dollars, Weekly, Seasonally Adjusted]]-B1244)/B1244</f>
        <v>9.0274546300605357E-3</v>
      </c>
      <c r="D1245" s="34">
        <f>((1+Table2634[[#This Row],[Weekly change]])^52)-1</f>
        <v>0.59571424525524797</v>
      </c>
      <c r="E1245" s="24">
        <f t="shared" si="19"/>
        <v>1081.5</v>
      </c>
      <c r="F1245" s="32">
        <f>(Table2634[[#This Row],[4 weeks average]]-B1193)/B1193</f>
        <v>1.1882485029940163E-2</v>
      </c>
    </row>
    <row r="1246" spans="1:6" x14ac:dyDescent="0.35">
      <c r="A1246" s="22">
        <v>36080</v>
      </c>
      <c r="B1246" s="24">
        <f>VLOOKUP(Table2634[[#This Row],[Date]],'DB Money Supply'!$A:$D,4)</f>
        <v>1084</v>
      </c>
      <c r="C1246" s="30">
        <f>(Table2634[[#This Row],[M1 Money Stock, Billions of Dollars, Weekly, Seasonally Adjusted]]-B1245)/B1245</f>
        <v>-1.8446781036713289E-4</v>
      </c>
      <c r="D1246" s="34">
        <f>((1+Table2634[[#This Row],[Weekly change]])^52)-1</f>
        <v>-9.5473429282706412E-3</v>
      </c>
      <c r="E1246" s="24">
        <f t="shared" si="19"/>
        <v>1081.5250000000001</v>
      </c>
      <c r="F1246" s="32">
        <f>(Table2634[[#This Row],[4 weeks average]]-B1194)/B1194</f>
        <v>1.4278345681328086E-2</v>
      </c>
    </row>
    <row r="1247" spans="1:6" x14ac:dyDescent="0.35">
      <c r="A1247" s="22">
        <v>36087</v>
      </c>
      <c r="B1247" s="24">
        <f>VLOOKUP(Table2634[[#This Row],[Date]],'DB Money Supply'!$A:$D,4)</f>
        <v>1086.0999999999999</v>
      </c>
      <c r="C1247" s="30">
        <f>(Table2634[[#This Row],[M1 Money Stock, Billions of Dollars, Weekly, Seasonally Adjusted]]-B1246)/B1246</f>
        <v>1.937269372693643E-3</v>
      </c>
      <c r="D1247" s="34">
        <f>((1+Table2634[[#This Row],[Weekly change]])^52)-1</f>
        <v>0.1058790674946013</v>
      </c>
      <c r="E1247" s="24">
        <f t="shared" si="19"/>
        <v>1082.1999999999998</v>
      </c>
      <c r="F1247" s="32">
        <f>(Table2634[[#This Row],[4 weeks average]]-B1195)/B1195</f>
        <v>1.6627524659464366E-2</v>
      </c>
    </row>
    <row r="1248" spans="1:6" x14ac:dyDescent="0.35">
      <c r="A1248" s="22">
        <v>36094</v>
      </c>
      <c r="B1248" s="24">
        <f>VLOOKUP(Table2634[[#This Row],[Date]],'DB Money Supply'!$A:$D,4)</f>
        <v>1086.9000000000001</v>
      </c>
      <c r="C1248" s="30">
        <f>(Table2634[[#This Row],[M1 Money Stock, Billions of Dollars, Weekly, Seasonally Adjusted]]-B1247)/B1247</f>
        <v>7.3658042537536321E-4</v>
      </c>
      <c r="D1248" s="34">
        <f>((1+Table2634[[#This Row],[Weekly change]])^52)-1</f>
        <v>3.9030516508570923E-2</v>
      </c>
      <c r="E1248" s="24">
        <f t="shared" si="19"/>
        <v>1085.3</v>
      </c>
      <c r="F1248" s="32">
        <f>(Table2634[[#This Row],[4 weeks average]]-B1196)/B1196</f>
        <v>2.5125153490129316E-2</v>
      </c>
    </row>
    <row r="1249" spans="1:6" x14ac:dyDescent="0.35">
      <c r="A1249" s="22">
        <v>36101</v>
      </c>
      <c r="B1249" s="24">
        <f>VLOOKUP(Table2634[[#This Row],[Date]],'DB Money Supply'!$A:$D,4)</f>
        <v>1088.9000000000001</v>
      </c>
      <c r="C1249" s="30">
        <f>(Table2634[[#This Row],[M1 Money Stock, Billions of Dollars, Weekly, Seasonally Adjusted]]-B1248)/B1248</f>
        <v>1.8400956849756187E-3</v>
      </c>
      <c r="D1249" s="34">
        <f>((1+Table2634[[#This Row],[Weekly change]])^52)-1</f>
        <v>0.1003156010615347</v>
      </c>
      <c r="E1249" s="24">
        <f t="shared" si="19"/>
        <v>1086.4749999999999</v>
      </c>
      <c r="F1249" s="32">
        <f>(Table2634[[#This Row],[4 weeks average]]-B1197)/B1197</f>
        <v>1.2463889665455224E-2</v>
      </c>
    </row>
    <row r="1250" spans="1:6" x14ac:dyDescent="0.35">
      <c r="A1250" s="22">
        <v>36108</v>
      </c>
      <c r="B1250" s="24">
        <f>VLOOKUP(Table2634[[#This Row],[Date]],'DB Money Supply'!$A:$D,4)</f>
        <v>1096.0999999999999</v>
      </c>
      <c r="C1250" s="30">
        <f>(Table2634[[#This Row],[M1 Money Stock, Billions of Dollars, Weekly, Seasonally Adjusted]]-B1249)/B1249</f>
        <v>6.6121774267607842E-3</v>
      </c>
      <c r="D1250" s="34">
        <f>((1+Table2634[[#This Row],[Weekly change]])^52)-1</f>
        <v>0.40874814446698471</v>
      </c>
      <c r="E1250" s="24">
        <f t="shared" si="19"/>
        <v>1089.5</v>
      </c>
      <c r="F1250" s="32">
        <f>(Table2634[[#This Row],[4 weeks average]]-B1198)/B1198</f>
        <v>1.3111400409149997E-2</v>
      </c>
    </row>
    <row r="1251" spans="1:6" x14ac:dyDescent="0.35">
      <c r="A1251" s="22">
        <v>36115</v>
      </c>
      <c r="B1251" s="24">
        <f>VLOOKUP(Table2634[[#This Row],[Date]],'DB Money Supply'!$A:$D,4)</f>
        <v>1097.2</v>
      </c>
      <c r="C1251" s="30">
        <f>(Table2634[[#This Row],[M1 Money Stock, Billions of Dollars, Weekly, Seasonally Adjusted]]-B1250)/B1250</f>
        <v>1.003558069519329E-3</v>
      </c>
      <c r="D1251" s="34">
        <f>((1+Table2634[[#This Row],[Weekly change]])^52)-1</f>
        <v>5.3543086407803697E-2</v>
      </c>
      <c r="E1251" s="24">
        <f t="shared" si="19"/>
        <v>1092.2750000000001</v>
      </c>
      <c r="F1251" s="32">
        <f>(Table2634[[#This Row],[4 weeks average]]-B1199)/B1199</f>
        <v>2.0436285500747383E-2</v>
      </c>
    </row>
    <row r="1252" spans="1:6" x14ac:dyDescent="0.35">
      <c r="A1252" s="22">
        <v>36122</v>
      </c>
      <c r="B1252" s="24">
        <f>VLOOKUP(Table2634[[#This Row],[Date]],'DB Money Supply'!$A:$D,4)</f>
        <v>1092.4000000000001</v>
      </c>
      <c r="C1252" s="30">
        <f>(Table2634[[#This Row],[M1 Money Stock, Billions of Dollars, Weekly, Seasonally Adjusted]]-B1251)/B1251</f>
        <v>-4.374772147283954E-3</v>
      </c>
      <c r="D1252" s="34">
        <f>((1+Table2634[[#This Row],[Weekly change]])^52)-1</f>
        <v>-0.20386555936010686</v>
      </c>
      <c r="E1252" s="24">
        <f t="shared" si="19"/>
        <v>1093.6500000000001</v>
      </c>
      <c r="F1252" s="32">
        <f>(Table2634[[#This Row],[4 weeks average]]-B1200)/B1200</f>
        <v>2.5553263315828956E-2</v>
      </c>
    </row>
    <row r="1253" spans="1:6" x14ac:dyDescent="0.35">
      <c r="A1253" s="22">
        <v>36129</v>
      </c>
      <c r="B1253" s="24">
        <f>VLOOKUP(Table2634[[#This Row],[Date]],'DB Money Supply'!$A:$D,4)</f>
        <v>1096.0999999999999</v>
      </c>
      <c r="C1253" s="30">
        <f>(Table2634[[#This Row],[M1 Money Stock, Billions of Dollars, Weekly, Seasonally Adjusted]]-B1252)/B1252</f>
        <v>3.3870377151224988E-3</v>
      </c>
      <c r="D1253" s="34">
        <f>((1+Table2634[[#This Row],[Weekly change]])^52)-1</f>
        <v>0.19223340656411025</v>
      </c>
      <c r="E1253" s="24">
        <f t="shared" si="19"/>
        <v>1095.45</v>
      </c>
      <c r="F1253" s="32">
        <f>(Table2634[[#This Row],[4 weeks average]]-B1201)/B1201</f>
        <v>2.3402466367712961E-2</v>
      </c>
    </row>
    <row r="1254" spans="1:6" x14ac:dyDescent="0.35">
      <c r="A1254" s="22">
        <v>36136</v>
      </c>
      <c r="B1254" s="24">
        <f>VLOOKUP(Table2634[[#This Row],[Date]],'DB Money Supply'!$A:$D,4)</f>
        <v>1094.2</v>
      </c>
      <c r="C1254" s="30">
        <f>(Table2634[[#This Row],[M1 Money Stock, Billions of Dollars, Weekly, Seasonally Adjusted]]-B1253)/B1253</f>
        <v>-1.7334184837148653E-3</v>
      </c>
      <c r="D1254" s="34">
        <f>((1+Table2634[[#This Row],[Weekly change]])^52)-1</f>
        <v>-8.6266179503149965E-2</v>
      </c>
      <c r="E1254" s="24">
        <f t="shared" si="19"/>
        <v>1094.9750000000001</v>
      </c>
      <c r="F1254" s="32">
        <f>(Table2634[[#This Row],[4 weeks average]]-B1202)/B1202</f>
        <v>2.1241372878194449E-2</v>
      </c>
    </row>
    <row r="1255" spans="1:6" x14ac:dyDescent="0.35">
      <c r="A1255" s="22">
        <v>36143</v>
      </c>
      <c r="B1255" s="24">
        <f>VLOOKUP(Table2634[[#This Row],[Date]],'DB Money Supply'!$A:$D,4)</f>
        <v>1095.0999999999999</v>
      </c>
      <c r="C1255" s="30">
        <f>(Table2634[[#This Row],[M1 Money Stock, Billions of Dollars, Weekly, Seasonally Adjusted]]-B1254)/B1254</f>
        <v>8.2251873514884257E-4</v>
      </c>
      <c r="D1255" s="34">
        <f>((1+Table2634[[#This Row],[Weekly change]])^52)-1</f>
        <v>4.3680485141948555E-2</v>
      </c>
      <c r="E1255" s="24">
        <f t="shared" si="19"/>
        <v>1094.4499999999998</v>
      </c>
      <c r="F1255" s="32">
        <f>(Table2634[[#This Row],[4 weeks average]]-B1203)/B1203</f>
        <v>2.0085748904837102E-2</v>
      </c>
    </row>
    <row r="1256" spans="1:6" x14ac:dyDescent="0.35">
      <c r="A1256" s="22">
        <v>36150</v>
      </c>
      <c r="B1256" s="24">
        <f>VLOOKUP(Table2634[[#This Row],[Date]],'DB Money Supply'!$A:$D,4)</f>
        <v>1094.5</v>
      </c>
      <c r="C1256" s="30">
        <f>(Table2634[[#This Row],[M1 Money Stock, Billions of Dollars, Weekly, Seasonally Adjusted]]-B1255)/B1255</f>
        <v>-5.4789516939084018E-4</v>
      </c>
      <c r="D1256" s="34">
        <f>((1+Table2634[[#This Row],[Weekly change]])^52)-1</f>
        <v>-2.8096108606333048E-2</v>
      </c>
      <c r="E1256" s="24">
        <f t="shared" si="19"/>
        <v>1094.9749999999999</v>
      </c>
      <c r="F1256" s="32">
        <f>(Table2634[[#This Row],[4 weeks average]]-B1204)/B1204</f>
        <v>2.2767606949374186E-2</v>
      </c>
    </row>
    <row r="1257" spans="1:6" x14ac:dyDescent="0.35">
      <c r="A1257" s="22">
        <v>36157</v>
      </c>
      <c r="B1257" s="24">
        <f>VLOOKUP(Table2634[[#This Row],[Date]],'DB Money Supply'!$A:$D,4)</f>
        <v>1091.5999999999999</v>
      </c>
      <c r="C1257" s="30">
        <f>(Table2634[[#This Row],[M1 Money Stock, Billions of Dollars, Weekly, Seasonally Adjusted]]-B1256)/B1256</f>
        <v>-2.6496116948379086E-3</v>
      </c>
      <c r="D1257" s="34">
        <f>((1+Table2634[[#This Row],[Weekly change]])^52)-1</f>
        <v>-0.12886878316875627</v>
      </c>
      <c r="E1257" s="24">
        <f t="shared" si="19"/>
        <v>1093.8499999999999</v>
      </c>
      <c r="F1257" s="32">
        <f>(Table2634[[#This Row],[4 weeks average]]-B1205)/B1205</f>
        <v>2.0953892103789264E-2</v>
      </c>
    </row>
    <row r="1258" spans="1:6" x14ac:dyDescent="0.35">
      <c r="A1258" s="22">
        <v>36164</v>
      </c>
      <c r="B1258" s="24">
        <f>VLOOKUP(Table2634[[#This Row],[Date]],'DB Money Supply'!$A:$D,4)</f>
        <v>1107.0999999999999</v>
      </c>
      <c r="C1258" s="30">
        <f>(Table2634[[#This Row],[M1 Money Stock, Billions of Dollars, Weekly, Seasonally Adjusted]]-B1257)/B1257</f>
        <v>1.4199340417735436E-2</v>
      </c>
      <c r="D1258" s="34">
        <f>((1+Table2634[[#This Row],[Weekly change]])^52)-1</f>
        <v>1.0816745660132279</v>
      </c>
      <c r="E1258" s="24">
        <f t="shared" si="19"/>
        <v>1097.0749999999998</v>
      </c>
      <c r="F1258" s="32">
        <f>(Table2634[[#This Row],[4 weeks average]]-B1206)/B1206</f>
        <v>1.4964381533906676E-2</v>
      </c>
    </row>
    <row r="1259" spans="1:6" x14ac:dyDescent="0.35">
      <c r="A1259" s="22">
        <v>36171</v>
      </c>
      <c r="B1259" s="24">
        <f>VLOOKUP(Table2634[[#This Row],[Date]],'DB Money Supply'!$A:$D,4)</f>
        <v>1102.7</v>
      </c>
      <c r="C1259" s="30">
        <f>(Table2634[[#This Row],[M1 Money Stock, Billions of Dollars, Weekly, Seasonally Adjusted]]-B1258)/B1258</f>
        <v>-3.9743473940925516E-3</v>
      </c>
      <c r="D1259" s="34">
        <f>((1+Table2634[[#This Row],[Weekly change]])^52)-1</f>
        <v>-0.18704363075601749</v>
      </c>
      <c r="E1259" s="24">
        <f t="shared" si="19"/>
        <v>1098.9749999999999</v>
      </c>
      <c r="F1259" s="32">
        <f>(Table2634[[#This Row],[4 weeks average]]-B1207)/B1207</f>
        <v>1.9457328385899732E-2</v>
      </c>
    </row>
    <row r="1260" spans="1:6" x14ac:dyDescent="0.35">
      <c r="A1260" s="22">
        <v>36178</v>
      </c>
      <c r="B1260" s="24">
        <f>VLOOKUP(Table2634[[#This Row],[Date]],'DB Money Supply'!$A:$D,4)</f>
        <v>1095.3</v>
      </c>
      <c r="C1260" s="30">
        <f>(Table2634[[#This Row],[M1 Money Stock, Billions of Dollars, Weekly, Seasonally Adjusted]]-B1259)/B1259</f>
        <v>-6.7108007617666552E-3</v>
      </c>
      <c r="D1260" s="34">
        <f>((1+Table2634[[#This Row],[Weekly change]])^52)-1</f>
        <v>-0.29540901709001832</v>
      </c>
      <c r="E1260" s="24">
        <f t="shared" si="19"/>
        <v>1099.175</v>
      </c>
      <c r="F1260" s="32">
        <f>(Table2634[[#This Row],[4 weeks average]]-B1208)/B1208</f>
        <v>2.6978417266187053E-2</v>
      </c>
    </row>
    <row r="1261" spans="1:6" x14ac:dyDescent="0.35">
      <c r="A1261" s="22">
        <v>36185</v>
      </c>
      <c r="B1261" s="24">
        <f>VLOOKUP(Table2634[[#This Row],[Date]],'DB Money Supply'!$A:$D,4)</f>
        <v>1093.9000000000001</v>
      </c>
      <c r="C1261" s="30">
        <f>(Table2634[[#This Row],[M1 Money Stock, Billions of Dollars, Weekly, Seasonally Adjusted]]-B1260)/B1260</f>
        <v>-1.2781886241211209E-3</v>
      </c>
      <c r="D1261" s="34">
        <f>((1+Table2634[[#This Row],[Weekly change]])^52)-1</f>
        <v>-6.434487126477384E-2</v>
      </c>
      <c r="E1261" s="24">
        <f t="shared" si="19"/>
        <v>1099.75</v>
      </c>
      <c r="F1261" s="32">
        <f>(Table2634[[#This Row],[4 weeks average]]-B1209)/B1209</f>
        <v>2.6939957045475679E-2</v>
      </c>
    </row>
    <row r="1262" spans="1:6" x14ac:dyDescent="0.35">
      <c r="A1262" s="22">
        <v>36192</v>
      </c>
      <c r="B1262" s="24">
        <f>VLOOKUP(Table2634[[#This Row],[Date]],'DB Money Supply'!$A:$D,4)</f>
        <v>1096.7</v>
      </c>
      <c r="C1262" s="30">
        <f>(Table2634[[#This Row],[M1 Money Stock, Billions of Dollars, Weekly, Seasonally Adjusted]]-B1261)/B1261</f>
        <v>2.5596489624279679E-3</v>
      </c>
      <c r="D1262" s="34">
        <f>((1+Table2634[[#This Row],[Weekly change]])^52)-1</f>
        <v>0.14217197310093188</v>
      </c>
      <c r="E1262" s="24">
        <f t="shared" si="19"/>
        <v>1097.1500000000001</v>
      </c>
      <c r="F1262" s="32">
        <f>(Table2634[[#This Row],[4 weeks average]]-B1210)/B1210</f>
        <v>2.3269912329789259E-2</v>
      </c>
    </row>
    <row r="1263" spans="1:6" x14ac:dyDescent="0.35">
      <c r="A1263" s="22">
        <v>36199</v>
      </c>
      <c r="B1263" s="24">
        <f>VLOOKUP(Table2634[[#This Row],[Date]],'DB Money Supply'!$A:$D,4)</f>
        <v>1095.4000000000001</v>
      </c>
      <c r="C1263" s="30">
        <f>(Table2634[[#This Row],[M1 Money Stock, Billions of Dollars, Weekly, Seasonally Adjusted]]-B1262)/B1262</f>
        <v>-1.1853743047323373E-3</v>
      </c>
      <c r="D1263" s="34">
        <f>((1+Table2634[[#This Row],[Weekly change]])^52)-1</f>
        <v>-5.9812565941080198E-2</v>
      </c>
      <c r="E1263" s="24">
        <f t="shared" si="19"/>
        <v>1095.3249999999998</v>
      </c>
      <c r="F1263" s="32">
        <f>(Table2634[[#This Row],[4 weeks average]]-B1211)/B1211</f>
        <v>1.4095917044717998E-2</v>
      </c>
    </row>
    <row r="1264" spans="1:6" x14ac:dyDescent="0.35">
      <c r="A1264" s="22">
        <v>36206</v>
      </c>
      <c r="B1264" s="24">
        <f>VLOOKUP(Table2634[[#This Row],[Date]],'DB Money Supply'!$A:$D,4)</f>
        <v>1097.4000000000001</v>
      </c>
      <c r="C1264" s="30">
        <f>(Table2634[[#This Row],[M1 Money Stock, Billions of Dollars, Weekly, Seasonally Adjusted]]-B1263)/B1263</f>
        <v>1.825817053131276E-3</v>
      </c>
      <c r="D1264" s="34">
        <f>((1+Table2634[[#This Row],[Weekly change]])^52)-1</f>
        <v>9.9500425837021567E-2</v>
      </c>
      <c r="E1264" s="24">
        <f t="shared" si="19"/>
        <v>1095.8500000000001</v>
      </c>
      <c r="F1264" s="32">
        <f>(Table2634[[#This Row],[4 weeks average]]-B1212)/B1212</f>
        <v>1.7124559123816635E-2</v>
      </c>
    </row>
    <row r="1265" spans="1:6" x14ac:dyDescent="0.35">
      <c r="A1265" s="22">
        <v>36213</v>
      </c>
      <c r="B1265" s="24">
        <f>VLOOKUP(Table2634[[#This Row],[Date]],'DB Money Supply'!$A:$D,4)</f>
        <v>1099.8</v>
      </c>
      <c r="C1265" s="30">
        <f>(Table2634[[#This Row],[M1 Money Stock, Billions of Dollars, Weekly, Seasonally Adjusted]]-B1264)/B1264</f>
        <v>2.1869874248221827E-3</v>
      </c>
      <c r="D1265" s="34">
        <f>((1+Table2634[[#This Row],[Weekly change]])^52)-1</f>
        <v>0.12030298533135553</v>
      </c>
      <c r="E1265" s="24">
        <f t="shared" si="19"/>
        <v>1097.325</v>
      </c>
      <c r="F1265" s="32">
        <f>(Table2634[[#This Row],[4 weeks average]]-B1213)/B1213</f>
        <v>1.906110698365536E-2</v>
      </c>
    </row>
    <row r="1266" spans="1:6" x14ac:dyDescent="0.35">
      <c r="A1266" s="22">
        <v>36220</v>
      </c>
      <c r="B1266" s="24">
        <f>VLOOKUP(Table2634[[#This Row],[Date]],'DB Money Supply'!$A:$D,4)</f>
        <v>1095.0999999999999</v>
      </c>
      <c r="C1266" s="30">
        <f>(Table2634[[#This Row],[M1 Money Stock, Billions of Dollars, Weekly, Seasonally Adjusted]]-B1265)/B1265</f>
        <v>-4.2735042735043147E-3</v>
      </c>
      <c r="D1266" s="34">
        <f>((1+Table2634[[#This Row],[Weekly change]])^52)-1</f>
        <v>-0.19964381022492717</v>
      </c>
      <c r="E1266" s="24">
        <f t="shared" si="19"/>
        <v>1096.9250000000002</v>
      </c>
      <c r="F1266" s="32">
        <f>(Table2634[[#This Row],[4 weeks average]]-B1214)/B1214</f>
        <v>1.6330028722320235E-2</v>
      </c>
    </row>
    <row r="1267" spans="1:6" x14ac:dyDescent="0.35">
      <c r="A1267" s="22">
        <v>36227</v>
      </c>
      <c r="B1267" s="24">
        <f>VLOOKUP(Table2634[[#This Row],[Date]],'DB Money Supply'!$A:$D,4)</f>
        <v>1098.5999999999999</v>
      </c>
      <c r="C1267" s="30">
        <f>(Table2634[[#This Row],[M1 Money Stock, Billions of Dollars, Weekly, Seasonally Adjusted]]-B1266)/B1266</f>
        <v>3.1960551547803857E-3</v>
      </c>
      <c r="D1267" s="34">
        <f>((1+Table2634[[#This Row],[Weekly change]])^52)-1</f>
        <v>0.18049028576508719</v>
      </c>
      <c r="E1267" s="24">
        <f t="shared" si="19"/>
        <v>1097.7249999999999</v>
      </c>
      <c r="F1267" s="32">
        <f>(Table2634[[#This Row],[4 weeks average]]-B1215)/B1215</f>
        <v>1.098268557745437E-2</v>
      </c>
    </row>
    <row r="1268" spans="1:6" x14ac:dyDescent="0.35">
      <c r="A1268" s="22">
        <v>36234</v>
      </c>
      <c r="B1268" s="24">
        <f>VLOOKUP(Table2634[[#This Row],[Date]],'DB Money Supply'!$A:$D,4)</f>
        <v>1097.5999999999999</v>
      </c>
      <c r="C1268" s="30">
        <f>(Table2634[[#This Row],[M1 Money Stock, Billions of Dollars, Weekly, Seasonally Adjusted]]-B1267)/B1267</f>
        <v>-9.1024940833788468E-4</v>
      </c>
      <c r="D1268" s="34">
        <f>((1+Table2634[[#This Row],[Weekly change]])^52)-1</f>
        <v>-4.6250790024452204E-2</v>
      </c>
      <c r="E1268" s="24">
        <f t="shared" si="19"/>
        <v>1097.7749999999999</v>
      </c>
      <c r="F1268" s="32">
        <f>(Table2634[[#This Row],[4 weeks average]]-B1216)/B1216</f>
        <v>1.4860867153554421E-2</v>
      </c>
    </row>
    <row r="1269" spans="1:6" x14ac:dyDescent="0.35">
      <c r="A1269" s="22">
        <v>36241</v>
      </c>
      <c r="B1269" s="24">
        <f>VLOOKUP(Table2634[[#This Row],[Date]],'DB Money Supply'!$A:$D,4)</f>
        <v>1097.3</v>
      </c>
      <c r="C1269" s="30">
        <f>(Table2634[[#This Row],[M1 Money Stock, Billions of Dollars, Weekly, Seasonally Adjusted]]-B1268)/B1268</f>
        <v>-2.7332361516030845E-4</v>
      </c>
      <c r="D1269" s="34">
        <f>((1+Table2634[[#This Row],[Weekly change]])^52)-1</f>
        <v>-1.4114217849219846E-2</v>
      </c>
      <c r="E1269" s="24">
        <f t="shared" si="19"/>
        <v>1097.1499999999999</v>
      </c>
      <c r="F1269" s="32">
        <f>(Table2634[[#This Row],[4 weeks average]]-B1217)/B1217</f>
        <v>2.1174609084139772E-2</v>
      </c>
    </row>
    <row r="1270" spans="1:6" x14ac:dyDescent="0.35">
      <c r="A1270" s="22">
        <v>36248</v>
      </c>
      <c r="B1270" s="24">
        <f>VLOOKUP(Table2634[[#This Row],[Date]],'DB Money Supply'!$A:$D,4)</f>
        <v>1093.8</v>
      </c>
      <c r="C1270" s="30">
        <f>(Table2634[[#This Row],[M1 Money Stock, Billions of Dollars, Weekly, Seasonally Adjusted]]-B1269)/B1269</f>
        <v>-3.1896473161396157E-3</v>
      </c>
      <c r="D1270" s="34">
        <f>((1+Table2634[[#This Row],[Weekly change]])^52)-1</f>
        <v>-0.15306111735054417</v>
      </c>
      <c r="E1270" s="24">
        <f t="shared" si="19"/>
        <v>1096.825</v>
      </c>
      <c r="F1270" s="32">
        <f>(Table2634[[#This Row],[4 weeks average]]-B1218)/B1218</f>
        <v>3.0076070623591373E-2</v>
      </c>
    </row>
    <row r="1271" spans="1:6" x14ac:dyDescent="0.35">
      <c r="A1271" s="22">
        <v>36255</v>
      </c>
      <c r="B1271" s="24">
        <f>VLOOKUP(Table2634[[#This Row],[Date]],'DB Money Supply'!$A:$D,4)</f>
        <v>1101.5</v>
      </c>
      <c r="C1271" s="30">
        <f>(Table2634[[#This Row],[M1 Money Stock, Billions of Dollars, Weekly, Seasonally Adjusted]]-B1270)/B1270</f>
        <v>7.0396781861401039E-3</v>
      </c>
      <c r="D1271" s="34">
        <f>((1+Table2634[[#This Row],[Weekly change]])^52)-1</f>
        <v>0.44019827797275624</v>
      </c>
      <c r="E1271" s="24">
        <f t="shared" si="19"/>
        <v>1097.55</v>
      </c>
      <c r="F1271" s="32">
        <f>(Table2634[[#This Row],[4 weeks average]]-B1219)/B1219</f>
        <v>1.7097581317764846E-2</v>
      </c>
    </row>
    <row r="1272" spans="1:6" x14ac:dyDescent="0.35">
      <c r="A1272" s="22">
        <v>36262</v>
      </c>
      <c r="B1272" s="24">
        <f>VLOOKUP(Table2634[[#This Row],[Date]],'DB Money Supply'!$A:$D,4)</f>
        <v>1104.2</v>
      </c>
      <c r="C1272" s="30">
        <f>(Table2634[[#This Row],[M1 Money Stock, Billions of Dollars, Weekly, Seasonally Adjusted]]-B1271)/B1271</f>
        <v>2.4512029051294102E-3</v>
      </c>
      <c r="D1272" s="34">
        <f>((1+Table2634[[#This Row],[Weekly change]])^52)-1</f>
        <v>0.13576517591910586</v>
      </c>
      <c r="E1272" s="24">
        <f t="shared" si="19"/>
        <v>1099.2</v>
      </c>
      <c r="F1272" s="32">
        <f>(Table2634[[#This Row],[4 weeks average]]-B1220)/B1220</f>
        <v>1.9476905954368393E-2</v>
      </c>
    </row>
    <row r="1273" spans="1:6" x14ac:dyDescent="0.35">
      <c r="A1273" s="22">
        <v>36269</v>
      </c>
      <c r="B1273" s="24">
        <f>VLOOKUP(Table2634[[#This Row],[Date]],'DB Money Supply'!$A:$D,4)</f>
        <v>1099.5</v>
      </c>
      <c r="C1273" s="30">
        <f>(Table2634[[#This Row],[M1 Money Stock, Billions of Dollars, Weekly, Seasonally Adjusted]]-B1272)/B1272</f>
        <v>-4.2564752762181178E-3</v>
      </c>
      <c r="D1273" s="34">
        <f>((1+Table2634[[#This Row],[Weekly change]])^52)-1</f>
        <v>-0.19893173631421512</v>
      </c>
      <c r="E1273" s="24">
        <f t="shared" si="19"/>
        <v>1099.75</v>
      </c>
      <c r="F1273" s="32">
        <f>(Table2634[[#This Row],[4 weeks average]]-B1221)/B1221</f>
        <v>1.8853066518436084E-2</v>
      </c>
    </row>
    <row r="1274" spans="1:6" x14ac:dyDescent="0.35">
      <c r="A1274" s="22">
        <v>36276</v>
      </c>
      <c r="B1274" s="24">
        <f>VLOOKUP(Table2634[[#This Row],[Date]],'DB Money Supply'!$A:$D,4)</f>
        <v>1095.0999999999999</v>
      </c>
      <c r="C1274" s="30">
        <f>(Table2634[[#This Row],[M1 Money Stock, Billions of Dollars, Weekly, Seasonally Adjusted]]-B1273)/B1273</f>
        <v>-4.0018190086403733E-3</v>
      </c>
      <c r="D1274" s="34">
        <f>((1+Table2634[[#This Row],[Weekly change]])^52)-1</f>
        <v>-0.18820877267253799</v>
      </c>
      <c r="E1274" s="24">
        <f t="shared" si="19"/>
        <v>1100.0749999999998</v>
      </c>
      <c r="F1274" s="32">
        <f>(Table2634[[#This Row],[4 weeks average]]-B1222)/B1222</f>
        <v>2.9550772110435018E-2</v>
      </c>
    </row>
    <row r="1275" spans="1:6" x14ac:dyDescent="0.35">
      <c r="A1275" s="22">
        <v>36283</v>
      </c>
      <c r="B1275" s="24">
        <f>VLOOKUP(Table2634[[#This Row],[Date]],'DB Money Supply'!$A:$D,4)</f>
        <v>1109.2</v>
      </c>
      <c r="C1275" s="30">
        <f>(Table2634[[#This Row],[M1 Money Stock, Billions of Dollars, Weekly, Seasonally Adjusted]]-B1274)/B1274</f>
        <v>1.287553648068682E-2</v>
      </c>
      <c r="D1275" s="34">
        <f>((1+Table2634[[#This Row],[Weekly change]])^52)-1</f>
        <v>0.94498502131097983</v>
      </c>
      <c r="E1275" s="24">
        <f t="shared" si="19"/>
        <v>1102</v>
      </c>
      <c r="F1275" s="32">
        <f>(Table2634[[#This Row],[4 weeks average]]-B1223)/B1223</f>
        <v>2.1410696079339982E-2</v>
      </c>
    </row>
    <row r="1276" spans="1:6" x14ac:dyDescent="0.35">
      <c r="A1276" s="22">
        <v>36290</v>
      </c>
      <c r="B1276" s="24">
        <f>VLOOKUP(Table2634[[#This Row],[Date]],'DB Money Supply'!$A:$D,4)</f>
        <v>1109.9000000000001</v>
      </c>
      <c r="C1276" s="30">
        <f>(Table2634[[#This Row],[M1 Money Stock, Billions of Dollars, Weekly, Seasonally Adjusted]]-B1275)/B1275</f>
        <v>6.3108546700328661E-4</v>
      </c>
      <c r="D1276" s="34">
        <f>((1+Table2634[[#This Row],[Weekly change]])^52)-1</f>
        <v>3.3350146656128565E-2</v>
      </c>
      <c r="E1276" s="24">
        <f t="shared" si="19"/>
        <v>1103.4250000000002</v>
      </c>
      <c r="F1276" s="32">
        <f>(Table2634[[#This Row],[4 weeks average]]-B1224)/B1224</f>
        <v>1.7544264109184884E-2</v>
      </c>
    </row>
    <row r="1277" spans="1:6" x14ac:dyDescent="0.35">
      <c r="A1277" s="22">
        <v>36297</v>
      </c>
      <c r="B1277" s="24">
        <f>VLOOKUP(Table2634[[#This Row],[Date]],'DB Money Supply'!$A:$D,4)</f>
        <v>1102.9000000000001</v>
      </c>
      <c r="C1277" s="30">
        <f>(Table2634[[#This Row],[M1 Money Stock, Billions of Dollars, Weekly, Seasonally Adjusted]]-B1276)/B1276</f>
        <v>-6.3068744931975848E-3</v>
      </c>
      <c r="D1277" s="34">
        <f>((1+Table2634[[#This Row],[Weekly change]])^52)-1</f>
        <v>-0.28035413057032854</v>
      </c>
      <c r="E1277" s="24">
        <f t="shared" si="19"/>
        <v>1104.2750000000001</v>
      </c>
      <c r="F1277" s="32">
        <f>(Table2634[[#This Row],[4 weeks average]]-B1225)/B1225</f>
        <v>2.1342027376988572E-2</v>
      </c>
    </row>
    <row r="1278" spans="1:6" x14ac:dyDescent="0.35">
      <c r="A1278" s="22">
        <v>36304</v>
      </c>
      <c r="B1278" s="24">
        <f>VLOOKUP(Table2634[[#This Row],[Date]],'DB Money Supply'!$A:$D,4)</f>
        <v>1099.3</v>
      </c>
      <c r="C1278" s="30">
        <f>(Table2634[[#This Row],[M1 Money Stock, Billions of Dollars, Weekly, Seasonally Adjusted]]-B1277)/B1277</f>
        <v>-3.2641218605495839E-3</v>
      </c>
      <c r="D1278" s="34">
        <f>((1+Table2634[[#This Row],[Weekly change]])^52)-1</f>
        <v>-0.15634527173424539</v>
      </c>
      <c r="E1278" s="24">
        <f t="shared" si="19"/>
        <v>1105.325</v>
      </c>
      <c r="F1278" s="32">
        <f>(Table2634[[#This Row],[4 weeks average]]-B1226)/B1226</f>
        <v>3.0221828688600943E-2</v>
      </c>
    </row>
    <row r="1279" spans="1:6" x14ac:dyDescent="0.35">
      <c r="A1279" s="22">
        <v>36311</v>
      </c>
      <c r="B1279" s="24">
        <f>VLOOKUP(Table2634[[#This Row],[Date]],'DB Money Supply'!$A:$D,4)</f>
        <v>1099.2</v>
      </c>
      <c r="C1279" s="30">
        <f>(Table2634[[#This Row],[M1 Money Stock, Billions of Dollars, Weekly, Seasonally Adjusted]]-B1278)/B1278</f>
        <v>-9.096697898654512E-5</v>
      </c>
      <c r="D1279" s="34">
        <f>((1+Table2634[[#This Row],[Weekly change]])^52)-1</f>
        <v>-4.7193268861577264E-3</v>
      </c>
      <c r="E1279" s="24">
        <f t="shared" si="19"/>
        <v>1102.825</v>
      </c>
      <c r="F1279" s="32">
        <f>(Table2634[[#This Row],[4 weeks average]]-B1227)/B1227</f>
        <v>2.3408500371195379E-2</v>
      </c>
    </row>
    <row r="1280" spans="1:6" x14ac:dyDescent="0.35">
      <c r="A1280" s="22">
        <v>36318</v>
      </c>
      <c r="B1280" s="24">
        <f>VLOOKUP(Table2634[[#This Row],[Date]],'DB Money Supply'!$A:$D,4)</f>
        <v>1100.5999999999999</v>
      </c>
      <c r="C1280" s="30">
        <f>(Table2634[[#This Row],[M1 Money Stock, Billions of Dollars, Weekly, Seasonally Adjusted]]-B1279)/B1279</f>
        <v>1.2736535662298612E-3</v>
      </c>
      <c r="D1280" s="34">
        <f>((1+Table2634[[#This Row],[Weekly change]])^52)-1</f>
        <v>6.8427396200099633E-2</v>
      </c>
      <c r="E1280" s="24">
        <f t="shared" si="19"/>
        <v>1100.5</v>
      </c>
      <c r="F1280" s="32">
        <f>(Table2634[[#This Row],[4 weeks average]]-B1228)/B1228</f>
        <v>1.8038852913968548E-2</v>
      </c>
    </row>
    <row r="1281" spans="1:6" x14ac:dyDescent="0.35">
      <c r="A1281" s="22">
        <v>36325</v>
      </c>
      <c r="B1281" s="24">
        <f>VLOOKUP(Table2634[[#This Row],[Date]],'DB Money Supply'!$A:$D,4)</f>
        <v>1103.0999999999999</v>
      </c>
      <c r="C1281" s="30">
        <f>(Table2634[[#This Row],[M1 Money Stock, Billions of Dollars, Weekly, Seasonally Adjusted]]-B1280)/B1280</f>
        <v>2.2714882791204801E-3</v>
      </c>
      <c r="D1281" s="34">
        <f>((1+Table2634[[#This Row],[Weekly change]])^52)-1</f>
        <v>0.12522547993577593</v>
      </c>
      <c r="E1281" s="24">
        <f t="shared" si="19"/>
        <v>1100.55</v>
      </c>
      <c r="F1281" s="32">
        <f>(Table2634[[#This Row],[4 weeks average]]-B1229)/B1229</f>
        <v>1.5454880974349511E-2</v>
      </c>
    </row>
    <row r="1282" spans="1:6" x14ac:dyDescent="0.35">
      <c r="A1282" s="22">
        <v>36332</v>
      </c>
      <c r="B1282" s="24">
        <f>VLOOKUP(Table2634[[#This Row],[Date]],'DB Money Supply'!$A:$D,4)</f>
        <v>1101.5999999999999</v>
      </c>
      <c r="C1282" s="30">
        <f>(Table2634[[#This Row],[M1 Money Stock, Billions of Dollars, Weekly, Seasonally Adjusted]]-B1281)/B1281</f>
        <v>-1.3598041881968997E-3</v>
      </c>
      <c r="D1282" s="34">
        <f>((1+Table2634[[#This Row],[Weekly change]])^52)-1</f>
        <v>-6.8312608275907682E-2</v>
      </c>
      <c r="E1282" s="24">
        <f t="shared" si="19"/>
        <v>1101.125</v>
      </c>
      <c r="F1282" s="32">
        <f>(Table2634[[#This Row],[4 weeks average]]-B1230)/B1230</f>
        <v>2.736051502145927E-2</v>
      </c>
    </row>
    <row r="1283" spans="1:6" x14ac:dyDescent="0.35">
      <c r="A1283" s="22">
        <v>36339</v>
      </c>
      <c r="B1283" s="24">
        <f>VLOOKUP(Table2634[[#This Row],[Date]],'DB Money Supply'!$A:$D,4)</f>
        <v>1095.0999999999999</v>
      </c>
      <c r="C1283" s="30">
        <f>(Table2634[[#This Row],[M1 Money Stock, Billions of Dollars, Weekly, Seasonally Adjusted]]-B1282)/B1282</f>
        <v>-5.900508351488744E-3</v>
      </c>
      <c r="D1283" s="34">
        <f>((1+Table2634[[#This Row],[Weekly change]])^52)-1</f>
        <v>-0.26489007042262891</v>
      </c>
      <c r="E1283" s="24">
        <f t="shared" si="19"/>
        <v>1100.0999999999999</v>
      </c>
      <c r="F1283" s="32">
        <f>(Table2634[[#This Row],[4 weeks average]]-B1231)/B1231</f>
        <v>3.111819289530398E-2</v>
      </c>
    </row>
    <row r="1284" spans="1:6" x14ac:dyDescent="0.35">
      <c r="A1284" s="22">
        <v>36346</v>
      </c>
      <c r="B1284" s="24">
        <f>VLOOKUP(Table2634[[#This Row],[Date]],'DB Money Supply'!$A:$D,4)</f>
        <v>1091.5</v>
      </c>
      <c r="C1284" s="30">
        <f>(Table2634[[#This Row],[M1 Money Stock, Billions of Dollars, Weekly, Seasonally Adjusted]]-B1283)/B1283</f>
        <v>-3.2873710163454565E-3</v>
      </c>
      <c r="D1284" s="34">
        <f>((1+Table2634[[#This Row],[Weekly change]])^52)-1</f>
        <v>-0.15736794497522155</v>
      </c>
      <c r="E1284" s="24">
        <f t="shared" si="19"/>
        <v>1097.8249999999998</v>
      </c>
      <c r="F1284" s="32">
        <f>(Table2634[[#This Row],[4 weeks average]]-B1232)/B1232</f>
        <v>1.3501661742983541E-2</v>
      </c>
    </row>
    <row r="1285" spans="1:6" x14ac:dyDescent="0.35">
      <c r="A1285" s="22">
        <v>36353</v>
      </c>
      <c r="B1285" s="24">
        <f>VLOOKUP(Table2634[[#This Row],[Date]],'DB Money Supply'!$A:$D,4)</f>
        <v>1107.5</v>
      </c>
      <c r="C1285" s="30">
        <f>(Table2634[[#This Row],[M1 Money Stock, Billions of Dollars, Weekly, Seasonally Adjusted]]-B1284)/B1284</f>
        <v>1.4658726523133303E-2</v>
      </c>
      <c r="D1285" s="34">
        <f>((1+Table2634[[#This Row],[Weekly change]])^52)-1</f>
        <v>1.1312761852812545</v>
      </c>
      <c r="E1285" s="24">
        <f t="shared" si="19"/>
        <v>1098.925</v>
      </c>
      <c r="F1285" s="32">
        <f>(Table2634[[#This Row],[4 weeks average]]-B1233)/B1233</f>
        <v>2.2255813953488329E-2</v>
      </c>
    </row>
    <row r="1286" spans="1:6" x14ac:dyDescent="0.35">
      <c r="A1286" s="22">
        <v>36360</v>
      </c>
      <c r="B1286" s="24">
        <f>VLOOKUP(Table2634[[#This Row],[Date]],'DB Money Supply'!$A:$D,4)</f>
        <v>1097.2</v>
      </c>
      <c r="C1286" s="30">
        <f>(Table2634[[#This Row],[M1 Money Stock, Billions of Dollars, Weekly, Seasonally Adjusted]]-B1285)/B1285</f>
        <v>-9.3002257336342702E-3</v>
      </c>
      <c r="D1286" s="34">
        <f>((1+Table2634[[#This Row],[Weekly change]])^52)-1</f>
        <v>-0.38484107412587631</v>
      </c>
      <c r="E1286" s="24">
        <f t="shared" si="19"/>
        <v>1097.825</v>
      </c>
      <c r="F1286" s="32">
        <f>(Table2634[[#This Row],[4 weeks average]]-B1234)/B1234</f>
        <v>2.3422205649296167E-2</v>
      </c>
    </row>
    <row r="1287" spans="1:6" x14ac:dyDescent="0.35">
      <c r="A1287" s="22">
        <v>36367</v>
      </c>
      <c r="B1287" s="24">
        <f>VLOOKUP(Table2634[[#This Row],[Date]],'DB Money Supply'!$A:$D,4)</f>
        <v>1096.5</v>
      </c>
      <c r="C1287" s="30">
        <f>(Table2634[[#This Row],[M1 Money Stock, Billions of Dollars, Weekly, Seasonally Adjusted]]-B1286)/B1286</f>
        <v>-6.3798760481229076E-4</v>
      </c>
      <c r="D1287" s="34">
        <f>((1+Table2634[[#This Row],[Weekly change]])^52)-1</f>
        <v>-3.2641330404679092E-2</v>
      </c>
      <c r="E1287" s="24">
        <f t="shared" si="19"/>
        <v>1098.175</v>
      </c>
      <c r="F1287" s="32">
        <f>(Table2634[[#This Row],[4 weeks average]]-B1235)/B1235</f>
        <v>2.8542661796384667E-2</v>
      </c>
    </row>
    <row r="1288" spans="1:6" x14ac:dyDescent="0.35">
      <c r="A1288" s="22">
        <v>36374</v>
      </c>
      <c r="B1288" s="24">
        <f>VLOOKUP(Table2634[[#This Row],[Date]],'DB Money Supply'!$A:$D,4)</f>
        <v>1099.9000000000001</v>
      </c>
      <c r="C1288" s="30">
        <f>(Table2634[[#This Row],[M1 Money Stock, Billions of Dollars, Weekly, Seasonally Adjusted]]-B1287)/B1287</f>
        <v>3.1007751937985324E-3</v>
      </c>
      <c r="D1288" s="34">
        <f>((1+Table2634[[#This Row],[Weekly change]])^52)-1</f>
        <v>0.17467420953195556</v>
      </c>
      <c r="E1288" s="24">
        <f t="shared" si="19"/>
        <v>1100.2750000000001</v>
      </c>
      <c r="F1288" s="32">
        <f>(Table2634[[#This Row],[4 weeks average]]-B1236)/B1236</f>
        <v>1.8961844786071623E-2</v>
      </c>
    </row>
    <row r="1289" spans="1:6" x14ac:dyDescent="0.35">
      <c r="A1289" s="22">
        <v>36381</v>
      </c>
      <c r="B1289" s="24">
        <f>VLOOKUP(Table2634[[#This Row],[Date]],'DB Money Supply'!$A:$D,4)</f>
        <v>1110.9000000000001</v>
      </c>
      <c r="C1289" s="30">
        <f>(Table2634[[#This Row],[M1 Money Stock, Billions of Dollars, Weekly, Seasonally Adjusted]]-B1288)/B1288</f>
        <v>1.0000909173561232E-2</v>
      </c>
      <c r="D1289" s="34">
        <f>((1+Table2634[[#This Row],[Weekly change]])^52)-1</f>
        <v>0.67776745409866712</v>
      </c>
      <c r="E1289" s="24">
        <f t="shared" ref="E1289:E1352" si="20">AVERAGE(B1286:B1289)</f>
        <v>1101.125</v>
      </c>
      <c r="F1289" s="32">
        <f>(Table2634[[#This Row],[4 weeks average]]-B1237)/B1237</f>
        <v>1.5704270823724834E-2</v>
      </c>
    </row>
    <row r="1290" spans="1:6" x14ac:dyDescent="0.35">
      <c r="A1290" s="22">
        <v>36388</v>
      </c>
      <c r="B1290" s="24">
        <f>VLOOKUP(Table2634[[#This Row],[Date]],'DB Money Supply'!$A:$D,4)</f>
        <v>1106.2</v>
      </c>
      <c r="C1290" s="30">
        <f>(Table2634[[#This Row],[M1 Money Stock, Billions of Dollars, Weekly, Seasonally Adjusted]]-B1289)/B1289</f>
        <v>-4.2308038527320594E-3</v>
      </c>
      <c r="D1290" s="34">
        <f>((1+Table2634[[#This Row],[Weekly change]])^52)-1</f>
        <v>-0.19785710158227821</v>
      </c>
      <c r="E1290" s="24">
        <f t="shared" si="20"/>
        <v>1103.375</v>
      </c>
      <c r="F1290" s="32">
        <f>(Table2634[[#This Row],[4 weeks average]]-B1238)/B1238</f>
        <v>2.6013576343685983E-2</v>
      </c>
    </row>
    <row r="1291" spans="1:6" x14ac:dyDescent="0.35">
      <c r="A1291" s="22">
        <v>36395</v>
      </c>
      <c r="B1291" s="24">
        <f>VLOOKUP(Table2634[[#This Row],[Date]],'DB Money Supply'!$A:$D,4)</f>
        <v>1096.9000000000001</v>
      </c>
      <c r="C1291" s="30">
        <f>(Table2634[[#This Row],[M1 Money Stock, Billions of Dollars, Weekly, Seasonally Adjusted]]-B1290)/B1290</f>
        <v>-8.4071596456336602E-3</v>
      </c>
      <c r="D1291" s="34">
        <f>((1+Table2634[[#This Row],[Weekly change]])^52)-1</f>
        <v>-0.35533234300468353</v>
      </c>
      <c r="E1291" s="24">
        <f t="shared" si="20"/>
        <v>1103.4749999999999</v>
      </c>
      <c r="F1291" s="32">
        <f>(Table2634[[#This Row],[4 weeks average]]-B1239)/B1239</f>
        <v>2.8977060798209452E-2</v>
      </c>
    </row>
    <row r="1292" spans="1:6" x14ac:dyDescent="0.35">
      <c r="A1292" s="22">
        <v>36402</v>
      </c>
      <c r="B1292" s="24">
        <f>VLOOKUP(Table2634[[#This Row],[Date]],'DB Money Supply'!$A:$D,4)</f>
        <v>1082.8</v>
      </c>
      <c r="C1292" s="30">
        <f>(Table2634[[#This Row],[M1 Money Stock, Billions of Dollars, Weekly, Seasonally Adjusted]]-B1291)/B1291</f>
        <v>-1.2854407876743674E-2</v>
      </c>
      <c r="D1292" s="34">
        <f>((1+Table2634[[#This Row],[Weekly change]])^52)-1</f>
        <v>-0.4897030741906192</v>
      </c>
      <c r="E1292" s="24">
        <f t="shared" si="20"/>
        <v>1099.2</v>
      </c>
      <c r="F1292" s="32">
        <f>(Table2634[[#This Row],[4 weeks average]]-B1240)/B1240</f>
        <v>2.7481772293886795E-2</v>
      </c>
    </row>
    <row r="1293" spans="1:6" x14ac:dyDescent="0.35">
      <c r="A1293" s="22">
        <v>36409</v>
      </c>
      <c r="B1293" s="24">
        <f>VLOOKUP(Table2634[[#This Row],[Date]],'DB Money Supply'!$A:$D,4)</f>
        <v>1092.3</v>
      </c>
      <c r="C1293" s="30">
        <f>(Table2634[[#This Row],[M1 Money Stock, Billions of Dollars, Weekly, Seasonally Adjusted]]-B1292)/B1292</f>
        <v>8.7735500554118953E-3</v>
      </c>
      <c r="D1293" s="34">
        <f>((1+Table2634[[#This Row],[Weekly change]])^52)-1</f>
        <v>0.57496787884620715</v>
      </c>
      <c r="E1293" s="24">
        <f t="shared" si="20"/>
        <v>1094.5500000000002</v>
      </c>
      <c r="F1293" s="32">
        <f>(Table2634[[#This Row],[4 weeks average]]-B1241)/B1241</f>
        <v>1.7050734064300441E-2</v>
      </c>
    </row>
    <row r="1294" spans="1:6" x14ac:dyDescent="0.35">
      <c r="A1294" s="22">
        <v>36416</v>
      </c>
      <c r="B1294" s="24">
        <f>VLOOKUP(Table2634[[#This Row],[Date]],'DB Money Supply'!$A:$D,4)</f>
        <v>1100.4000000000001</v>
      </c>
      <c r="C1294" s="30">
        <f>(Table2634[[#This Row],[M1 Money Stock, Billions of Dollars, Weekly, Seasonally Adjusted]]-B1293)/B1293</f>
        <v>7.415545179895758E-3</v>
      </c>
      <c r="D1294" s="34">
        <f>((1+Table2634[[#This Row],[Weekly change]])^52)-1</f>
        <v>0.46841799947472351</v>
      </c>
      <c r="E1294" s="24">
        <f t="shared" si="20"/>
        <v>1093.0999999999999</v>
      </c>
      <c r="F1294" s="32">
        <f>(Table2634[[#This Row],[4 weeks average]]-B1242)/B1242</f>
        <v>8.48786788449102E-3</v>
      </c>
    </row>
    <row r="1295" spans="1:6" x14ac:dyDescent="0.35">
      <c r="A1295" s="22">
        <v>36423</v>
      </c>
      <c r="B1295" s="24">
        <f>VLOOKUP(Table2634[[#This Row],[Date]],'DB Money Supply'!$A:$D,4)</f>
        <v>1100.9000000000001</v>
      </c>
      <c r="C1295" s="30">
        <f>(Table2634[[#This Row],[M1 Money Stock, Billions of Dollars, Weekly, Seasonally Adjusted]]-B1294)/B1294</f>
        <v>4.5438022537259173E-4</v>
      </c>
      <c r="D1295" s="34">
        <f>((1+Table2634[[#This Row],[Weekly change]])^52)-1</f>
        <v>2.3903624356591768E-2</v>
      </c>
      <c r="E1295" s="24">
        <f t="shared" si="20"/>
        <v>1094.0999999999999</v>
      </c>
      <c r="F1295" s="32">
        <f>(Table2634[[#This Row],[4 weeks average]]-B1243)/B1243</f>
        <v>9.8763153036734511E-3</v>
      </c>
    </row>
    <row r="1296" spans="1:6" x14ac:dyDescent="0.35">
      <c r="A1296" s="22">
        <v>36430</v>
      </c>
      <c r="B1296" s="24">
        <f>VLOOKUP(Table2634[[#This Row],[Date]],'DB Money Supply'!$A:$D,4)</f>
        <v>1089.5999999999999</v>
      </c>
      <c r="C1296" s="30">
        <f>(Table2634[[#This Row],[M1 Money Stock, Billions of Dollars, Weekly, Seasonally Adjusted]]-B1295)/B1295</f>
        <v>-1.0264329185212263E-2</v>
      </c>
      <c r="D1296" s="34">
        <f>((1+Table2634[[#This Row],[Weekly change]])^52)-1</f>
        <v>-0.41521047067490191</v>
      </c>
      <c r="E1296" s="24">
        <f t="shared" si="20"/>
        <v>1095.8</v>
      </c>
      <c r="F1296" s="32">
        <f>(Table2634[[#This Row],[4 weeks average]]-B1244)/B1244</f>
        <v>1.9823173569101866E-2</v>
      </c>
    </row>
    <row r="1297" spans="1:6" x14ac:dyDescent="0.35">
      <c r="A1297" s="22">
        <v>36437</v>
      </c>
      <c r="B1297" s="24">
        <f>VLOOKUP(Table2634[[#This Row],[Date]],'DB Money Supply'!$A:$D,4)</f>
        <v>1101</v>
      </c>
      <c r="C1297" s="30">
        <f>(Table2634[[#This Row],[M1 Money Stock, Billions of Dollars, Weekly, Seasonally Adjusted]]-B1296)/B1296</f>
        <v>1.046255506607938E-2</v>
      </c>
      <c r="D1297" s="34">
        <f>((1+Table2634[[#This Row],[Weekly change]])^52)-1</f>
        <v>0.71811278260963562</v>
      </c>
      <c r="E1297" s="24">
        <f t="shared" si="20"/>
        <v>1097.9749999999999</v>
      </c>
      <c r="F1297" s="32">
        <f>(Table2634[[#This Row],[4 weeks average]]-B1245)/B1245</f>
        <v>1.2705220439033263E-2</v>
      </c>
    </row>
    <row r="1298" spans="1:6" x14ac:dyDescent="0.35">
      <c r="A1298" s="22">
        <v>36444</v>
      </c>
      <c r="B1298" s="24">
        <f>VLOOKUP(Table2634[[#This Row],[Date]],'DB Money Supply'!$A:$D,4)</f>
        <v>1106.8</v>
      </c>
      <c r="C1298" s="30">
        <f>(Table2634[[#This Row],[M1 Money Stock, Billions of Dollars, Weekly, Seasonally Adjusted]]-B1297)/B1297</f>
        <v>5.2679382379654449E-3</v>
      </c>
      <c r="D1298" s="34">
        <f>((1+Table2634[[#This Row],[Weekly change]])^52)-1</f>
        <v>0.31418116292194287</v>
      </c>
      <c r="E1298" s="24">
        <f t="shared" si="20"/>
        <v>1099.575</v>
      </c>
      <c r="F1298" s="32">
        <f>(Table2634[[#This Row],[4 weeks average]]-B1246)/B1246</f>
        <v>1.4368081180811849E-2</v>
      </c>
    </row>
    <row r="1299" spans="1:6" x14ac:dyDescent="0.35">
      <c r="A1299" s="22">
        <v>36451</v>
      </c>
      <c r="B1299" s="24">
        <f>VLOOKUP(Table2634[[#This Row],[Date]],'DB Money Supply'!$A:$D,4)</f>
        <v>1103</v>
      </c>
      <c r="C1299" s="30">
        <f>(Table2634[[#This Row],[M1 Money Stock, Billions of Dollars, Weekly, Seasonally Adjusted]]-B1298)/B1298</f>
        <v>-3.433321286591936E-3</v>
      </c>
      <c r="D1299" s="34">
        <f>((1+Table2634[[#This Row],[Weekly change]])^52)-1</f>
        <v>-0.16376022120574418</v>
      </c>
      <c r="E1299" s="24">
        <f t="shared" si="20"/>
        <v>1100.0999999999999</v>
      </c>
      <c r="F1299" s="32">
        <f>(Table2634[[#This Row],[4 weeks average]]-B1247)/B1247</f>
        <v>1.2890157444065926E-2</v>
      </c>
    </row>
    <row r="1300" spans="1:6" x14ac:dyDescent="0.35">
      <c r="A1300" s="22">
        <v>36458</v>
      </c>
      <c r="B1300" s="24">
        <f>VLOOKUP(Table2634[[#This Row],[Date]],'DB Money Supply'!$A:$D,4)</f>
        <v>1101.5999999999999</v>
      </c>
      <c r="C1300" s="30">
        <f>(Table2634[[#This Row],[M1 Money Stock, Billions of Dollars, Weekly, Seasonally Adjusted]]-B1299)/B1299</f>
        <v>-1.2692656391659937E-3</v>
      </c>
      <c r="D1300" s="34">
        <f>((1+Table2634[[#This Row],[Weekly change]])^52)-1</f>
        <v>-6.3910077087112271E-2</v>
      </c>
      <c r="E1300" s="24">
        <f t="shared" si="20"/>
        <v>1103.0999999999999</v>
      </c>
      <c r="F1300" s="32">
        <f>(Table2634[[#This Row],[4 weeks average]]-B1248)/B1248</f>
        <v>1.4904775048302343E-2</v>
      </c>
    </row>
    <row r="1301" spans="1:6" x14ac:dyDescent="0.35">
      <c r="A1301" s="22">
        <v>36465</v>
      </c>
      <c r="B1301" s="24">
        <f>VLOOKUP(Table2634[[#This Row],[Date]],'DB Money Supply'!$A:$D,4)</f>
        <v>1102.7</v>
      </c>
      <c r="C1301" s="30">
        <f>(Table2634[[#This Row],[M1 Money Stock, Billions of Dollars, Weekly, Seasonally Adjusted]]-B1300)/B1300</f>
        <v>9.9854756717514216E-4</v>
      </c>
      <c r="D1301" s="34">
        <f>((1+Table2634[[#This Row],[Weekly change]])^52)-1</f>
        <v>5.3268900038074829E-2</v>
      </c>
      <c r="E1301" s="24">
        <f t="shared" si="20"/>
        <v>1103.5250000000001</v>
      </c>
      <c r="F1301" s="32">
        <f>(Table2634[[#This Row],[4 weeks average]]-B1249)/B1249</f>
        <v>1.3430985398108181E-2</v>
      </c>
    </row>
    <row r="1302" spans="1:6" x14ac:dyDescent="0.35">
      <c r="A1302" s="22">
        <v>36472</v>
      </c>
      <c r="B1302" s="24">
        <f>VLOOKUP(Table2634[[#This Row],[Date]],'DB Money Supply'!$A:$D,4)</f>
        <v>1110.4000000000001</v>
      </c>
      <c r="C1302" s="30">
        <f>(Table2634[[#This Row],[M1 Money Stock, Billions of Dollars, Weekly, Seasonally Adjusted]]-B1301)/B1301</f>
        <v>6.9828602521085021E-3</v>
      </c>
      <c r="D1302" s="34">
        <f>((1+Table2634[[#This Row],[Weekly change]])^52)-1</f>
        <v>0.43597898392781875</v>
      </c>
      <c r="E1302" s="24">
        <f t="shared" si="20"/>
        <v>1104.4250000000002</v>
      </c>
      <c r="F1302" s="32">
        <f>(Table2634[[#This Row],[4 weeks average]]-B1250)/B1250</f>
        <v>7.5951099352251378E-3</v>
      </c>
    </row>
    <row r="1303" spans="1:6" x14ac:dyDescent="0.35">
      <c r="A1303" s="22">
        <v>36479</v>
      </c>
      <c r="B1303" s="24">
        <f>VLOOKUP(Table2634[[#This Row],[Date]],'DB Money Supply'!$A:$D,4)</f>
        <v>1116.5</v>
      </c>
      <c r="C1303" s="30">
        <f>(Table2634[[#This Row],[M1 Money Stock, Billions of Dollars, Weekly, Seasonally Adjusted]]-B1302)/B1302</f>
        <v>5.4935158501440099E-3</v>
      </c>
      <c r="D1303" s="34">
        <f>((1+Table2634[[#This Row],[Weekly change]])^52)-1</f>
        <v>0.329603848293331</v>
      </c>
      <c r="E1303" s="24">
        <f t="shared" si="20"/>
        <v>1107.8000000000002</v>
      </c>
      <c r="F1303" s="32">
        <f>(Table2634[[#This Row],[4 weeks average]]-B1251)/B1251</f>
        <v>9.660955158585614E-3</v>
      </c>
    </row>
    <row r="1304" spans="1:6" x14ac:dyDescent="0.35">
      <c r="A1304" s="22">
        <v>36486</v>
      </c>
      <c r="B1304" s="24">
        <f>VLOOKUP(Table2634[[#This Row],[Date]],'DB Money Supply'!$A:$D,4)</f>
        <v>1113</v>
      </c>
      <c r="C1304" s="30">
        <f>(Table2634[[#This Row],[M1 Money Stock, Billions of Dollars, Weekly, Seasonally Adjusted]]-B1303)/B1303</f>
        <v>-3.134796238244514E-3</v>
      </c>
      <c r="D1304" s="34">
        <f>((1+Table2634[[#This Row],[Weekly change]])^52)-1</f>
        <v>-0.15063429734885547</v>
      </c>
      <c r="E1304" s="24">
        <f t="shared" si="20"/>
        <v>1110.6500000000001</v>
      </c>
      <c r="F1304" s="32">
        <f>(Table2634[[#This Row],[4 weeks average]]-B1252)/B1252</f>
        <v>1.6706334675942878E-2</v>
      </c>
    </row>
    <row r="1305" spans="1:6" x14ac:dyDescent="0.35">
      <c r="A1305" s="22">
        <v>36493</v>
      </c>
      <c r="B1305" s="24">
        <f>VLOOKUP(Table2634[[#This Row],[Date]],'DB Money Supply'!$A:$D,4)</f>
        <v>1104.8</v>
      </c>
      <c r="C1305" s="30">
        <f>(Table2634[[#This Row],[M1 Money Stock, Billions of Dollars, Weekly, Seasonally Adjusted]]-B1304)/B1304</f>
        <v>-7.3674752920036349E-3</v>
      </c>
      <c r="D1305" s="34">
        <f>((1+Table2634[[#This Row],[Weekly change]])^52)-1</f>
        <v>-0.31922740550244566</v>
      </c>
      <c r="E1305" s="24">
        <f t="shared" si="20"/>
        <v>1111.175</v>
      </c>
      <c r="F1305" s="32">
        <f>(Table2634[[#This Row],[4 weeks average]]-B1253)/B1253</f>
        <v>1.3753307180001867E-2</v>
      </c>
    </row>
    <row r="1306" spans="1:6" x14ac:dyDescent="0.35">
      <c r="A1306" s="22">
        <v>36500</v>
      </c>
      <c r="B1306" s="24">
        <f>VLOOKUP(Table2634[[#This Row],[Date]],'DB Money Supply'!$A:$D,4)</f>
        <v>1110.3</v>
      </c>
      <c r="C1306" s="30">
        <f>(Table2634[[#This Row],[M1 Money Stock, Billions of Dollars, Weekly, Seasonally Adjusted]]-B1305)/B1305</f>
        <v>4.9782766111513398E-3</v>
      </c>
      <c r="D1306" s="34">
        <f>((1+Table2634[[#This Row],[Weekly change]])^52)-1</f>
        <v>0.29463415595729869</v>
      </c>
      <c r="E1306" s="24">
        <f t="shared" si="20"/>
        <v>1111.1500000000001</v>
      </c>
      <c r="F1306" s="32">
        <f>(Table2634[[#This Row],[4 weeks average]]-B1254)/B1254</f>
        <v>1.5490769511972258E-2</v>
      </c>
    </row>
    <row r="1307" spans="1:6" x14ac:dyDescent="0.35">
      <c r="A1307" s="22">
        <v>36507</v>
      </c>
      <c r="B1307" s="24">
        <f>VLOOKUP(Table2634[[#This Row],[Date]],'DB Money Supply'!$A:$D,4)</f>
        <v>1122</v>
      </c>
      <c r="C1307" s="30">
        <f>(Table2634[[#This Row],[M1 Money Stock, Billions of Dollars, Weekly, Seasonally Adjusted]]-B1306)/B1306</f>
        <v>1.0537692515536382E-2</v>
      </c>
      <c r="D1307" s="34">
        <f>((1+Table2634[[#This Row],[Weekly change]])^52)-1</f>
        <v>0.72476880802156107</v>
      </c>
      <c r="E1307" s="24">
        <f t="shared" si="20"/>
        <v>1112.5250000000001</v>
      </c>
      <c r="F1307" s="32">
        <f>(Table2634[[#This Row],[4 weeks average]]-B1255)/B1255</f>
        <v>1.591178887772823E-2</v>
      </c>
    </row>
    <row r="1308" spans="1:6" x14ac:dyDescent="0.35">
      <c r="A1308" s="22">
        <v>36514</v>
      </c>
      <c r="B1308" s="24">
        <f>VLOOKUP(Table2634[[#This Row],[Date]],'DB Money Supply'!$A:$D,4)</f>
        <v>1120.5</v>
      </c>
      <c r="C1308" s="30">
        <f>(Table2634[[#This Row],[M1 Money Stock, Billions of Dollars, Weekly, Seasonally Adjusted]]-B1307)/B1307</f>
        <v>-1.3368983957219251E-3</v>
      </c>
      <c r="D1308" s="34">
        <f>((1+Table2634[[#This Row],[Weekly change]])^52)-1</f>
        <v>-6.7200713013772284E-2</v>
      </c>
      <c r="E1308" s="24">
        <f t="shared" si="20"/>
        <v>1114.4000000000001</v>
      </c>
      <c r="F1308" s="32">
        <f>(Table2634[[#This Row],[4 weeks average]]-B1256)/B1256</f>
        <v>1.8181818181818264E-2</v>
      </c>
    </row>
    <row r="1309" spans="1:6" x14ac:dyDescent="0.35">
      <c r="A1309" s="22">
        <v>36521</v>
      </c>
      <c r="B1309" s="24">
        <f>VLOOKUP(Table2634[[#This Row],[Date]],'DB Money Supply'!$A:$D,4)</f>
        <v>1126.5</v>
      </c>
      <c r="C1309" s="30">
        <f>(Table2634[[#This Row],[M1 Money Stock, Billions of Dollars, Weekly, Seasonally Adjusted]]-B1308)/B1308</f>
        <v>5.3547523427041497E-3</v>
      </c>
      <c r="D1309" s="34">
        <f>((1+Table2634[[#This Row],[Weekly change]])^52)-1</f>
        <v>0.32009574073581759</v>
      </c>
      <c r="E1309" s="24">
        <f t="shared" si="20"/>
        <v>1119.825</v>
      </c>
      <c r="F1309" s="32">
        <f>(Table2634[[#This Row],[4 weeks average]]-B1257)/B1257</f>
        <v>2.5856540857457071E-2</v>
      </c>
    </row>
    <row r="1310" spans="1:6" x14ac:dyDescent="0.35">
      <c r="A1310" s="22">
        <v>36528</v>
      </c>
      <c r="B1310" s="24">
        <f>VLOOKUP(Table2634[[#This Row],[Date]],'DB Money Supply'!$A:$D,4)</f>
        <v>1138.5999999999999</v>
      </c>
      <c r="C1310" s="30">
        <f>(Table2634[[#This Row],[M1 Money Stock, Billions of Dollars, Weekly, Seasonally Adjusted]]-B1309)/B1309</f>
        <v>1.0741233910341685E-2</v>
      </c>
      <c r="D1310" s="34">
        <f>((1+Table2634[[#This Row],[Weekly change]])^52)-1</f>
        <v>0.74292675891073934</v>
      </c>
      <c r="E1310" s="24">
        <f t="shared" si="20"/>
        <v>1126.9000000000001</v>
      </c>
      <c r="F1310" s="32">
        <f>(Table2634[[#This Row],[4 weeks average]]-B1258)/B1258</f>
        <v>1.7884563273417201E-2</v>
      </c>
    </row>
    <row r="1311" spans="1:6" x14ac:dyDescent="0.35">
      <c r="A1311" s="22">
        <v>36535</v>
      </c>
      <c r="B1311" s="24">
        <f>VLOOKUP(Table2634[[#This Row],[Date]],'DB Money Supply'!$A:$D,4)</f>
        <v>1133.4000000000001</v>
      </c>
      <c r="C1311" s="30">
        <f>(Table2634[[#This Row],[M1 Money Stock, Billions of Dollars, Weekly, Seasonally Adjusted]]-B1310)/B1310</f>
        <v>-4.5670121201473899E-3</v>
      </c>
      <c r="D1311" s="34">
        <f>((1+Table2634[[#This Row],[Weekly change]])^52)-1</f>
        <v>-0.21181983907127788</v>
      </c>
      <c r="E1311" s="24">
        <f t="shared" si="20"/>
        <v>1129.75</v>
      </c>
      <c r="F1311" s="32">
        <f>(Table2634[[#This Row],[4 weeks average]]-B1259)/B1259</f>
        <v>2.45306973791602E-2</v>
      </c>
    </row>
    <row r="1312" spans="1:6" x14ac:dyDescent="0.35">
      <c r="A1312" s="22">
        <v>36542</v>
      </c>
      <c r="B1312" s="24">
        <f>VLOOKUP(Table2634[[#This Row],[Date]],'DB Money Supply'!$A:$D,4)</f>
        <v>1125.0999999999999</v>
      </c>
      <c r="C1312" s="30">
        <f>(Table2634[[#This Row],[M1 Money Stock, Billions of Dollars, Weekly, Seasonally Adjusted]]-B1311)/B1311</f>
        <v>-7.3230986412565566E-3</v>
      </c>
      <c r="D1312" s="34">
        <f>((1+Table2634[[#This Row],[Weekly change]])^52)-1</f>
        <v>-0.31764299901460946</v>
      </c>
      <c r="E1312" s="24">
        <f t="shared" si="20"/>
        <v>1130.9000000000001</v>
      </c>
      <c r="F1312" s="32">
        <f>(Table2634[[#This Row],[4 weeks average]]-B1260)/B1260</f>
        <v>3.250251072765465E-2</v>
      </c>
    </row>
    <row r="1313" spans="1:6" x14ac:dyDescent="0.35">
      <c r="A1313" s="22">
        <v>36549</v>
      </c>
      <c r="B1313" s="24">
        <f>VLOOKUP(Table2634[[#This Row],[Date]],'DB Money Supply'!$A:$D,4)</f>
        <v>1122.3</v>
      </c>
      <c r="C1313" s="30">
        <f>(Table2634[[#This Row],[M1 Money Stock, Billions of Dollars, Weekly, Seasonally Adjusted]]-B1312)/B1312</f>
        <v>-2.4886676739844945E-3</v>
      </c>
      <c r="D1313" s="34">
        <f>((1+Table2634[[#This Row],[Weekly change]])^52)-1</f>
        <v>-0.12152867859963379</v>
      </c>
      <c r="E1313" s="24">
        <f t="shared" si="20"/>
        <v>1129.8499999999999</v>
      </c>
      <c r="F1313" s="32">
        <f>(Table2634[[#This Row],[4 weeks average]]-B1261)/B1261</f>
        <v>3.2864064356888031E-2</v>
      </c>
    </row>
    <row r="1314" spans="1:6" x14ac:dyDescent="0.35">
      <c r="A1314" s="22">
        <v>36556</v>
      </c>
      <c r="B1314" s="24">
        <f>VLOOKUP(Table2634[[#This Row],[Date]],'DB Money Supply'!$A:$D,4)</f>
        <v>1108.9000000000001</v>
      </c>
      <c r="C1314" s="30">
        <f>(Table2634[[#This Row],[M1 Money Stock, Billions of Dollars, Weekly, Seasonally Adjusted]]-B1313)/B1313</f>
        <v>-1.193976655083299E-2</v>
      </c>
      <c r="D1314" s="34">
        <f>((1+Table2634[[#This Row],[Weekly change]])^52)-1</f>
        <v>-0.46452664056069926</v>
      </c>
      <c r="E1314" s="24">
        <f t="shared" si="20"/>
        <v>1122.4250000000002</v>
      </c>
      <c r="F1314" s="32">
        <f>(Table2634[[#This Row],[4 weeks average]]-B1262)/B1262</f>
        <v>2.3456733837877393E-2</v>
      </c>
    </row>
    <row r="1315" spans="1:6" x14ac:dyDescent="0.35">
      <c r="A1315" s="22">
        <v>36563</v>
      </c>
      <c r="B1315" s="24">
        <f>VLOOKUP(Table2634[[#This Row],[Date]],'DB Money Supply'!$A:$D,4)</f>
        <v>1114.3</v>
      </c>
      <c r="C1315" s="30">
        <f>(Table2634[[#This Row],[M1 Money Stock, Billions of Dollars, Weekly, Seasonally Adjusted]]-B1314)/B1314</f>
        <v>4.8696906844619562E-3</v>
      </c>
      <c r="D1315" s="34">
        <f>((1+Table2634[[#This Row],[Weekly change]])^52)-1</f>
        <v>0.28738026204759581</v>
      </c>
      <c r="E1315" s="24">
        <f t="shared" si="20"/>
        <v>1117.6499999999999</v>
      </c>
      <c r="F1315" s="32">
        <f>(Table2634[[#This Row],[4 weeks average]]-B1263)/B1263</f>
        <v>2.0312214716085238E-2</v>
      </c>
    </row>
    <row r="1316" spans="1:6" x14ac:dyDescent="0.35">
      <c r="A1316" s="22">
        <v>36570</v>
      </c>
      <c r="B1316" s="24">
        <f>VLOOKUP(Table2634[[#This Row],[Date]],'DB Money Supply'!$A:$D,4)</f>
        <v>1112.2</v>
      </c>
      <c r="C1316" s="30">
        <f>(Table2634[[#This Row],[M1 Money Stock, Billions of Dollars, Weekly, Seasonally Adjusted]]-B1315)/B1315</f>
        <v>-1.8845912231893647E-3</v>
      </c>
      <c r="D1316" s="34">
        <f>((1+Table2634[[#This Row],[Weekly change]])^52)-1</f>
        <v>-9.3433782097887774E-2</v>
      </c>
      <c r="E1316" s="24">
        <f t="shared" si="20"/>
        <v>1114.425</v>
      </c>
      <c r="F1316" s="32">
        <f>(Table2634[[#This Row],[4 weeks average]]-B1264)/B1264</f>
        <v>1.5513942044833117E-2</v>
      </c>
    </row>
    <row r="1317" spans="1:6" x14ac:dyDescent="0.35">
      <c r="A1317" s="22">
        <v>36577</v>
      </c>
      <c r="B1317" s="24">
        <f>VLOOKUP(Table2634[[#This Row],[Date]],'DB Money Supply'!$A:$D,4)</f>
        <v>1106.4000000000001</v>
      </c>
      <c r="C1317" s="30">
        <f>(Table2634[[#This Row],[M1 Money Stock, Billions of Dollars, Weekly, Seasonally Adjusted]]-B1316)/B1316</f>
        <v>-5.214889408379747E-3</v>
      </c>
      <c r="D1317" s="34">
        <f>((1+Table2634[[#This Row],[Weekly change]])^52)-1</f>
        <v>-0.23805719788312141</v>
      </c>
      <c r="E1317" s="24">
        <f t="shared" si="20"/>
        <v>1110.4499999999998</v>
      </c>
      <c r="F1317" s="32">
        <f>(Table2634[[#This Row],[4 weeks average]]-B1265)/B1265</f>
        <v>9.6835788325148799E-3</v>
      </c>
    </row>
    <row r="1318" spans="1:6" x14ac:dyDescent="0.35">
      <c r="A1318" s="22">
        <v>36584</v>
      </c>
      <c r="B1318" s="24">
        <f>VLOOKUP(Table2634[[#This Row],[Date]],'DB Money Supply'!$A:$D,4)</f>
        <v>1101.8</v>
      </c>
      <c r="C1318" s="30">
        <f>(Table2634[[#This Row],[M1 Money Stock, Billions of Dollars, Weekly, Seasonally Adjusted]]-B1317)/B1317</f>
        <v>-4.1576283441794436E-3</v>
      </c>
      <c r="D1318" s="34">
        <f>((1+Table2634[[#This Row],[Weekly change]])^52)-1</f>
        <v>-0.19478612709290066</v>
      </c>
      <c r="E1318" s="24">
        <f t="shared" si="20"/>
        <v>1108.675</v>
      </c>
      <c r="F1318" s="32">
        <f>(Table2634[[#This Row],[4 weeks average]]-B1266)/B1266</f>
        <v>1.239612820746968E-2</v>
      </c>
    </row>
    <row r="1319" spans="1:6" x14ac:dyDescent="0.35">
      <c r="A1319" s="22">
        <v>36591</v>
      </c>
      <c r="B1319" s="24">
        <f>VLOOKUP(Table2634[[#This Row],[Date]],'DB Money Supply'!$A:$D,4)</f>
        <v>1107.0999999999999</v>
      </c>
      <c r="C1319" s="30">
        <f>(Table2634[[#This Row],[M1 Money Stock, Billions of Dollars, Weekly, Seasonally Adjusted]]-B1318)/B1318</f>
        <v>4.8103104011616941E-3</v>
      </c>
      <c r="D1319" s="34">
        <f>((1+Table2634[[#This Row],[Weekly change]])^52)-1</f>
        <v>0.28343034078113827</v>
      </c>
      <c r="E1319" s="24">
        <f t="shared" si="20"/>
        <v>1106.875</v>
      </c>
      <c r="F1319" s="32">
        <f>(Table2634[[#This Row],[4 weeks average]]-B1267)/B1267</f>
        <v>7.5323138539960784E-3</v>
      </c>
    </row>
    <row r="1320" spans="1:6" x14ac:dyDescent="0.35">
      <c r="A1320" s="22">
        <v>36598</v>
      </c>
      <c r="B1320" s="24">
        <f>VLOOKUP(Table2634[[#This Row],[Date]],'DB Money Supply'!$A:$D,4)</f>
        <v>1105.5</v>
      </c>
      <c r="C1320" s="30">
        <f>(Table2634[[#This Row],[M1 Money Stock, Billions of Dollars, Weekly, Seasonally Adjusted]]-B1319)/B1319</f>
        <v>-1.4452172342154361E-3</v>
      </c>
      <c r="D1320" s="34">
        <f>((1+Table2634[[#This Row],[Weekly change]])^52)-1</f>
        <v>-7.2447287778696245E-2</v>
      </c>
      <c r="E1320" s="24">
        <f t="shared" si="20"/>
        <v>1105.1999999999998</v>
      </c>
      <c r="F1320" s="32">
        <f>(Table2634[[#This Row],[4 weeks average]]-B1268)/B1268</f>
        <v>6.924198250728781E-3</v>
      </c>
    </row>
    <row r="1321" spans="1:6" x14ac:dyDescent="0.35">
      <c r="A1321" s="22">
        <v>36605</v>
      </c>
      <c r="B1321" s="24">
        <f>VLOOKUP(Table2634[[#This Row],[Date]],'DB Money Supply'!$A:$D,4)</f>
        <v>1106.5</v>
      </c>
      <c r="C1321" s="30">
        <f>(Table2634[[#This Row],[M1 Money Stock, Billions of Dollars, Weekly, Seasonally Adjusted]]-B1320)/B1320</f>
        <v>9.0456806874717323E-4</v>
      </c>
      <c r="D1321" s="34">
        <f>((1+Table2634[[#This Row],[Weekly change]])^52)-1</f>
        <v>4.8139070619202196E-2</v>
      </c>
      <c r="E1321" s="24">
        <f t="shared" si="20"/>
        <v>1105.2249999999999</v>
      </c>
      <c r="F1321" s="32">
        <f>(Table2634[[#This Row],[4 weeks average]]-B1269)/B1269</f>
        <v>7.2222728515446595E-3</v>
      </c>
    </row>
    <row r="1322" spans="1:6" x14ac:dyDescent="0.35">
      <c r="A1322" s="22">
        <v>36612</v>
      </c>
      <c r="B1322" s="24">
        <f>VLOOKUP(Table2634[[#This Row],[Date]],'DB Money Supply'!$A:$D,4)</f>
        <v>1104.9000000000001</v>
      </c>
      <c r="C1322" s="30">
        <f>(Table2634[[#This Row],[M1 Money Stock, Billions of Dollars, Weekly, Seasonally Adjusted]]-B1321)/B1321</f>
        <v>-1.4460009037504827E-3</v>
      </c>
      <c r="D1322" s="34">
        <f>((1+Table2634[[#This Row],[Weekly change]])^52)-1</f>
        <v>-7.24851402570581E-2</v>
      </c>
      <c r="E1322" s="24">
        <f t="shared" si="20"/>
        <v>1106</v>
      </c>
      <c r="F1322" s="32">
        <f>(Table2634[[#This Row],[4 weeks average]]-B1270)/B1270</f>
        <v>1.1153775827390791E-2</v>
      </c>
    </row>
    <row r="1323" spans="1:6" x14ac:dyDescent="0.35">
      <c r="A1323" s="22">
        <v>36619</v>
      </c>
      <c r="B1323" s="24">
        <f>VLOOKUP(Table2634[[#This Row],[Date]],'DB Money Supply'!$A:$D,4)</f>
        <v>1117.8</v>
      </c>
      <c r="C1323" s="30">
        <f>(Table2634[[#This Row],[M1 Money Stock, Billions of Dollars, Weekly, Seasonally Adjusted]]-B1322)/B1322</f>
        <v>1.1675264729839679E-2</v>
      </c>
      <c r="D1323" s="34">
        <f>((1+Table2634[[#This Row],[Weekly change]])^52)-1</f>
        <v>0.82868477313299671</v>
      </c>
      <c r="E1323" s="24">
        <f t="shared" si="20"/>
        <v>1108.675</v>
      </c>
      <c r="F1323" s="32">
        <f>(Table2634[[#This Row],[4 weeks average]]-B1271)/B1271</f>
        <v>6.5138447571493003E-3</v>
      </c>
    </row>
    <row r="1324" spans="1:6" x14ac:dyDescent="0.35">
      <c r="A1324" s="22">
        <v>36626</v>
      </c>
      <c r="B1324" s="24">
        <f>VLOOKUP(Table2634[[#This Row],[Date]],'DB Money Supply'!$A:$D,4)</f>
        <v>1121.8</v>
      </c>
      <c r="C1324" s="30">
        <f>(Table2634[[#This Row],[M1 Money Stock, Billions of Dollars, Weekly, Seasonally Adjusted]]-B1323)/B1323</f>
        <v>3.5784576847378781E-3</v>
      </c>
      <c r="D1324" s="34">
        <f>((1+Table2634[[#This Row],[Weekly change]])^52)-1</f>
        <v>0.2041183656671075</v>
      </c>
      <c r="E1324" s="24">
        <f t="shared" si="20"/>
        <v>1112.75</v>
      </c>
      <c r="F1324" s="32">
        <f>(Table2634[[#This Row],[4 weeks average]]-B1272)/B1272</f>
        <v>7.7431624705668846E-3</v>
      </c>
    </row>
    <row r="1325" spans="1:6" x14ac:dyDescent="0.35">
      <c r="A1325" s="22">
        <v>36633</v>
      </c>
      <c r="B1325" s="24">
        <f>VLOOKUP(Table2634[[#This Row],[Date]],'DB Money Supply'!$A:$D,4)</f>
        <v>1118.2</v>
      </c>
      <c r="C1325" s="30">
        <f>(Table2634[[#This Row],[M1 Money Stock, Billions of Dollars, Weekly, Seasonally Adjusted]]-B1324)/B1324</f>
        <v>-3.2091281868424936E-3</v>
      </c>
      <c r="D1325" s="34">
        <f>((1+Table2634[[#This Row],[Weekly change]])^52)-1</f>
        <v>-0.15392138744233308</v>
      </c>
      <c r="E1325" s="24">
        <f t="shared" si="20"/>
        <v>1115.675</v>
      </c>
      <c r="F1325" s="32">
        <f>(Table2634[[#This Row],[4 weeks average]]-B1273)/B1273</f>
        <v>1.4711232378353756E-2</v>
      </c>
    </row>
    <row r="1326" spans="1:6" x14ac:dyDescent="0.35">
      <c r="A1326" s="22">
        <v>36640</v>
      </c>
      <c r="B1326" s="24">
        <f>VLOOKUP(Table2634[[#This Row],[Date]],'DB Money Supply'!$A:$D,4)</f>
        <v>1114.9000000000001</v>
      </c>
      <c r="C1326" s="30">
        <f>(Table2634[[#This Row],[M1 Money Stock, Billions of Dollars, Weekly, Seasonally Adjusted]]-B1325)/B1325</f>
        <v>-2.9511715256662087E-3</v>
      </c>
      <c r="D1326" s="34">
        <f>((1+Table2634[[#This Row],[Weekly change]])^52)-1</f>
        <v>-0.14246030596106418</v>
      </c>
      <c r="E1326" s="24">
        <f t="shared" si="20"/>
        <v>1118.1750000000002</v>
      </c>
      <c r="F1326" s="32">
        <f>(Table2634[[#This Row],[4 weeks average]]-B1274)/B1274</f>
        <v>2.1071135056159505E-2</v>
      </c>
    </row>
    <row r="1327" spans="1:6" x14ac:dyDescent="0.35">
      <c r="A1327" s="22">
        <v>36647</v>
      </c>
      <c r="B1327" s="24">
        <f>VLOOKUP(Table2634[[#This Row],[Date]],'DB Money Supply'!$A:$D,4)</f>
        <v>1105</v>
      </c>
      <c r="C1327" s="30">
        <f>(Table2634[[#This Row],[M1 Money Stock, Billions of Dollars, Weekly, Seasonally Adjusted]]-B1326)/B1326</f>
        <v>-8.8797201542740074E-3</v>
      </c>
      <c r="D1327" s="34">
        <f>((1+Table2634[[#This Row],[Weekly change]])^52)-1</f>
        <v>-0.37111555457642442</v>
      </c>
      <c r="E1327" s="24">
        <f t="shared" si="20"/>
        <v>1114.9749999999999</v>
      </c>
      <c r="F1327" s="32">
        <f>(Table2634[[#This Row],[4 weeks average]]-B1275)/B1275</f>
        <v>5.2064551027766531E-3</v>
      </c>
    </row>
    <row r="1328" spans="1:6" x14ac:dyDescent="0.35">
      <c r="A1328" s="22">
        <v>36654</v>
      </c>
      <c r="B1328" s="24">
        <f>VLOOKUP(Table2634[[#This Row],[Date]],'DB Money Supply'!$A:$D,4)</f>
        <v>1106.5</v>
      </c>
      <c r="C1328" s="30">
        <f>(Table2634[[#This Row],[M1 Money Stock, Billions of Dollars, Weekly, Seasonally Adjusted]]-B1327)/B1327</f>
        <v>1.3574660633484162E-3</v>
      </c>
      <c r="D1328" s="34">
        <f>((1+Table2634[[#This Row],[Weekly change]])^52)-1</f>
        <v>7.3087887012265984E-2</v>
      </c>
      <c r="E1328" s="24">
        <f t="shared" si="20"/>
        <v>1111.1500000000001</v>
      </c>
      <c r="F1328" s="32">
        <f>(Table2634[[#This Row],[4 weeks average]]-B1276)/B1276</f>
        <v>1.1262275880709973E-3</v>
      </c>
    </row>
    <row r="1329" spans="1:6" x14ac:dyDescent="0.35">
      <c r="A1329" s="22">
        <v>36661</v>
      </c>
      <c r="B1329" s="24">
        <f>VLOOKUP(Table2634[[#This Row],[Date]],'DB Money Supply'!$A:$D,4)</f>
        <v>1111.2</v>
      </c>
      <c r="C1329" s="30">
        <f>(Table2634[[#This Row],[M1 Money Stock, Billions of Dollars, Weekly, Seasonally Adjusted]]-B1328)/B1328</f>
        <v>4.2476276547673249E-3</v>
      </c>
      <c r="D1329" s="34">
        <f>((1+Table2634[[#This Row],[Weekly change]])^52)-1</f>
        <v>0.2465863073671124</v>
      </c>
      <c r="E1329" s="24">
        <f t="shared" si="20"/>
        <v>1109.4000000000001</v>
      </c>
      <c r="F1329" s="32">
        <f>(Table2634[[#This Row],[4 weeks average]]-B1277)/B1277</f>
        <v>5.8935533593254142E-3</v>
      </c>
    </row>
    <row r="1330" spans="1:6" x14ac:dyDescent="0.35">
      <c r="A1330" s="22">
        <v>36668</v>
      </c>
      <c r="B1330" s="24">
        <f>VLOOKUP(Table2634[[#This Row],[Date]],'DB Money Supply'!$A:$D,4)</f>
        <v>1105.0999999999999</v>
      </c>
      <c r="C1330" s="30">
        <f>(Table2634[[#This Row],[M1 Money Stock, Billions of Dollars, Weekly, Seasonally Adjusted]]-B1329)/B1329</f>
        <v>-5.4895608351333116E-3</v>
      </c>
      <c r="D1330" s="34">
        <f>((1+Table2634[[#This Row],[Weekly change]])^52)-1</f>
        <v>-0.24892033926512314</v>
      </c>
      <c r="E1330" s="24">
        <f t="shared" si="20"/>
        <v>1106.9499999999998</v>
      </c>
      <c r="F1330" s="32">
        <f>(Table2634[[#This Row],[4 weeks average]]-B1278)/B1278</f>
        <v>6.9589738924769069E-3</v>
      </c>
    </row>
    <row r="1331" spans="1:6" x14ac:dyDescent="0.35">
      <c r="A1331" s="22">
        <v>36675</v>
      </c>
      <c r="B1331" s="24">
        <f>VLOOKUP(Table2634[[#This Row],[Date]],'DB Money Supply'!$A:$D,4)</f>
        <v>1097.8</v>
      </c>
      <c r="C1331" s="30">
        <f>(Table2634[[#This Row],[M1 Money Stock, Billions of Dollars, Weekly, Seasonally Adjusted]]-B1330)/B1330</f>
        <v>-6.6057370373721431E-3</v>
      </c>
      <c r="D1331" s="34">
        <f>((1+Table2634[[#This Row],[Weekly change]])^52)-1</f>
        <v>-0.29152313714487299</v>
      </c>
      <c r="E1331" s="24">
        <f t="shared" si="20"/>
        <v>1105.1499999999999</v>
      </c>
      <c r="F1331" s="32">
        <f>(Table2634[[#This Row],[4 weeks average]]-B1279)/B1279</f>
        <v>5.4130276564772727E-3</v>
      </c>
    </row>
    <row r="1332" spans="1:6" x14ac:dyDescent="0.35">
      <c r="A1332" s="22">
        <v>36682</v>
      </c>
      <c r="B1332" s="24">
        <f>VLOOKUP(Table2634[[#This Row],[Date]],'DB Money Supply'!$A:$D,4)</f>
        <v>1102</v>
      </c>
      <c r="C1332" s="30">
        <f>(Table2634[[#This Row],[M1 Money Stock, Billions of Dollars, Weekly, Seasonally Adjusted]]-B1331)/B1331</f>
        <v>3.8258334851521639E-3</v>
      </c>
      <c r="D1332" s="34">
        <f>((1+Table2634[[#This Row],[Weekly change]])^52)-1</f>
        <v>0.2196497740084824</v>
      </c>
      <c r="E1332" s="24">
        <f t="shared" si="20"/>
        <v>1104.0250000000001</v>
      </c>
      <c r="F1332" s="32">
        <f>(Table2634[[#This Row],[4 weeks average]]-B1280)/B1280</f>
        <v>3.1119389423952229E-3</v>
      </c>
    </row>
    <row r="1333" spans="1:6" x14ac:dyDescent="0.35">
      <c r="A1333" s="22">
        <v>36689</v>
      </c>
      <c r="B1333" s="24">
        <f>VLOOKUP(Table2634[[#This Row],[Date]],'DB Money Supply'!$A:$D,4)</f>
        <v>1104.4000000000001</v>
      </c>
      <c r="C1333" s="30">
        <f>(Table2634[[#This Row],[M1 Money Stock, Billions of Dollars, Weekly, Seasonally Adjusted]]-B1332)/B1332</f>
        <v>2.1778584392015345E-3</v>
      </c>
      <c r="D1333" s="34">
        <f>((1+Table2634[[#This Row],[Weekly change]])^52)-1</f>
        <v>0.11977245315873275</v>
      </c>
      <c r="E1333" s="24">
        <f t="shared" si="20"/>
        <v>1102.3249999999998</v>
      </c>
      <c r="F1333" s="32">
        <f>(Table2634[[#This Row],[4 weeks average]]-B1281)/B1281</f>
        <v>-7.0256549723514731E-4</v>
      </c>
    </row>
    <row r="1334" spans="1:6" x14ac:dyDescent="0.35">
      <c r="A1334" s="22">
        <v>36696</v>
      </c>
      <c r="B1334" s="24">
        <f>VLOOKUP(Table2634[[#This Row],[Date]],'DB Money Supply'!$A:$D,4)</f>
        <v>1101.0999999999999</v>
      </c>
      <c r="C1334" s="30">
        <f>(Table2634[[#This Row],[M1 Money Stock, Billions of Dollars, Weekly, Seasonally Adjusted]]-B1333)/B1333</f>
        <v>-2.9880478087651046E-3</v>
      </c>
      <c r="D1334" s="34">
        <f>((1+Table2634[[#This Row],[Weekly change]])^52)-1</f>
        <v>-0.14410800827736736</v>
      </c>
      <c r="E1334" s="24">
        <f t="shared" si="20"/>
        <v>1101.325</v>
      </c>
      <c r="F1334" s="32">
        <f>(Table2634[[#This Row],[4 weeks average]]-B1282)/B1282</f>
        <v>-2.4963689179363072E-4</v>
      </c>
    </row>
    <row r="1335" spans="1:6" x14ac:dyDescent="0.35">
      <c r="A1335" s="22">
        <v>36703</v>
      </c>
      <c r="B1335" s="24">
        <f>VLOOKUP(Table2634[[#This Row],[Date]],'DB Money Supply'!$A:$D,4)</f>
        <v>1099</v>
      </c>
      <c r="C1335" s="30">
        <f>(Table2634[[#This Row],[M1 Money Stock, Billions of Dollars, Weekly, Seasonally Adjusted]]-B1334)/B1334</f>
        <v>-1.9071837253654611E-3</v>
      </c>
      <c r="D1335" s="34">
        <f>((1+Table2634[[#This Row],[Weekly change]])^52)-1</f>
        <v>-9.4500220552046321E-2</v>
      </c>
      <c r="E1335" s="24">
        <f t="shared" si="20"/>
        <v>1101.625</v>
      </c>
      <c r="F1335" s="32">
        <f>(Table2634[[#This Row],[4 weeks average]]-B1283)/B1283</f>
        <v>5.9583599671263737E-3</v>
      </c>
    </row>
    <row r="1336" spans="1:6" x14ac:dyDescent="0.35">
      <c r="A1336" s="22">
        <v>36710</v>
      </c>
      <c r="B1336" s="24">
        <f>VLOOKUP(Table2634[[#This Row],[Date]],'DB Money Supply'!$A:$D,4)</f>
        <v>1109.4000000000001</v>
      </c>
      <c r="C1336" s="30">
        <f>(Table2634[[#This Row],[M1 Money Stock, Billions of Dollars, Weekly, Seasonally Adjusted]]-B1335)/B1335</f>
        <v>9.4631483166515845E-3</v>
      </c>
      <c r="D1336" s="34">
        <f>((1+Table2634[[#This Row],[Weekly change]])^52)-1</f>
        <v>0.63194077704919804</v>
      </c>
      <c r="E1336" s="24">
        <f t="shared" si="20"/>
        <v>1103.4749999999999</v>
      </c>
      <c r="F1336" s="32">
        <f>(Table2634[[#This Row],[4 weeks average]]-B1284)/B1284</f>
        <v>1.0971140632157497E-2</v>
      </c>
    </row>
    <row r="1337" spans="1:6" x14ac:dyDescent="0.35">
      <c r="A1337" s="22">
        <v>36717</v>
      </c>
      <c r="B1337" s="24">
        <f>VLOOKUP(Table2634[[#This Row],[Date]],'DB Money Supply'!$A:$D,4)</f>
        <v>1114.5999999999999</v>
      </c>
      <c r="C1337" s="30">
        <f>(Table2634[[#This Row],[M1 Money Stock, Billions of Dollars, Weekly, Seasonally Adjusted]]-B1336)/B1336</f>
        <v>4.6872183162067942E-3</v>
      </c>
      <c r="D1337" s="34">
        <f>((1+Table2634[[#This Row],[Weekly change]])^52)-1</f>
        <v>0.27528018925211262</v>
      </c>
      <c r="E1337" s="24">
        <f t="shared" si="20"/>
        <v>1106.0250000000001</v>
      </c>
      <c r="F1337" s="32">
        <f>(Table2634[[#This Row],[4 weeks average]]-B1285)/B1285</f>
        <v>-1.3318284424378411E-3</v>
      </c>
    </row>
    <row r="1338" spans="1:6" x14ac:dyDescent="0.35">
      <c r="A1338" s="22">
        <v>36724</v>
      </c>
      <c r="B1338" s="24">
        <f>VLOOKUP(Table2634[[#This Row],[Date]],'DB Money Supply'!$A:$D,4)</f>
        <v>1100.9000000000001</v>
      </c>
      <c r="C1338" s="30">
        <f>(Table2634[[#This Row],[M1 Money Stock, Billions of Dollars, Weekly, Seasonally Adjusted]]-B1337)/B1337</f>
        <v>-1.229140498833646E-2</v>
      </c>
      <c r="D1338" s="34">
        <f>((1+Table2634[[#This Row],[Weekly change]])^52)-1</f>
        <v>-0.47434679568659011</v>
      </c>
      <c r="E1338" s="24">
        <f t="shared" si="20"/>
        <v>1105.9749999999999</v>
      </c>
      <c r="F1338" s="32">
        <f>(Table2634[[#This Row],[4 weeks average]]-B1286)/B1286</f>
        <v>7.9976303317534306E-3</v>
      </c>
    </row>
    <row r="1339" spans="1:6" x14ac:dyDescent="0.35">
      <c r="A1339" s="22">
        <v>36731</v>
      </c>
      <c r="B1339" s="24">
        <f>VLOOKUP(Table2634[[#This Row],[Date]],'DB Money Supply'!$A:$D,4)</f>
        <v>1099.5</v>
      </c>
      <c r="C1339" s="30">
        <f>(Table2634[[#This Row],[M1 Money Stock, Billions of Dollars, Weekly, Seasonally Adjusted]]-B1338)/B1338</f>
        <v>-1.2716868017077763E-3</v>
      </c>
      <c r="D1339" s="34">
        <f>((1+Table2634[[#This Row],[Weekly change]])^52)-1</f>
        <v>-6.4028073715521661E-2</v>
      </c>
      <c r="E1339" s="24">
        <f t="shared" si="20"/>
        <v>1106.0999999999999</v>
      </c>
      <c r="F1339" s="32">
        <f>(Table2634[[#This Row],[4 weeks average]]-B1287)/B1287</f>
        <v>8.7551299589602449E-3</v>
      </c>
    </row>
    <row r="1340" spans="1:6" x14ac:dyDescent="0.35">
      <c r="A1340" s="22">
        <v>36738</v>
      </c>
      <c r="B1340" s="24">
        <f>VLOOKUP(Table2634[[#This Row],[Date]],'DB Money Supply'!$A:$D,4)</f>
        <v>1096.2</v>
      </c>
      <c r="C1340" s="30">
        <f>(Table2634[[#This Row],[M1 Money Stock, Billions of Dollars, Weekly, Seasonally Adjusted]]-B1339)/B1339</f>
        <v>-3.0013642564801768E-3</v>
      </c>
      <c r="D1340" s="34">
        <f>((1+Table2634[[#This Row],[Weekly change]])^52)-1</f>
        <v>-0.14470224901710382</v>
      </c>
      <c r="E1340" s="24">
        <f t="shared" si="20"/>
        <v>1102.8</v>
      </c>
      <c r="F1340" s="32">
        <f>(Table2634[[#This Row],[4 weeks average]]-B1288)/B1288</f>
        <v>2.6366033275751098E-3</v>
      </c>
    </row>
    <row r="1341" spans="1:6" x14ac:dyDescent="0.35">
      <c r="A1341" s="22">
        <v>36745</v>
      </c>
      <c r="B1341" s="24">
        <f>VLOOKUP(Table2634[[#This Row],[Date]],'DB Money Supply'!$A:$D,4)</f>
        <v>1097.9000000000001</v>
      </c>
      <c r="C1341" s="30">
        <f>(Table2634[[#This Row],[M1 Money Stock, Billions of Dollars, Weekly, Seasonally Adjusted]]-B1340)/B1340</f>
        <v>1.5508118956395233E-3</v>
      </c>
      <c r="D1341" s="34">
        <f>((1+Table2634[[#This Row],[Weekly change]])^52)-1</f>
        <v>8.391528835615425E-2</v>
      </c>
      <c r="E1341" s="24">
        <f t="shared" si="20"/>
        <v>1098.625</v>
      </c>
      <c r="F1341" s="32">
        <f>(Table2634[[#This Row],[4 weeks average]]-B1289)/B1289</f>
        <v>-1.1049599423890621E-2</v>
      </c>
    </row>
    <row r="1342" spans="1:6" x14ac:dyDescent="0.35">
      <c r="A1342" s="22">
        <v>36752</v>
      </c>
      <c r="B1342" s="24">
        <f>VLOOKUP(Table2634[[#This Row],[Date]],'DB Money Supply'!$A:$D,4)</f>
        <v>1100.3</v>
      </c>
      <c r="C1342" s="30">
        <f>(Table2634[[#This Row],[M1 Money Stock, Billions of Dollars, Weekly, Seasonally Adjusted]]-B1341)/B1341</f>
        <v>2.185991438200076E-3</v>
      </c>
      <c r="D1342" s="34">
        <f>((1+Table2634[[#This Row],[Weekly change]])^52)-1</f>
        <v>0.12024509146202522</v>
      </c>
      <c r="E1342" s="24">
        <f t="shared" si="20"/>
        <v>1098.4749999999999</v>
      </c>
      <c r="F1342" s="32">
        <f>(Table2634[[#This Row],[4 weeks average]]-B1290)/B1290</f>
        <v>-6.9833664798410197E-3</v>
      </c>
    </row>
    <row r="1343" spans="1:6" x14ac:dyDescent="0.35">
      <c r="A1343" s="22">
        <v>36759</v>
      </c>
      <c r="B1343" s="24">
        <f>VLOOKUP(Table2634[[#This Row],[Date]],'DB Money Supply'!$A:$D,4)</f>
        <v>1102.2</v>
      </c>
      <c r="C1343" s="30">
        <f>(Table2634[[#This Row],[M1 Money Stock, Billions of Dollars, Weekly, Seasonally Adjusted]]-B1342)/B1342</f>
        <v>1.7268017813324467E-3</v>
      </c>
      <c r="D1343" s="34">
        <f>((1+Table2634[[#This Row],[Weekly change]])^52)-1</f>
        <v>9.3863859963813967E-2</v>
      </c>
      <c r="E1343" s="24">
        <f t="shared" si="20"/>
        <v>1099.1500000000001</v>
      </c>
      <c r="F1343" s="32">
        <f>(Table2634[[#This Row],[4 weeks average]]-B1291)/B1291</f>
        <v>2.0512352994803535E-3</v>
      </c>
    </row>
    <row r="1344" spans="1:6" x14ac:dyDescent="0.35">
      <c r="A1344" s="22">
        <v>36766</v>
      </c>
      <c r="B1344" s="24">
        <f>VLOOKUP(Table2634[[#This Row],[Date]],'DB Money Supply'!$A:$D,4)</f>
        <v>1101.4000000000001</v>
      </c>
      <c r="C1344" s="30">
        <f>(Table2634[[#This Row],[M1 Money Stock, Billions of Dollars, Weekly, Seasonally Adjusted]]-B1343)/B1343</f>
        <v>-7.2582108510248092E-4</v>
      </c>
      <c r="D1344" s="34">
        <f>((1+Table2634[[#This Row],[Weekly change]])^52)-1</f>
        <v>-3.705251393877429E-2</v>
      </c>
      <c r="E1344" s="24">
        <f t="shared" si="20"/>
        <v>1100.4499999999998</v>
      </c>
      <c r="F1344" s="32">
        <f>(Table2634[[#This Row],[4 weeks average]]-B1292)/B1292</f>
        <v>1.6300332471370395E-2</v>
      </c>
    </row>
    <row r="1345" spans="1:6" x14ac:dyDescent="0.35">
      <c r="A1345" s="22">
        <v>36773</v>
      </c>
      <c r="B1345" s="24">
        <f>VLOOKUP(Table2634[[#This Row],[Date]],'DB Money Supply'!$A:$D,4)</f>
        <v>1097.7</v>
      </c>
      <c r="C1345" s="30">
        <f>(Table2634[[#This Row],[M1 Money Stock, Billions of Dollars, Weekly, Seasonally Adjusted]]-B1344)/B1344</f>
        <v>-3.3593608135101191E-3</v>
      </c>
      <c r="D1345" s="34">
        <f>((1+Table2634[[#This Row],[Weekly change]])^52)-1</f>
        <v>-0.16052689426232025</v>
      </c>
      <c r="E1345" s="24">
        <f t="shared" si="20"/>
        <v>1100.4000000000001</v>
      </c>
      <c r="F1345" s="32">
        <f>(Table2634[[#This Row],[4 weeks average]]-B1293)/B1293</f>
        <v>7.415545179895758E-3</v>
      </c>
    </row>
    <row r="1346" spans="1:6" x14ac:dyDescent="0.35">
      <c r="A1346" s="22">
        <v>36780</v>
      </c>
      <c r="B1346" s="24">
        <f>VLOOKUP(Table2634[[#This Row],[Date]],'DB Money Supply'!$A:$D,4)</f>
        <v>1106.5</v>
      </c>
      <c r="C1346" s="30">
        <f>(Table2634[[#This Row],[M1 Money Stock, Billions of Dollars, Weekly, Seasonally Adjusted]]-B1345)/B1345</f>
        <v>8.0167623212170479E-3</v>
      </c>
      <c r="D1346" s="34">
        <f>((1+Table2634[[#This Row],[Weekly change]])^52)-1</f>
        <v>0.51468809137922866</v>
      </c>
      <c r="E1346" s="24">
        <f t="shared" si="20"/>
        <v>1101.95</v>
      </c>
      <c r="F1346" s="32">
        <f>(Table2634[[#This Row],[4 weeks average]]-B1294)/B1294</f>
        <v>1.4085786986549932E-3</v>
      </c>
    </row>
    <row r="1347" spans="1:6" x14ac:dyDescent="0.35">
      <c r="A1347" s="22">
        <v>36787</v>
      </c>
      <c r="B1347" s="24">
        <f>VLOOKUP(Table2634[[#This Row],[Date]],'DB Money Supply'!$A:$D,4)</f>
        <v>1098.5</v>
      </c>
      <c r="C1347" s="30">
        <f>(Table2634[[#This Row],[M1 Money Stock, Billions of Dollars, Weekly, Seasonally Adjusted]]-B1346)/B1346</f>
        <v>-7.2300045187528245E-3</v>
      </c>
      <c r="D1347" s="34">
        <f>((1+Table2634[[#This Row],[Weekly change]])^52)-1</f>
        <v>-0.31430744252206022</v>
      </c>
      <c r="E1347" s="24">
        <f t="shared" si="20"/>
        <v>1101.0250000000001</v>
      </c>
      <c r="F1347" s="32">
        <f>(Table2634[[#This Row],[4 weeks average]]-B1295)/B1295</f>
        <v>1.1354346443818693E-4</v>
      </c>
    </row>
    <row r="1348" spans="1:6" x14ac:dyDescent="0.35">
      <c r="A1348" s="22">
        <v>36794</v>
      </c>
      <c r="B1348" s="24">
        <f>VLOOKUP(Table2634[[#This Row],[Date]],'DB Money Supply'!$A:$D,4)</f>
        <v>1096.7</v>
      </c>
      <c r="C1348" s="30">
        <f>(Table2634[[#This Row],[M1 Money Stock, Billions of Dollars, Weekly, Seasonally Adjusted]]-B1347)/B1347</f>
        <v>-1.6385980883021889E-3</v>
      </c>
      <c r="D1348" s="34">
        <f>((1+Table2634[[#This Row],[Weekly change]])^52)-1</f>
        <v>-8.1742096367603323E-2</v>
      </c>
      <c r="E1348" s="24">
        <f t="shared" si="20"/>
        <v>1099.8499999999999</v>
      </c>
      <c r="F1348" s="32">
        <f>(Table2634[[#This Row],[4 weeks average]]-B1296)/B1296</f>
        <v>9.4071218795888402E-3</v>
      </c>
    </row>
    <row r="1349" spans="1:6" x14ac:dyDescent="0.35">
      <c r="A1349" s="22">
        <v>36801</v>
      </c>
      <c r="B1349" s="24">
        <f>VLOOKUP(Table2634[[#This Row],[Date]],'DB Money Supply'!$A:$D,4)</f>
        <v>1097.9000000000001</v>
      </c>
      <c r="C1349" s="30">
        <f>(Table2634[[#This Row],[M1 Money Stock, Billions of Dollars, Weekly, Seasonally Adjusted]]-B1348)/B1348</f>
        <v>1.0941916659068527E-3</v>
      </c>
      <c r="D1349" s="34">
        <f>((1+Table2634[[#This Row],[Weekly change]])^52)-1</f>
        <v>5.851487105822506E-2</v>
      </c>
      <c r="E1349" s="24">
        <f t="shared" si="20"/>
        <v>1099.9000000000001</v>
      </c>
      <c r="F1349" s="32">
        <f>(Table2634[[#This Row],[4 weeks average]]-B1297)/B1297</f>
        <v>-9.9909173478647507E-4</v>
      </c>
    </row>
    <row r="1350" spans="1:6" x14ac:dyDescent="0.35">
      <c r="A1350" s="22">
        <v>36808</v>
      </c>
      <c r="B1350" s="24">
        <f>VLOOKUP(Table2634[[#This Row],[Date]],'DB Money Supply'!$A:$D,4)</f>
        <v>1099.9000000000001</v>
      </c>
      <c r="C1350" s="30">
        <f>(Table2634[[#This Row],[M1 Money Stock, Billions of Dollars, Weekly, Seasonally Adjusted]]-B1349)/B1349</f>
        <v>1.8216595318335002E-3</v>
      </c>
      <c r="D1350" s="34">
        <f>((1+Table2634[[#This Row],[Weekly change]])^52)-1</f>
        <v>9.9263181938991307E-2</v>
      </c>
      <c r="E1350" s="24">
        <f t="shared" si="20"/>
        <v>1098.25</v>
      </c>
      <c r="F1350" s="32">
        <f>(Table2634[[#This Row],[4 weeks average]]-B1298)/B1298</f>
        <v>-7.7249728948319074E-3</v>
      </c>
    </row>
    <row r="1351" spans="1:6" x14ac:dyDescent="0.35">
      <c r="A1351" s="22">
        <v>36815</v>
      </c>
      <c r="B1351" s="24">
        <f>VLOOKUP(Table2634[[#This Row],[Date]],'DB Money Supply'!$A:$D,4)</f>
        <v>1100.2</v>
      </c>
      <c r="C1351" s="30">
        <f>(Table2634[[#This Row],[M1 Money Stock, Billions of Dollars, Weekly, Seasonally Adjusted]]-B1350)/B1350</f>
        <v>2.7275206836981043E-4</v>
      </c>
      <c r="D1351" s="34">
        <f>((1+Table2634[[#This Row],[Weekly change]])^52)-1</f>
        <v>1.4282203523299453E-2</v>
      </c>
      <c r="E1351" s="24">
        <f t="shared" si="20"/>
        <v>1098.6750000000002</v>
      </c>
      <c r="F1351" s="32">
        <f>(Table2634[[#This Row],[4 weeks average]]-B1299)/B1299</f>
        <v>-3.9211242067088104E-3</v>
      </c>
    </row>
    <row r="1352" spans="1:6" x14ac:dyDescent="0.35">
      <c r="A1352" s="22">
        <v>36822</v>
      </c>
      <c r="B1352" s="24">
        <f>VLOOKUP(Table2634[[#This Row],[Date]],'DB Money Supply'!$A:$D,4)</f>
        <v>1099.3</v>
      </c>
      <c r="C1352" s="30">
        <f>(Table2634[[#This Row],[M1 Money Stock, Billions of Dollars, Weekly, Seasonally Adjusted]]-B1351)/B1351</f>
        <v>-8.1803308489373833E-4</v>
      </c>
      <c r="D1352" s="34">
        <f>((1+Table2634[[#This Row],[Weekly change]])^52)-1</f>
        <v>-4.166236768990339E-2</v>
      </c>
      <c r="E1352" s="24">
        <f t="shared" si="20"/>
        <v>1099.325</v>
      </c>
      <c r="F1352" s="32">
        <f>(Table2634[[#This Row],[4 weeks average]]-B1300)/B1300</f>
        <v>-2.0651779230209367E-3</v>
      </c>
    </row>
    <row r="1353" spans="1:6" x14ac:dyDescent="0.35">
      <c r="A1353" s="22">
        <v>36829</v>
      </c>
      <c r="B1353" s="24">
        <f>VLOOKUP(Table2634[[#This Row],[Date]],'DB Money Supply'!$A:$D,4)</f>
        <v>1096.8</v>
      </c>
      <c r="C1353" s="30">
        <f>(Table2634[[#This Row],[M1 Money Stock, Billions of Dollars, Weekly, Seasonally Adjusted]]-B1352)/B1352</f>
        <v>-2.2741744746656964E-3</v>
      </c>
      <c r="D1353" s="34">
        <f>((1+Table2634[[#This Row],[Weekly change]])^52)-1</f>
        <v>-0.11165202189018719</v>
      </c>
      <c r="E1353" s="24">
        <f t="shared" ref="E1353:E1416" si="21">AVERAGE(B1350:B1353)</f>
        <v>1099.0500000000002</v>
      </c>
      <c r="F1353" s="32">
        <f>(Table2634[[#This Row],[4 weeks average]]-B1301)/B1301</f>
        <v>-3.3100571324928478E-3</v>
      </c>
    </row>
    <row r="1354" spans="1:6" x14ac:dyDescent="0.35">
      <c r="A1354" s="22">
        <v>36836</v>
      </c>
      <c r="B1354" s="24">
        <f>VLOOKUP(Table2634[[#This Row],[Date]],'DB Money Supply'!$A:$D,4)</f>
        <v>1091.7</v>
      </c>
      <c r="C1354" s="30">
        <f>(Table2634[[#This Row],[M1 Money Stock, Billions of Dollars, Weekly, Seasonally Adjusted]]-B1353)/B1353</f>
        <v>-4.6498905908095457E-3</v>
      </c>
      <c r="D1354" s="34">
        <f>((1+Table2634[[#This Row],[Weekly change]])^52)-1</f>
        <v>-0.21522499335270528</v>
      </c>
      <c r="E1354" s="24">
        <f t="shared" si="21"/>
        <v>1097</v>
      </c>
      <c r="F1354" s="32">
        <f>(Table2634[[#This Row],[4 weeks average]]-B1302)/B1302</f>
        <v>-1.2067723342939563E-2</v>
      </c>
    </row>
    <row r="1355" spans="1:6" x14ac:dyDescent="0.35">
      <c r="A1355" s="22">
        <v>36843</v>
      </c>
      <c r="B1355" s="24">
        <f>VLOOKUP(Table2634[[#This Row],[Date]],'DB Money Supply'!$A:$D,4)</f>
        <v>1089.9000000000001</v>
      </c>
      <c r="C1355" s="30">
        <f>(Table2634[[#This Row],[M1 Money Stock, Billions of Dollars, Weekly, Seasonally Adjusted]]-B1354)/B1354</f>
        <v>-1.6488046166528848E-3</v>
      </c>
      <c r="D1355" s="34">
        <f>((1+Table2634[[#This Row],[Weekly change]])^52)-1</f>
        <v>-8.2230124738051802E-2</v>
      </c>
      <c r="E1355" s="24">
        <f t="shared" si="21"/>
        <v>1094.4250000000002</v>
      </c>
      <c r="F1355" s="32">
        <f>(Table2634[[#This Row],[4 weeks average]]-B1303)/B1303</f>
        <v>-1.9771607702642021E-2</v>
      </c>
    </row>
    <row r="1356" spans="1:6" x14ac:dyDescent="0.35">
      <c r="A1356" s="22">
        <v>36850</v>
      </c>
      <c r="B1356" s="24">
        <f>VLOOKUP(Table2634[[#This Row],[Date]],'DB Money Supply'!$A:$D,4)</f>
        <v>1093.9000000000001</v>
      </c>
      <c r="C1356" s="30">
        <f>(Table2634[[#This Row],[M1 Money Stock, Billions of Dollars, Weekly, Seasonally Adjusted]]-B1355)/B1355</f>
        <v>3.6700614735296812E-3</v>
      </c>
      <c r="D1356" s="34">
        <f>((1+Table2634[[#This Row],[Weekly change]])^52)-1</f>
        <v>0.20984693061801529</v>
      </c>
      <c r="E1356" s="24">
        <f t="shared" si="21"/>
        <v>1093.075</v>
      </c>
      <c r="F1356" s="32">
        <f>(Table2634[[#This Row],[4 weeks average]]-B1304)/B1304</f>
        <v>-1.7902066486972106E-2</v>
      </c>
    </row>
    <row r="1357" spans="1:6" x14ac:dyDescent="0.35">
      <c r="A1357" s="22">
        <v>36857</v>
      </c>
      <c r="B1357" s="24">
        <f>VLOOKUP(Table2634[[#This Row],[Date]],'DB Money Supply'!$A:$D,4)</f>
        <v>1096.5999999999999</v>
      </c>
      <c r="C1357" s="30">
        <f>(Table2634[[#This Row],[M1 Money Stock, Billions of Dollars, Weekly, Seasonally Adjusted]]-B1356)/B1356</f>
        <v>2.4682329280554145E-3</v>
      </c>
      <c r="D1357" s="34">
        <f>((1+Table2634[[#This Row],[Weekly change]])^52)-1</f>
        <v>0.13676894088587255</v>
      </c>
      <c r="E1357" s="24">
        <f t="shared" si="21"/>
        <v>1093.0250000000001</v>
      </c>
      <c r="F1357" s="32">
        <f>(Table2634[[#This Row],[4 weeks average]]-B1305)/B1305</f>
        <v>-1.0658037653873881E-2</v>
      </c>
    </row>
    <row r="1358" spans="1:6" x14ac:dyDescent="0.35">
      <c r="A1358" s="22">
        <v>36864</v>
      </c>
      <c r="B1358" s="24">
        <f>VLOOKUP(Table2634[[#This Row],[Date]],'DB Money Supply'!$A:$D,4)</f>
        <v>1086.4000000000001</v>
      </c>
      <c r="C1358" s="30">
        <f>(Table2634[[#This Row],[M1 Money Stock, Billions of Dollars, Weekly, Seasonally Adjusted]]-B1357)/B1357</f>
        <v>-9.3014772934523239E-3</v>
      </c>
      <c r="D1358" s="34">
        <f>((1+Table2634[[#This Row],[Weekly change]])^52)-1</f>
        <v>-0.38488148388210164</v>
      </c>
      <c r="E1358" s="24">
        <f t="shared" si="21"/>
        <v>1091.7</v>
      </c>
      <c r="F1358" s="32">
        <f>(Table2634[[#This Row],[4 weeks average]]-B1306)/B1306</f>
        <v>-1.6752229127262822E-2</v>
      </c>
    </row>
    <row r="1359" spans="1:6" x14ac:dyDescent="0.35">
      <c r="A1359" s="22">
        <v>36871</v>
      </c>
      <c r="B1359" s="24">
        <f>VLOOKUP(Table2634[[#This Row],[Date]],'DB Money Supply'!$A:$D,4)</f>
        <v>1092.9000000000001</v>
      </c>
      <c r="C1359" s="30">
        <f>(Table2634[[#This Row],[M1 Money Stock, Billions of Dollars, Weekly, Seasonally Adjusted]]-B1358)/B1358</f>
        <v>5.9830633284241527E-3</v>
      </c>
      <c r="D1359" s="34">
        <f>((1+Table2634[[#This Row],[Weekly change]])^52)-1</f>
        <v>0.36368727917191501</v>
      </c>
      <c r="E1359" s="24">
        <f t="shared" si="21"/>
        <v>1092.45</v>
      </c>
      <c r="F1359" s="32">
        <f>(Table2634[[#This Row],[4 weeks average]]-B1307)/B1307</f>
        <v>-2.6336898395721883E-2</v>
      </c>
    </row>
    <row r="1360" spans="1:6" x14ac:dyDescent="0.35">
      <c r="A1360" s="22">
        <v>36878</v>
      </c>
      <c r="B1360" s="24">
        <f>VLOOKUP(Table2634[[#This Row],[Date]],'DB Money Supply'!$A:$D,4)</f>
        <v>1084.4000000000001</v>
      </c>
      <c r="C1360" s="30">
        <f>(Table2634[[#This Row],[M1 Money Stock, Billions of Dollars, Weekly, Seasonally Adjusted]]-B1359)/B1359</f>
        <v>-7.7774727788452735E-3</v>
      </c>
      <c r="D1360" s="34">
        <f>((1+Table2634[[#This Row],[Weekly change]])^52)-1</f>
        <v>-0.33369616450527795</v>
      </c>
      <c r="E1360" s="24">
        <f t="shared" si="21"/>
        <v>1090.075</v>
      </c>
      <c r="F1360" s="32">
        <f>(Table2634[[#This Row],[4 weeks average]]-B1308)/B1308</f>
        <v>-2.7153056671128918E-2</v>
      </c>
    </row>
    <row r="1361" spans="1:6" x14ac:dyDescent="0.35">
      <c r="A1361" s="22">
        <v>36885</v>
      </c>
      <c r="B1361" s="24">
        <f>VLOOKUP(Table2634[[#This Row],[Date]],'DB Money Supply'!$A:$D,4)</f>
        <v>1090.0999999999999</v>
      </c>
      <c r="C1361" s="30">
        <f>(Table2634[[#This Row],[M1 Money Stock, Billions of Dollars, Weekly, Seasonally Adjusted]]-B1360)/B1360</f>
        <v>5.2563629656951468E-3</v>
      </c>
      <c r="D1361" s="34">
        <f>((1+Table2634[[#This Row],[Weekly change]])^52)-1</f>
        <v>0.31339451490497461</v>
      </c>
      <c r="E1361" s="24">
        <f t="shared" si="21"/>
        <v>1088.45</v>
      </c>
      <c r="F1361" s="32">
        <f>(Table2634[[#This Row],[4 weeks average]]-B1309)/B1309</f>
        <v>-3.3777185974256503E-2</v>
      </c>
    </row>
    <row r="1362" spans="1:6" x14ac:dyDescent="0.35">
      <c r="A1362" s="22">
        <v>36892</v>
      </c>
      <c r="B1362" s="24">
        <f>VLOOKUP(Table2634[[#This Row],[Date]],'DB Money Supply'!$A:$D,4)</f>
        <v>1088.3</v>
      </c>
      <c r="C1362" s="30">
        <f>(Table2634[[#This Row],[M1 Money Stock, Billions of Dollars, Weekly, Seasonally Adjusted]]-B1361)/B1361</f>
        <v>-1.6512246582881889E-3</v>
      </c>
      <c r="D1362" s="34">
        <f>((1+Table2634[[#This Row],[Weekly change]])^52)-1</f>
        <v>-8.2345802477400754E-2</v>
      </c>
      <c r="E1362" s="24">
        <f t="shared" si="21"/>
        <v>1088.925</v>
      </c>
      <c r="F1362" s="32">
        <f>(Table2634[[#This Row],[4 weeks average]]-B1310)/B1310</f>
        <v>-4.3628139820832565E-2</v>
      </c>
    </row>
    <row r="1363" spans="1:6" x14ac:dyDescent="0.35">
      <c r="A1363" s="22">
        <v>36899</v>
      </c>
      <c r="B1363" s="24">
        <f>VLOOKUP(Table2634[[#This Row],[Date]],'DB Money Supply'!$A:$D,4)</f>
        <v>1094.2</v>
      </c>
      <c r="C1363" s="30">
        <f>(Table2634[[#This Row],[M1 Money Stock, Billions of Dollars, Weekly, Seasonally Adjusted]]-B1362)/B1362</f>
        <v>5.4212992740972996E-3</v>
      </c>
      <c r="D1363" s="34">
        <f>((1+Table2634[[#This Row],[Weekly change]])^52)-1</f>
        <v>0.32464720054079743</v>
      </c>
      <c r="E1363" s="24">
        <f t="shared" si="21"/>
        <v>1089.25</v>
      </c>
      <c r="F1363" s="32">
        <f>(Table2634[[#This Row],[4 weeks average]]-B1311)/B1311</f>
        <v>-3.8953590965237414E-2</v>
      </c>
    </row>
    <row r="1364" spans="1:6" x14ac:dyDescent="0.35">
      <c r="A1364" s="22">
        <v>36906</v>
      </c>
      <c r="B1364" s="24">
        <f>VLOOKUP(Table2634[[#This Row],[Date]],'DB Money Supply'!$A:$D,4)</f>
        <v>1096.2</v>
      </c>
      <c r="C1364" s="30">
        <f>(Table2634[[#This Row],[M1 Money Stock, Billions of Dollars, Weekly, Seasonally Adjusted]]-B1363)/B1363</f>
        <v>1.8278194114421495E-3</v>
      </c>
      <c r="D1364" s="34">
        <f>((1+Table2634[[#This Row],[Weekly change]])^52)-1</f>
        <v>9.9614705895993083E-2</v>
      </c>
      <c r="E1364" s="24">
        <f t="shared" si="21"/>
        <v>1092.1999999999998</v>
      </c>
      <c r="F1364" s="32">
        <f>(Table2634[[#This Row],[4 weeks average]]-B1312)/B1312</f>
        <v>-2.9241845169318367E-2</v>
      </c>
    </row>
    <row r="1365" spans="1:6" x14ac:dyDescent="0.35">
      <c r="A1365" s="22">
        <v>36913</v>
      </c>
      <c r="B1365" s="24">
        <f>VLOOKUP(Table2634[[#This Row],[Date]],'DB Money Supply'!$A:$D,4)</f>
        <v>1101.7</v>
      </c>
      <c r="C1365" s="30">
        <f>(Table2634[[#This Row],[M1 Money Stock, Billions of Dollars, Weekly, Seasonally Adjusted]]-B1364)/B1364</f>
        <v>5.0173326035394998E-3</v>
      </c>
      <c r="D1365" s="34">
        <f>((1+Table2634[[#This Row],[Weekly change]])^52)-1</f>
        <v>0.29725301338870236</v>
      </c>
      <c r="E1365" s="24">
        <f t="shared" si="21"/>
        <v>1095.0999999999999</v>
      </c>
      <c r="F1365" s="32">
        <f>(Table2634[[#This Row],[4 weeks average]]-B1313)/B1313</f>
        <v>-2.4235944043482175E-2</v>
      </c>
    </row>
    <row r="1366" spans="1:6" x14ac:dyDescent="0.35">
      <c r="A1366" s="22">
        <v>36920</v>
      </c>
      <c r="B1366" s="24">
        <f>VLOOKUP(Table2634[[#This Row],[Date]],'DB Money Supply'!$A:$D,4)</f>
        <v>1094.8</v>
      </c>
      <c r="C1366" s="30">
        <f>(Table2634[[#This Row],[M1 Money Stock, Billions of Dollars, Weekly, Seasonally Adjusted]]-B1365)/B1365</f>
        <v>-6.263048016701544E-3</v>
      </c>
      <c r="D1366" s="34">
        <f>((1+Table2634[[#This Row],[Weekly change]])^52)-1</f>
        <v>-0.27870180747545026</v>
      </c>
      <c r="E1366" s="24">
        <f t="shared" si="21"/>
        <v>1096.7250000000001</v>
      </c>
      <c r="F1366" s="32">
        <f>(Table2634[[#This Row],[4 weeks average]]-B1314)/B1314</f>
        <v>-1.0979348904319555E-2</v>
      </c>
    </row>
    <row r="1367" spans="1:6" x14ac:dyDescent="0.35">
      <c r="A1367" s="22">
        <v>36927</v>
      </c>
      <c r="B1367" s="24">
        <f>VLOOKUP(Table2634[[#This Row],[Date]],'DB Money Supply'!$A:$D,4)</f>
        <v>1099.7</v>
      </c>
      <c r="C1367" s="30">
        <f>(Table2634[[#This Row],[M1 Money Stock, Billions of Dollars, Weekly, Seasonally Adjusted]]-B1366)/B1366</f>
        <v>4.4757033248082672E-3</v>
      </c>
      <c r="D1367" s="34">
        <f>((1+Table2634[[#This Row],[Weekly change]])^52)-1</f>
        <v>0.26139378960264348</v>
      </c>
      <c r="E1367" s="24">
        <f t="shared" si="21"/>
        <v>1098.0999999999999</v>
      </c>
      <c r="F1367" s="32">
        <f>(Table2634[[#This Row],[4 weeks average]]-B1315)/B1315</f>
        <v>-1.4538275150318627E-2</v>
      </c>
    </row>
    <row r="1368" spans="1:6" x14ac:dyDescent="0.35">
      <c r="A1368" s="22">
        <v>36934</v>
      </c>
      <c r="B1368" s="24">
        <f>VLOOKUP(Table2634[[#This Row],[Date]],'DB Money Supply'!$A:$D,4)</f>
        <v>1099.3</v>
      </c>
      <c r="C1368" s="30">
        <f>(Table2634[[#This Row],[M1 Money Stock, Billions of Dollars, Weekly, Seasonally Adjusted]]-B1367)/B1367</f>
        <v>-3.6373556424487675E-4</v>
      </c>
      <c r="D1368" s="34">
        <f>((1+Table2634[[#This Row],[Weekly change]])^52)-1</f>
        <v>-1.8739873626493431E-2</v>
      </c>
      <c r="E1368" s="24">
        <f t="shared" si="21"/>
        <v>1098.875</v>
      </c>
      <c r="F1368" s="32">
        <f>(Table2634[[#This Row],[4 weeks average]]-B1316)/B1316</f>
        <v>-1.1980758856320845E-2</v>
      </c>
    </row>
    <row r="1369" spans="1:6" x14ac:dyDescent="0.35">
      <c r="A1369" s="22">
        <v>36941</v>
      </c>
      <c r="B1369" s="24">
        <f>VLOOKUP(Table2634[[#This Row],[Date]],'DB Money Supply'!$A:$D,4)</f>
        <v>1098.8</v>
      </c>
      <c r="C1369" s="30">
        <f>(Table2634[[#This Row],[M1 Money Stock, Billions of Dollars, Weekly, Seasonally Adjusted]]-B1368)/B1368</f>
        <v>-4.548348949331393E-4</v>
      </c>
      <c r="D1369" s="34">
        <f>((1+Table2634[[#This Row],[Weekly change]])^52)-1</f>
        <v>-2.3379166514720606E-2</v>
      </c>
      <c r="E1369" s="24">
        <f t="shared" si="21"/>
        <v>1098.1500000000001</v>
      </c>
      <c r="F1369" s="32">
        <f>(Table2634[[#This Row],[4 weeks average]]-B1317)/B1317</f>
        <v>-7.4566160520607369E-3</v>
      </c>
    </row>
    <row r="1370" spans="1:6" x14ac:dyDescent="0.35">
      <c r="A1370" s="22">
        <v>36948</v>
      </c>
      <c r="B1370" s="24">
        <f>VLOOKUP(Table2634[[#This Row],[Date]],'DB Money Supply'!$A:$D,4)</f>
        <v>1104.4000000000001</v>
      </c>
      <c r="C1370" s="30">
        <f>(Table2634[[#This Row],[M1 Money Stock, Billions of Dollars, Weekly, Seasonally Adjusted]]-B1369)/B1369</f>
        <v>5.0964688751366366E-3</v>
      </c>
      <c r="D1370" s="34">
        <f>((1+Table2634[[#This Row],[Weekly change]])^52)-1</f>
        <v>0.30257535020029813</v>
      </c>
      <c r="E1370" s="24">
        <f t="shared" si="21"/>
        <v>1100.5500000000002</v>
      </c>
      <c r="F1370" s="32">
        <f>(Table2634[[#This Row],[4 weeks average]]-B1318)/B1318</f>
        <v>-1.1345071700851086E-3</v>
      </c>
    </row>
    <row r="1371" spans="1:6" x14ac:dyDescent="0.35">
      <c r="A1371" s="22">
        <v>36955</v>
      </c>
      <c r="B1371" s="24">
        <f>VLOOKUP(Table2634[[#This Row],[Date]],'DB Money Supply'!$A:$D,4)</f>
        <v>1109.3</v>
      </c>
      <c r="C1371" s="30">
        <f>(Table2634[[#This Row],[M1 Money Stock, Billions of Dollars, Weekly, Seasonally Adjusted]]-B1370)/B1370</f>
        <v>4.4367982614993331E-3</v>
      </c>
      <c r="D1371" s="34">
        <f>((1+Table2634[[#This Row],[Weekly change]])^52)-1</f>
        <v>0.25885578823086064</v>
      </c>
      <c r="E1371" s="24">
        <f t="shared" si="21"/>
        <v>1102.95</v>
      </c>
      <c r="F1371" s="32">
        <f>(Table2634[[#This Row],[4 weeks average]]-B1319)/B1319</f>
        <v>-3.7485322012463769E-3</v>
      </c>
    </row>
    <row r="1372" spans="1:6" x14ac:dyDescent="0.35">
      <c r="A1372" s="22">
        <v>36962</v>
      </c>
      <c r="B1372" s="24">
        <f>VLOOKUP(Table2634[[#This Row],[Date]],'DB Money Supply'!$A:$D,4)</f>
        <v>1108.3</v>
      </c>
      <c r="C1372" s="30">
        <f>(Table2634[[#This Row],[M1 Money Stock, Billions of Dollars, Weekly, Seasonally Adjusted]]-B1371)/B1371</f>
        <v>-9.014693951140359E-4</v>
      </c>
      <c r="D1372" s="34">
        <f>((1+Table2634[[#This Row],[Weekly change]])^52)-1</f>
        <v>-4.5814851221367414E-2</v>
      </c>
      <c r="E1372" s="24">
        <f t="shared" si="21"/>
        <v>1105.2</v>
      </c>
      <c r="F1372" s="32">
        <f>(Table2634[[#This Row],[4 weeks average]]-B1320)/B1320</f>
        <v>-2.7137042062411084E-4</v>
      </c>
    </row>
    <row r="1373" spans="1:6" x14ac:dyDescent="0.35">
      <c r="A1373" s="22">
        <v>36969</v>
      </c>
      <c r="B1373" s="24">
        <f>VLOOKUP(Table2634[[#This Row],[Date]],'DB Money Supply'!$A:$D,4)</f>
        <v>1107.7</v>
      </c>
      <c r="C1373" s="30">
        <f>(Table2634[[#This Row],[M1 Money Stock, Billions of Dollars, Weekly, Seasonally Adjusted]]-B1372)/B1372</f>
        <v>-5.4136966525300827E-4</v>
      </c>
      <c r="D1373" s="34">
        <f>((1+Table2634[[#This Row],[Weekly change]])^52)-1</f>
        <v>-2.776608040285955E-2</v>
      </c>
      <c r="E1373" s="24">
        <f t="shared" si="21"/>
        <v>1107.425</v>
      </c>
      <c r="F1373" s="32">
        <f>(Table2634[[#This Row],[4 weeks average]]-B1321)/B1321</f>
        <v>8.3596927248075421E-4</v>
      </c>
    </row>
    <row r="1374" spans="1:6" x14ac:dyDescent="0.35">
      <c r="A1374" s="22">
        <v>36976</v>
      </c>
      <c r="B1374" s="24">
        <f>VLOOKUP(Table2634[[#This Row],[Date]],'DB Money Supply'!$A:$D,4)</f>
        <v>1106.7</v>
      </c>
      <c r="C1374" s="30">
        <f>(Table2634[[#This Row],[M1 Money Stock, Billions of Dollars, Weekly, Seasonally Adjusted]]-B1373)/B1373</f>
        <v>-9.027715085311907E-4</v>
      </c>
      <c r="D1374" s="34">
        <f>((1+Table2634[[#This Row],[Weekly change]])^52)-1</f>
        <v>-4.5879515145603622E-2</v>
      </c>
      <c r="E1374" s="24">
        <f t="shared" si="21"/>
        <v>1108</v>
      </c>
      <c r="F1374" s="32">
        <f>(Table2634[[#This Row],[4 weeks average]]-B1322)/B1322</f>
        <v>2.8056837722870024E-3</v>
      </c>
    </row>
    <row r="1375" spans="1:6" x14ac:dyDescent="0.35">
      <c r="A1375" s="22">
        <v>36983</v>
      </c>
      <c r="B1375" s="24">
        <f>VLOOKUP(Table2634[[#This Row],[Date]],'DB Money Supply'!$A:$D,4)</f>
        <v>1113.9000000000001</v>
      </c>
      <c r="C1375" s="30">
        <f>(Table2634[[#This Row],[M1 Money Stock, Billions of Dollars, Weekly, Seasonally Adjusted]]-B1374)/B1374</f>
        <v>6.5058281377067366E-3</v>
      </c>
      <c r="D1375" s="34">
        <f>((1+Table2634[[#This Row],[Weekly change]])^52)-1</f>
        <v>0.40102952614258514</v>
      </c>
      <c r="E1375" s="24">
        <f t="shared" si="21"/>
        <v>1109.1500000000001</v>
      </c>
      <c r="F1375" s="32">
        <f>(Table2634[[#This Row],[4 weeks average]]-B1323)/B1323</f>
        <v>-7.7384147432455396E-3</v>
      </c>
    </row>
    <row r="1376" spans="1:6" x14ac:dyDescent="0.35">
      <c r="A1376" s="22">
        <v>36990</v>
      </c>
      <c r="B1376" s="24">
        <f>VLOOKUP(Table2634[[#This Row],[Date]],'DB Money Supply'!$A:$D,4)</f>
        <v>1114.9000000000001</v>
      </c>
      <c r="C1376" s="30">
        <f>(Table2634[[#This Row],[M1 Money Stock, Billions of Dollars, Weekly, Seasonally Adjusted]]-B1375)/B1375</f>
        <v>8.9774665589370669E-4</v>
      </c>
      <c r="D1376" s="34">
        <f>((1+Table2634[[#This Row],[Weekly change]])^52)-1</f>
        <v>4.7767682125730904E-2</v>
      </c>
      <c r="E1376" s="24">
        <f t="shared" si="21"/>
        <v>1110.8000000000002</v>
      </c>
      <c r="F1376" s="32">
        <f>(Table2634[[#This Row],[4 weeks average]]-B1324)/B1324</f>
        <v>-9.8056694597965528E-3</v>
      </c>
    </row>
    <row r="1377" spans="1:6" x14ac:dyDescent="0.35">
      <c r="A1377" s="22">
        <v>36997</v>
      </c>
      <c r="B1377" s="24">
        <f>VLOOKUP(Table2634[[#This Row],[Date]],'DB Money Supply'!$A:$D,4)</f>
        <v>1118.2</v>
      </c>
      <c r="C1377" s="30">
        <f>(Table2634[[#This Row],[M1 Money Stock, Billions of Dollars, Weekly, Seasonally Adjusted]]-B1376)/B1376</f>
        <v>2.9599067180912674E-3</v>
      </c>
      <c r="D1377" s="34">
        <f>((1+Table2634[[#This Row],[Weekly change]])^52)-1</f>
        <v>0.16612677751403027</v>
      </c>
      <c r="E1377" s="24">
        <f t="shared" si="21"/>
        <v>1113.4250000000002</v>
      </c>
      <c r="F1377" s="32">
        <f>(Table2634[[#This Row],[4 weeks average]]-B1325)/B1325</f>
        <v>-4.2702557681987691E-3</v>
      </c>
    </row>
    <row r="1378" spans="1:6" x14ac:dyDescent="0.35">
      <c r="A1378" s="22">
        <v>37004</v>
      </c>
      <c r="B1378" s="24">
        <f>VLOOKUP(Table2634[[#This Row],[Date]],'DB Money Supply'!$A:$D,4)</f>
        <v>1117.7</v>
      </c>
      <c r="C1378" s="30">
        <f>(Table2634[[#This Row],[M1 Money Stock, Billions of Dollars, Weekly, Seasonally Adjusted]]-B1377)/B1377</f>
        <v>-4.4714720085852258E-4</v>
      </c>
      <c r="D1378" s="34">
        <f>((1+Table2634[[#This Row],[Weekly change]])^52)-1</f>
        <v>-2.2988498211087061E-2</v>
      </c>
      <c r="E1378" s="24">
        <f t="shared" si="21"/>
        <v>1116.175</v>
      </c>
      <c r="F1378" s="32">
        <f>(Table2634[[#This Row],[4 weeks average]]-B1326)/B1326</f>
        <v>1.1436003228987922E-3</v>
      </c>
    </row>
    <row r="1379" spans="1:6" x14ac:dyDescent="0.35">
      <c r="A1379" s="22">
        <v>37011</v>
      </c>
      <c r="B1379" s="24">
        <f>VLOOKUP(Table2634[[#This Row],[Date]],'DB Money Supply'!$A:$D,4)</f>
        <v>1116.8</v>
      </c>
      <c r="C1379" s="30">
        <f>(Table2634[[#This Row],[M1 Money Stock, Billions of Dollars, Weekly, Seasonally Adjusted]]-B1378)/B1378</f>
        <v>-8.0522501565723442E-4</v>
      </c>
      <c r="D1379" s="34">
        <f>((1+Table2634[[#This Row],[Weekly change]])^52)-1</f>
        <v>-4.1023364639000914E-2</v>
      </c>
      <c r="E1379" s="24">
        <f t="shared" si="21"/>
        <v>1116.9000000000001</v>
      </c>
      <c r="F1379" s="32">
        <f>(Table2634[[#This Row],[4 weeks average]]-B1327)/B1327</f>
        <v>1.0769230769230852E-2</v>
      </c>
    </row>
    <row r="1380" spans="1:6" x14ac:dyDescent="0.35">
      <c r="A1380" s="22">
        <v>37018</v>
      </c>
      <c r="B1380" s="24">
        <f>VLOOKUP(Table2634[[#This Row],[Date]],'DB Money Supply'!$A:$D,4)</f>
        <v>1113.9000000000001</v>
      </c>
      <c r="C1380" s="30">
        <f>(Table2634[[#This Row],[M1 Money Stock, Billions of Dollars, Weekly, Seasonally Adjusted]]-B1379)/B1379</f>
        <v>-2.5967048710600501E-3</v>
      </c>
      <c r="D1380" s="34">
        <f>((1+Table2634[[#This Row],[Weekly change]])^52)-1</f>
        <v>-0.12646254592273887</v>
      </c>
      <c r="E1380" s="24">
        <f t="shared" si="21"/>
        <v>1116.6500000000001</v>
      </c>
      <c r="F1380" s="32">
        <f>(Table2634[[#This Row],[4 weeks average]]-B1328)/B1328</f>
        <v>9.1730682331677277E-3</v>
      </c>
    </row>
    <row r="1381" spans="1:6" x14ac:dyDescent="0.35">
      <c r="A1381" s="22">
        <v>37025</v>
      </c>
      <c r="B1381" s="24">
        <f>VLOOKUP(Table2634[[#This Row],[Date]],'DB Money Supply'!$A:$D,4)</f>
        <v>1117.5</v>
      </c>
      <c r="C1381" s="30">
        <f>(Table2634[[#This Row],[M1 Money Stock, Billions of Dollars, Weekly, Seasonally Adjusted]]-B1380)/B1380</f>
        <v>3.2318879612172626E-3</v>
      </c>
      <c r="D1381" s="34">
        <f>((1+Table2634[[#This Row],[Weekly change]])^52)-1</f>
        <v>0.18268489089964679</v>
      </c>
      <c r="E1381" s="24">
        <f t="shared" si="21"/>
        <v>1116.4749999999999</v>
      </c>
      <c r="F1381" s="32">
        <f>(Table2634[[#This Row],[4 weeks average]]-B1329)/B1329</f>
        <v>4.7471202303814462E-3</v>
      </c>
    </row>
    <row r="1382" spans="1:6" x14ac:dyDescent="0.35">
      <c r="A1382" s="22">
        <v>37032</v>
      </c>
      <c r="B1382" s="24">
        <f>VLOOKUP(Table2634[[#This Row],[Date]],'DB Money Supply'!$A:$D,4)</f>
        <v>1122.3</v>
      </c>
      <c r="C1382" s="30">
        <f>(Table2634[[#This Row],[M1 Money Stock, Billions of Dollars, Weekly, Seasonally Adjusted]]-B1381)/B1381</f>
        <v>4.2953020134227785E-3</v>
      </c>
      <c r="D1382" s="34">
        <f>((1+Table2634[[#This Row],[Weekly change]])^52)-1</f>
        <v>0.24966733487313708</v>
      </c>
      <c r="E1382" s="24">
        <f t="shared" si="21"/>
        <v>1117.625</v>
      </c>
      <c r="F1382" s="32">
        <f>(Table2634[[#This Row],[4 weeks average]]-B1330)/B1330</f>
        <v>1.1333815944258521E-2</v>
      </c>
    </row>
    <row r="1383" spans="1:6" x14ac:dyDescent="0.35">
      <c r="A1383" s="22">
        <v>37039</v>
      </c>
      <c r="B1383" s="24">
        <f>VLOOKUP(Table2634[[#This Row],[Date]],'DB Money Supply'!$A:$D,4)</f>
        <v>1117.4000000000001</v>
      </c>
      <c r="C1383" s="30">
        <f>(Table2634[[#This Row],[M1 Money Stock, Billions of Dollars, Weekly, Seasonally Adjusted]]-B1382)/B1382</f>
        <v>-4.3660340372448222E-3</v>
      </c>
      <c r="D1383" s="34">
        <f>((1+Table2634[[#This Row],[Weekly change]])^52)-1</f>
        <v>-0.20350213957165031</v>
      </c>
      <c r="E1383" s="24">
        <f t="shared" si="21"/>
        <v>1117.7750000000001</v>
      </c>
      <c r="F1383" s="32">
        <f>(Table2634[[#This Row],[4 weeks average]]-B1331)/B1331</f>
        <v>1.8195481872836709E-2</v>
      </c>
    </row>
    <row r="1384" spans="1:6" x14ac:dyDescent="0.35">
      <c r="A1384" s="22">
        <v>37046</v>
      </c>
      <c r="B1384" s="24">
        <f>VLOOKUP(Table2634[[#This Row],[Date]],'DB Money Supply'!$A:$D,4)</f>
        <v>1125.2</v>
      </c>
      <c r="C1384" s="30">
        <f>(Table2634[[#This Row],[M1 Money Stock, Billions of Dollars, Weekly, Seasonally Adjusted]]-B1383)/B1383</f>
        <v>6.9804904241989926E-3</v>
      </c>
      <c r="D1384" s="34">
        <f>((1+Table2634[[#This Row],[Weekly change]])^52)-1</f>
        <v>0.43580326437215877</v>
      </c>
      <c r="E1384" s="24">
        <f t="shared" si="21"/>
        <v>1120.6000000000001</v>
      </c>
      <c r="F1384" s="32">
        <f>(Table2634[[#This Row],[4 weeks average]]-B1332)/B1332</f>
        <v>1.6878402903811377E-2</v>
      </c>
    </row>
    <row r="1385" spans="1:6" x14ac:dyDescent="0.35">
      <c r="A1385" s="22">
        <v>37053</v>
      </c>
      <c r="B1385" s="24">
        <f>VLOOKUP(Table2634[[#This Row],[Date]],'DB Money Supply'!$A:$D,4)</f>
        <v>1126.2</v>
      </c>
      <c r="C1385" s="30">
        <f>(Table2634[[#This Row],[M1 Money Stock, Billions of Dollars, Weekly, Seasonally Adjusted]]-B1384)/B1384</f>
        <v>8.8873089228581577E-4</v>
      </c>
      <c r="D1385" s="34">
        <f>((1+Table2634[[#This Row],[Weekly change]])^52)-1</f>
        <v>4.7277021289344523E-2</v>
      </c>
      <c r="E1385" s="24">
        <f t="shared" si="21"/>
        <v>1122.7749999999999</v>
      </c>
      <c r="F1385" s="32">
        <f>(Table2634[[#This Row],[4 weeks average]]-B1333)/B1333</f>
        <v>1.6637993480622757E-2</v>
      </c>
    </row>
    <row r="1386" spans="1:6" x14ac:dyDescent="0.35">
      <c r="A1386" s="22">
        <v>37060</v>
      </c>
      <c r="B1386" s="24">
        <f>VLOOKUP(Table2634[[#This Row],[Date]],'DB Money Supply'!$A:$D,4)</f>
        <v>1126.4000000000001</v>
      </c>
      <c r="C1386" s="30">
        <f>(Table2634[[#This Row],[M1 Money Stock, Billions of Dollars, Weekly, Seasonally Adjusted]]-B1385)/B1385</f>
        <v>1.7758835020426699E-4</v>
      </c>
      <c r="D1386" s="34">
        <f>((1+Table2634[[#This Row],[Weekly change]])^52)-1</f>
        <v>9.2765371430738597E-3</v>
      </c>
      <c r="E1386" s="24">
        <f t="shared" si="21"/>
        <v>1123.8000000000002</v>
      </c>
      <c r="F1386" s="32">
        <f>(Table2634[[#This Row],[4 weeks average]]-B1334)/B1334</f>
        <v>2.0615747888475412E-2</v>
      </c>
    </row>
    <row r="1387" spans="1:6" x14ac:dyDescent="0.35">
      <c r="A1387" s="22">
        <v>37067</v>
      </c>
      <c r="B1387" s="24">
        <f>VLOOKUP(Table2634[[#This Row],[Date]],'DB Money Supply'!$A:$D,4)</f>
        <v>1124.0999999999999</v>
      </c>
      <c r="C1387" s="30">
        <f>(Table2634[[#This Row],[M1 Money Stock, Billions of Dollars, Weekly, Seasonally Adjusted]]-B1386)/B1386</f>
        <v>-2.0419034090910703E-3</v>
      </c>
      <c r="D1387" s="34">
        <f>((1+Table2634[[#This Row],[Weekly change]])^52)-1</f>
        <v>-0.10083392512456379</v>
      </c>
      <c r="E1387" s="24">
        <f t="shared" si="21"/>
        <v>1125.4749999999999</v>
      </c>
      <c r="F1387" s="32">
        <f>(Table2634[[#This Row],[4 weeks average]]-B1335)/B1335</f>
        <v>2.4090081892629581E-2</v>
      </c>
    </row>
    <row r="1388" spans="1:6" x14ac:dyDescent="0.35">
      <c r="A1388" s="22">
        <v>37074</v>
      </c>
      <c r="B1388" s="24">
        <f>VLOOKUP(Table2634[[#This Row],[Date]],'DB Money Supply'!$A:$D,4)</f>
        <v>1129.9000000000001</v>
      </c>
      <c r="C1388" s="30">
        <f>(Table2634[[#This Row],[M1 Money Stock, Billions of Dollars, Weekly, Seasonally Adjusted]]-B1387)/B1387</f>
        <v>5.1596833021974754E-3</v>
      </c>
      <c r="D1388" s="34">
        <f>((1+Table2634[[#This Row],[Weekly change]])^52)-1</f>
        <v>0.30684223923242548</v>
      </c>
      <c r="E1388" s="24">
        <f t="shared" si="21"/>
        <v>1126.6500000000001</v>
      </c>
      <c r="F1388" s="32">
        <f>(Table2634[[#This Row],[4 weeks average]]-B1336)/B1336</f>
        <v>1.5548945375878852E-2</v>
      </c>
    </row>
    <row r="1389" spans="1:6" x14ac:dyDescent="0.35">
      <c r="A1389" s="22">
        <v>37081</v>
      </c>
      <c r="B1389" s="24">
        <f>VLOOKUP(Table2634[[#This Row],[Date]],'DB Money Supply'!$A:$D,4)</f>
        <v>1133.9000000000001</v>
      </c>
      <c r="C1389" s="30">
        <f>(Table2634[[#This Row],[M1 Money Stock, Billions of Dollars, Weekly, Seasonally Adjusted]]-B1388)/B1388</f>
        <v>3.5401362952473666E-3</v>
      </c>
      <c r="D1389" s="34">
        <f>((1+Table2634[[#This Row],[Weekly change]])^52)-1</f>
        <v>0.20172978657027563</v>
      </c>
      <c r="E1389" s="24">
        <f t="shared" si="21"/>
        <v>1128.575</v>
      </c>
      <c r="F1389" s="32">
        <f>(Table2634[[#This Row],[4 weeks average]]-B1337)/B1337</f>
        <v>1.2538130270949343E-2</v>
      </c>
    </row>
    <row r="1390" spans="1:6" x14ac:dyDescent="0.35">
      <c r="A1390" s="22">
        <v>37088</v>
      </c>
      <c r="B1390" s="24">
        <f>VLOOKUP(Table2634[[#This Row],[Date]],'DB Money Supply'!$A:$D,4)</f>
        <v>1142.0999999999999</v>
      </c>
      <c r="C1390" s="30">
        <f>(Table2634[[#This Row],[M1 Money Stock, Billions of Dollars, Weekly, Seasonally Adjusted]]-B1389)/B1389</f>
        <v>7.2316782785076441E-3</v>
      </c>
      <c r="D1390" s="34">
        <f>((1+Table2634[[#This Row],[Weekly change]])^52)-1</f>
        <v>0.45454634858859766</v>
      </c>
      <c r="E1390" s="24">
        <f t="shared" si="21"/>
        <v>1132.5</v>
      </c>
      <c r="F1390" s="32">
        <f>(Table2634[[#This Row],[4 weeks average]]-B1338)/B1338</f>
        <v>2.8703787809973572E-2</v>
      </c>
    </row>
    <row r="1391" spans="1:6" x14ac:dyDescent="0.35">
      <c r="A1391" s="22">
        <v>37095</v>
      </c>
      <c r="B1391" s="24">
        <f>VLOOKUP(Table2634[[#This Row],[Date]],'DB Money Supply'!$A:$D,4)</f>
        <v>1142</v>
      </c>
      <c r="C1391" s="30">
        <f>(Table2634[[#This Row],[M1 Money Stock, Billions of Dollars, Weekly, Seasonally Adjusted]]-B1390)/B1390</f>
        <v>-8.7558007179676955E-5</v>
      </c>
      <c r="D1391" s="34">
        <f>((1+Table2634[[#This Row],[Weekly change]])^52)-1</f>
        <v>-4.5428655396526629E-3</v>
      </c>
      <c r="E1391" s="24">
        <f t="shared" si="21"/>
        <v>1136.9749999999999</v>
      </c>
      <c r="F1391" s="32">
        <f>(Table2634[[#This Row],[4 weeks average]]-B1339)/B1339</f>
        <v>3.4083674397453308E-2</v>
      </c>
    </row>
    <row r="1392" spans="1:6" x14ac:dyDescent="0.35">
      <c r="A1392" s="22">
        <v>37102</v>
      </c>
      <c r="B1392" s="24">
        <f>VLOOKUP(Table2634[[#This Row],[Date]],'DB Money Supply'!$A:$D,4)</f>
        <v>1139.4000000000001</v>
      </c>
      <c r="C1392" s="30">
        <f>(Table2634[[#This Row],[M1 Money Stock, Billions of Dollars, Weekly, Seasonally Adjusted]]-B1391)/B1391</f>
        <v>-2.2767075306479065E-3</v>
      </c>
      <c r="D1392" s="34">
        <f>((1+Table2634[[#This Row],[Weekly change]])^52)-1</f>
        <v>-0.11176929323895457</v>
      </c>
      <c r="E1392" s="24">
        <f t="shared" si="21"/>
        <v>1139.3499999999999</v>
      </c>
      <c r="F1392" s="32">
        <f>(Table2634[[#This Row],[4 weeks average]]-B1340)/B1340</f>
        <v>3.9363254880496135E-2</v>
      </c>
    </row>
    <row r="1393" spans="1:6" x14ac:dyDescent="0.35">
      <c r="A1393" s="22">
        <v>37109</v>
      </c>
      <c r="B1393" s="24">
        <f>VLOOKUP(Table2634[[#This Row],[Date]],'DB Money Supply'!$A:$D,4)</f>
        <v>1143.3</v>
      </c>
      <c r="C1393" s="30">
        <f>(Table2634[[#This Row],[M1 Money Stock, Billions of Dollars, Weekly, Seasonally Adjusted]]-B1392)/B1392</f>
        <v>3.4228541337544879E-3</v>
      </c>
      <c r="D1393" s="34">
        <f>((1+Table2634[[#This Row],[Weekly change]])^52)-1</f>
        <v>0.19444840624078319</v>
      </c>
      <c r="E1393" s="24">
        <f t="shared" si="21"/>
        <v>1141.7</v>
      </c>
      <c r="F1393" s="32">
        <f>(Table2634[[#This Row],[4 weeks average]]-B1341)/B1341</f>
        <v>3.9894343747153616E-2</v>
      </c>
    </row>
    <row r="1394" spans="1:6" x14ac:dyDescent="0.35">
      <c r="A1394" s="22">
        <v>37116</v>
      </c>
      <c r="B1394" s="24">
        <f>VLOOKUP(Table2634[[#This Row],[Date]],'DB Money Supply'!$A:$D,4)</f>
        <v>1148.5999999999999</v>
      </c>
      <c r="C1394" s="30">
        <f>(Table2634[[#This Row],[M1 Money Stock, Billions of Dollars, Weekly, Seasonally Adjusted]]-B1393)/B1393</f>
        <v>4.6357036648298384E-3</v>
      </c>
      <c r="D1394" s="34">
        <f>((1+Table2634[[#This Row],[Weekly change]])^52)-1</f>
        <v>0.27188439693887778</v>
      </c>
      <c r="E1394" s="24">
        <f t="shared" si="21"/>
        <v>1143.3249999999998</v>
      </c>
      <c r="F1394" s="32">
        <f>(Table2634[[#This Row],[4 weeks average]]-B1342)/B1342</f>
        <v>3.9102971916749857E-2</v>
      </c>
    </row>
    <row r="1395" spans="1:6" x14ac:dyDescent="0.35">
      <c r="A1395" s="22">
        <v>37123</v>
      </c>
      <c r="B1395" s="24">
        <f>VLOOKUP(Table2634[[#This Row],[Date]],'DB Money Supply'!$A:$D,4)</f>
        <v>1149.9000000000001</v>
      </c>
      <c r="C1395" s="30">
        <f>(Table2634[[#This Row],[M1 Money Stock, Billions of Dollars, Weekly, Seasonally Adjusted]]-B1394)/B1394</f>
        <v>1.1318126414767385E-3</v>
      </c>
      <c r="D1395" s="34">
        <f>((1+Table2634[[#This Row],[Weekly change]])^52)-1</f>
        <v>6.0585354009630832E-2</v>
      </c>
      <c r="E1395" s="24">
        <f t="shared" si="21"/>
        <v>1145.3</v>
      </c>
      <c r="F1395" s="32">
        <f>(Table2634[[#This Row],[4 weeks average]]-B1343)/B1343</f>
        <v>3.9103610959898304E-2</v>
      </c>
    </row>
    <row r="1396" spans="1:6" x14ac:dyDescent="0.35">
      <c r="A1396" s="22">
        <v>37130</v>
      </c>
      <c r="B1396" s="24">
        <f>VLOOKUP(Table2634[[#This Row],[Date]],'DB Money Supply'!$A:$D,4)</f>
        <v>1149</v>
      </c>
      <c r="C1396" s="30">
        <f>(Table2634[[#This Row],[M1 Money Stock, Billions of Dollars, Weekly, Seasonally Adjusted]]-B1395)/B1395</f>
        <v>-7.826767545004704E-4</v>
      </c>
      <c r="D1396" s="34">
        <f>((1+Table2634[[#This Row],[Weekly change]])^52)-1</f>
        <v>-3.9897401415115219E-2</v>
      </c>
      <c r="E1396" s="24">
        <f t="shared" si="21"/>
        <v>1147.6999999999998</v>
      </c>
      <c r="F1396" s="32">
        <f>(Table2634[[#This Row],[4 weeks average]]-B1344)/B1344</f>
        <v>4.203740693662586E-2</v>
      </c>
    </row>
    <row r="1397" spans="1:6" x14ac:dyDescent="0.35">
      <c r="A1397" s="22">
        <v>37137</v>
      </c>
      <c r="B1397" s="24">
        <f>VLOOKUP(Table2634[[#This Row],[Date]],'DB Money Supply'!$A:$D,4)</f>
        <v>1165.5</v>
      </c>
      <c r="C1397" s="30">
        <f>(Table2634[[#This Row],[M1 Money Stock, Billions of Dollars, Weekly, Seasonally Adjusted]]-B1396)/B1396</f>
        <v>1.4360313315926894E-2</v>
      </c>
      <c r="D1397" s="34">
        <f>((1+Table2634[[#This Row],[Weekly change]])^52)-1</f>
        <v>1.0989251756956135</v>
      </c>
      <c r="E1397" s="24">
        <f t="shared" si="21"/>
        <v>1153.25</v>
      </c>
      <c r="F1397" s="32">
        <f>(Table2634[[#This Row],[4 weeks average]]-B1345)/B1345</f>
        <v>5.0605812152682839E-2</v>
      </c>
    </row>
    <row r="1398" spans="1:6" x14ac:dyDescent="0.35">
      <c r="A1398" s="22">
        <v>37144</v>
      </c>
      <c r="B1398" s="24">
        <f>VLOOKUP(Table2634[[#This Row],[Date]],'DB Money Supply'!$A:$D,4)</f>
        <v>1167</v>
      </c>
      <c r="C1398" s="30">
        <f>(Table2634[[#This Row],[M1 Money Stock, Billions of Dollars, Weekly, Seasonally Adjusted]]-B1397)/B1397</f>
        <v>1.287001287001287E-3</v>
      </c>
      <c r="D1398" s="34">
        <f>((1+Table2634[[#This Row],[Weekly change]])^52)-1</f>
        <v>6.9168280381602276E-2</v>
      </c>
      <c r="E1398" s="24">
        <f t="shared" si="21"/>
        <v>1157.8499999999999</v>
      </c>
      <c r="F1398" s="32">
        <f>(Table2634[[#This Row],[4 weeks average]]-B1346)/B1346</f>
        <v>4.6407591504744605E-2</v>
      </c>
    </row>
    <row r="1399" spans="1:6" x14ac:dyDescent="0.35">
      <c r="A1399" s="22">
        <v>37151</v>
      </c>
      <c r="B1399" s="24">
        <f>VLOOKUP(Table2634[[#This Row],[Date]],'DB Money Supply'!$A:$D,4)</f>
        <v>1292</v>
      </c>
      <c r="C1399" s="30">
        <f>(Table2634[[#This Row],[M1 Money Stock, Billions of Dollars, Weekly, Seasonally Adjusted]]-B1398)/B1398</f>
        <v>0.10711225364181662</v>
      </c>
      <c r="D1399" s="34">
        <f>((1+Table2634[[#This Row],[Weekly change]])^52)-1</f>
        <v>197.59403321230738</v>
      </c>
      <c r="E1399" s="24">
        <f t="shared" si="21"/>
        <v>1193.375</v>
      </c>
      <c r="F1399" s="32">
        <f>(Table2634[[#This Row],[4 weeks average]]-B1347)/B1347</f>
        <v>8.6367774237596728E-2</v>
      </c>
    </row>
    <row r="1400" spans="1:6" x14ac:dyDescent="0.35">
      <c r="A1400" s="22">
        <v>37158</v>
      </c>
      <c r="B1400" s="24">
        <f>VLOOKUP(Table2634[[#This Row],[Date]],'DB Money Supply'!$A:$D,4)</f>
        <v>1206.0999999999999</v>
      </c>
      <c r="C1400" s="30">
        <f>(Table2634[[#This Row],[M1 Money Stock, Billions of Dollars, Weekly, Seasonally Adjusted]]-B1399)/B1399</f>
        <v>-6.6486068111455174E-2</v>
      </c>
      <c r="D1400" s="34">
        <f>((1+Table2634[[#This Row],[Weekly change]])^52)-1</f>
        <v>-0.97205643591452151</v>
      </c>
      <c r="E1400" s="24">
        <f t="shared" si="21"/>
        <v>1207.6500000000001</v>
      </c>
      <c r="F1400" s="32">
        <f>(Table2634[[#This Row],[4 weeks average]]-B1348)/B1348</f>
        <v>0.1011671377769673</v>
      </c>
    </row>
    <row r="1401" spans="1:6" x14ac:dyDescent="0.35">
      <c r="A1401" s="22">
        <v>37165</v>
      </c>
      <c r="B1401" s="24">
        <f>VLOOKUP(Table2634[[#This Row],[Date]],'DB Money Supply'!$A:$D,4)</f>
        <v>1171.3</v>
      </c>
      <c r="C1401" s="30">
        <f>(Table2634[[#This Row],[M1 Money Stock, Billions of Dollars, Weekly, Seasonally Adjusted]]-B1400)/B1400</f>
        <v>-2.8853328911367181E-2</v>
      </c>
      <c r="D1401" s="34">
        <f>((1+Table2634[[#This Row],[Weekly change]])^52)-1</f>
        <v>-0.78182200678480074</v>
      </c>
      <c r="E1401" s="24">
        <f t="shared" si="21"/>
        <v>1209.0999999999999</v>
      </c>
      <c r="F1401" s="32">
        <f>(Table2634[[#This Row],[4 weeks average]]-B1349)/B1349</f>
        <v>0.10128426996994244</v>
      </c>
    </row>
    <row r="1402" spans="1:6" x14ac:dyDescent="0.35">
      <c r="A1402" s="22">
        <v>37172</v>
      </c>
      <c r="B1402" s="24">
        <f>VLOOKUP(Table2634[[#This Row],[Date]],'DB Money Supply'!$A:$D,4)</f>
        <v>1166.9000000000001</v>
      </c>
      <c r="C1402" s="30">
        <f>(Table2634[[#This Row],[M1 Money Stock, Billions of Dollars, Weekly, Seasonally Adjusted]]-B1401)/B1401</f>
        <v>-3.7565098608382682E-3</v>
      </c>
      <c r="D1402" s="34">
        <f>((1+Table2634[[#This Row],[Weekly change]])^52)-1</f>
        <v>-0.17774632930576362</v>
      </c>
      <c r="E1402" s="24">
        <f t="shared" si="21"/>
        <v>1209.0749999999998</v>
      </c>
      <c r="F1402" s="32">
        <f>(Table2634[[#This Row],[4 weeks average]]-B1350)/B1350</f>
        <v>9.9259023547594985E-2</v>
      </c>
    </row>
    <row r="1403" spans="1:6" x14ac:dyDescent="0.35">
      <c r="A1403" s="22">
        <v>37179</v>
      </c>
      <c r="B1403" s="24">
        <f>VLOOKUP(Table2634[[#This Row],[Date]],'DB Money Supply'!$A:$D,4)</f>
        <v>1166.7</v>
      </c>
      <c r="C1403" s="30">
        <f>(Table2634[[#This Row],[M1 Money Stock, Billions of Dollars, Weekly, Seasonally Adjusted]]-B1402)/B1402</f>
        <v>-1.7139429257009638E-4</v>
      </c>
      <c r="D1403" s="34">
        <f>((1+Table2634[[#This Row],[Weekly change]])^52)-1</f>
        <v>-8.873661670564692E-3</v>
      </c>
      <c r="E1403" s="24">
        <f t="shared" si="21"/>
        <v>1177.75</v>
      </c>
      <c r="F1403" s="32">
        <f>(Table2634[[#This Row],[4 weeks average]]-B1351)/B1351</f>
        <v>7.0487184148336615E-2</v>
      </c>
    </row>
    <row r="1404" spans="1:6" x14ac:dyDescent="0.35">
      <c r="A1404" s="22">
        <v>37186</v>
      </c>
      <c r="B1404" s="24">
        <f>VLOOKUP(Table2634[[#This Row],[Date]],'DB Money Supply'!$A:$D,4)</f>
        <v>1167.2</v>
      </c>
      <c r="C1404" s="30">
        <f>(Table2634[[#This Row],[M1 Money Stock, Billions of Dollars, Weekly, Seasonally Adjusted]]-B1403)/B1403</f>
        <v>4.2855918402331358E-4</v>
      </c>
      <c r="D1404" s="34">
        <f>((1+Table2634[[#This Row],[Weekly change]])^52)-1</f>
        <v>2.2530363343876703E-2</v>
      </c>
      <c r="E1404" s="24">
        <f t="shared" si="21"/>
        <v>1168.0249999999999</v>
      </c>
      <c r="F1404" s="32">
        <f>(Table2634[[#This Row],[4 weeks average]]-B1352)/B1352</f>
        <v>6.2517056308559915E-2</v>
      </c>
    </row>
    <row r="1405" spans="1:6" x14ac:dyDescent="0.35">
      <c r="A1405" s="22">
        <v>37193</v>
      </c>
      <c r="B1405" s="24">
        <f>VLOOKUP(Table2634[[#This Row],[Date]],'DB Money Supply'!$A:$D,4)</f>
        <v>1161.2</v>
      </c>
      <c r="C1405" s="30">
        <f>(Table2634[[#This Row],[M1 Money Stock, Billions of Dollars, Weekly, Seasonally Adjusted]]-B1404)/B1404</f>
        <v>-5.1405071967100752E-3</v>
      </c>
      <c r="D1405" s="34">
        <f>((1+Table2634[[#This Row],[Weekly change]])^52)-1</f>
        <v>-0.23508899329048161</v>
      </c>
      <c r="E1405" s="24">
        <f t="shared" si="21"/>
        <v>1165.5</v>
      </c>
      <c r="F1405" s="32">
        <f>(Table2634[[#This Row],[4 weeks average]]-B1353)/B1353</f>
        <v>6.2636761487965029E-2</v>
      </c>
    </row>
    <row r="1406" spans="1:6" x14ac:dyDescent="0.35">
      <c r="A1406" s="22">
        <v>37200</v>
      </c>
      <c r="B1406" s="24">
        <f>VLOOKUP(Table2634[[#This Row],[Date]],'DB Money Supply'!$A:$D,4)</f>
        <v>1164.8</v>
      </c>
      <c r="C1406" s="30">
        <f>(Table2634[[#This Row],[M1 Money Stock, Billions of Dollars, Weekly, Seasonally Adjusted]]-B1405)/B1405</f>
        <v>3.1002411298655776E-3</v>
      </c>
      <c r="D1406" s="34">
        <f>((1+Table2634[[#This Row],[Weekly change]])^52)-1</f>
        <v>0.17464168855640594</v>
      </c>
      <c r="E1406" s="24">
        <f t="shared" si="21"/>
        <v>1164.9750000000001</v>
      </c>
      <c r="F1406" s="32">
        <f>(Table2634[[#This Row],[4 weeks average]]-B1354)/B1354</f>
        <v>6.7120087936246298E-2</v>
      </c>
    </row>
    <row r="1407" spans="1:6" x14ac:dyDescent="0.35">
      <c r="A1407" s="22">
        <v>37207</v>
      </c>
      <c r="B1407" s="24">
        <f>VLOOKUP(Table2634[[#This Row],[Date]],'DB Money Supply'!$A:$D,4)</f>
        <v>1170.2</v>
      </c>
      <c r="C1407" s="30">
        <f>(Table2634[[#This Row],[M1 Money Stock, Billions of Dollars, Weekly, Seasonally Adjusted]]-B1406)/B1406</f>
        <v>4.6359890109890891E-3</v>
      </c>
      <c r="D1407" s="34">
        <f>((1+Table2634[[#This Row],[Weekly change]])^52)-1</f>
        <v>0.27190318221362886</v>
      </c>
      <c r="E1407" s="24">
        <f t="shared" si="21"/>
        <v>1165.8499999999999</v>
      </c>
      <c r="F1407" s="32">
        <f>(Table2634[[#This Row],[4 weeks average]]-B1355)/B1355</f>
        <v>6.9685292228644655E-2</v>
      </c>
    </row>
    <row r="1408" spans="1:6" x14ac:dyDescent="0.35">
      <c r="A1408" s="22">
        <v>37214</v>
      </c>
      <c r="B1408" s="24">
        <f>VLOOKUP(Table2634[[#This Row],[Date]],'DB Money Supply'!$A:$D,4)</f>
        <v>1171.9000000000001</v>
      </c>
      <c r="C1408" s="30">
        <f>(Table2634[[#This Row],[M1 Money Stock, Billions of Dollars, Weekly, Seasonally Adjusted]]-B1407)/B1407</f>
        <v>1.4527431208340843E-3</v>
      </c>
      <c r="D1408" s="34">
        <f>((1+Table2634[[#This Row],[Weekly change]])^52)-1</f>
        <v>7.8410096207054414E-2</v>
      </c>
      <c r="E1408" s="24">
        <f t="shared" si="21"/>
        <v>1167.0250000000001</v>
      </c>
      <c r="F1408" s="32">
        <f>(Table2634[[#This Row],[4 weeks average]]-B1356)/B1356</f>
        <v>6.6847975134838644E-2</v>
      </c>
    </row>
    <row r="1409" spans="1:6" x14ac:dyDescent="0.35">
      <c r="A1409" s="22">
        <v>37221</v>
      </c>
      <c r="B1409" s="24">
        <f>VLOOKUP(Table2634[[#This Row],[Date]],'DB Money Supply'!$A:$D,4)</f>
        <v>1172.0999999999999</v>
      </c>
      <c r="C1409" s="30">
        <f>(Table2634[[#This Row],[M1 Money Stock, Billions of Dollars, Weekly, Seasonally Adjusted]]-B1408)/B1408</f>
        <v>1.7066302585529318E-4</v>
      </c>
      <c r="D1409" s="34">
        <f>((1+Table2634[[#This Row],[Weekly change]])^52)-1</f>
        <v>8.9132083286695973E-3</v>
      </c>
      <c r="E1409" s="24">
        <f t="shared" si="21"/>
        <v>1169.75</v>
      </c>
      <c r="F1409" s="32">
        <f>(Table2634[[#This Row],[4 weeks average]]-B1357)/B1357</f>
        <v>6.6706182746671616E-2</v>
      </c>
    </row>
    <row r="1410" spans="1:6" x14ac:dyDescent="0.35">
      <c r="A1410" s="22">
        <v>37228</v>
      </c>
      <c r="B1410" s="24">
        <f>VLOOKUP(Table2634[[#This Row],[Date]],'DB Money Supply'!$A:$D,4)</f>
        <v>1176.5</v>
      </c>
      <c r="C1410" s="30">
        <f>(Table2634[[#This Row],[M1 Money Stock, Billions of Dollars, Weekly, Seasonally Adjusted]]-B1409)/B1409</f>
        <v>3.7539459090522066E-3</v>
      </c>
      <c r="D1410" s="34">
        <f>((1+Table2634[[#This Row],[Weekly change]])^52)-1</f>
        <v>0.21511619600362786</v>
      </c>
      <c r="E1410" s="24">
        <f t="shared" si="21"/>
        <v>1172.6750000000002</v>
      </c>
      <c r="F1410" s="32">
        <f>(Table2634[[#This Row],[4 weeks average]]-B1358)/B1358</f>
        <v>7.9413659793814512E-2</v>
      </c>
    </row>
    <row r="1411" spans="1:6" x14ac:dyDescent="0.35">
      <c r="A1411" s="22">
        <v>37235</v>
      </c>
      <c r="B1411" s="24">
        <f>VLOOKUP(Table2634[[#This Row],[Date]],'DB Money Supply'!$A:$D,4)</f>
        <v>1186.3</v>
      </c>
      <c r="C1411" s="30">
        <f>(Table2634[[#This Row],[M1 Money Stock, Billions of Dollars, Weekly, Seasonally Adjusted]]-B1410)/B1410</f>
        <v>8.3297917552060813E-3</v>
      </c>
      <c r="D1411" s="34">
        <f>((1+Table2634[[#This Row],[Weekly change]])^52)-1</f>
        <v>0.53934208249339477</v>
      </c>
      <c r="E1411" s="24">
        <f t="shared" si="21"/>
        <v>1176.7</v>
      </c>
      <c r="F1411" s="32">
        <f>(Table2634[[#This Row],[4 weeks average]]-B1359)/B1359</f>
        <v>7.6676731631439246E-2</v>
      </c>
    </row>
    <row r="1412" spans="1:6" x14ac:dyDescent="0.35">
      <c r="A1412" s="22">
        <v>37242</v>
      </c>
      <c r="B1412" s="24">
        <f>VLOOKUP(Table2634[[#This Row],[Date]],'DB Money Supply'!$A:$D,4)</f>
        <v>1183.5999999999999</v>
      </c>
      <c r="C1412" s="30">
        <f>(Table2634[[#This Row],[M1 Money Stock, Billions of Dollars, Weekly, Seasonally Adjusted]]-B1411)/B1411</f>
        <v>-2.275984152406681E-3</v>
      </c>
      <c r="D1412" s="34">
        <f>((1+Table2634[[#This Row],[Weekly change]])^52)-1</f>
        <v>-0.11173580498642055</v>
      </c>
      <c r="E1412" s="24">
        <f t="shared" si="21"/>
        <v>1179.625</v>
      </c>
      <c r="F1412" s="32">
        <f>(Table2634[[#This Row],[4 weeks average]]-B1360)/B1360</f>
        <v>8.7813537440058931E-2</v>
      </c>
    </row>
    <row r="1413" spans="1:6" x14ac:dyDescent="0.35">
      <c r="A1413" s="22">
        <v>37249</v>
      </c>
      <c r="B1413" s="24">
        <f>VLOOKUP(Table2634[[#This Row],[Date]],'DB Money Supply'!$A:$D,4)</f>
        <v>1181.7</v>
      </c>
      <c r="C1413" s="30">
        <f>(Table2634[[#This Row],[M1 Money Stock, Billions of Dollars, Weekly, Seasonally Adjusted]]-B1412)/B1412</f>
        <v>-1.6052720513685904E-3</v>
      </c>
      <c r="D1413" s="34">
        <f>((1+Table2634[[#This Row],[Weekly change]])^52)-1</f>
        <v>-8.0146828449286778E-2</v>
      </c>
      <c r="E1413" s="24">
        <f t="shared" si="21"/>
        <v>1182.0250000000001</v>
      </c>
      <c r="F1413" s="32">
        <f>(Table2634[[#This Row],[4 weeks average]]-B1361)/B1361</f>
        <v>8.4327125951747725E-2</v>
      </c>
    </row>
    <row r="1414" spans="1:6" x14ac:dyDescent="0.35">
      <c r="A1414" s="22">
        <v>37256</v>
      </c>
      <c r="B1414" s="24">
        <f>VLOOKUP(Table2634[[#This Row],[Date]],'DB Money Supply'!$A:$D,4)</f>
        <v>1184.2</v>
      </c>
      <c r="C1414" s="30">
        <f>(Table2634[[#This Row],[M1 Money Stock, Billions of Dollars, Weekly, Seasonally Adjusted]]-B1413)/B1413</f>
        <v>2.1155961750021156E-3</v>
      </c>
      <c r="D1414" s="34">
        <f>((1+Table2634[[#This Row],[Weekly change]])^52)-1</f>
        <v>0.11616063920530362</v>
      </c>
      <c r="E1414" s="24">
        <f t="shared" si="21"/>
        <v>1183.9499999999998</v>
      </c>
      <c r="F1414" s="32">
        <f>(Table2634[[#This Row],[4 weeks average]]-B1362)/B1362</f>
        <v>8.7889368740236951E-2</v>
      </c>
    </row>
    <row r="1415" spans="1:6" x14ac:dyDescent="0.35">
      <c r="A1415" s="22">
        <v>37263</v>
      </c>
      <c r="B1415" s="24">
        <f>VLOOKUP(Table2634[[#This Row],[Date]],'DB Money Supply'!$A:$D,4)</f>
        <v>1190.3</v>
      </c>
      <c r="C1415" s="30">
        <f>(Table2634[[#This Row],[M1 Money Stock, Billions of Dollars, Weekly, Seasonally Adjusted]]-B1414)/B1414</f>
        <v>5.1511568991723603E-3</v>
      </c>
      <c r="D1415" s="34">
        <f>((1+Table2634[[#This Row],[Weekly change]])^52)-1</f>
        <v>0.30626591966521777</v>
      </c>
      <c r="E1415" s="24">
        <f t="shared" si="21"/>
        <v>1184.95</v>
      </c>
      <c r="F1415" s="32">
        <f>(Table2634[[#This Row],[4 weeks average]]-B1363)/B1363</f>
        <v>8.2937305794187524E-2</v>
      </c>
    </row>
    <row r="1416" spans="1:6" x14ac:dyDescent="0.35">
      <c r="A1416" s="22">
        <v>37270</v>
      </c>
      <c r="B1416" s="24">
        <f>VLOOKUP(Table2634[[#This Row],[Date]],'DB Money Supply'!$A:$D,4)</f>
        <v>1194.5999999999999</v>
      </c>
      <c r="C1416" s="30">
        <f>(Table2634[[#This Row],[M1 Money Stock, Billions of Dollars, Weekly, Seasonally Adjusted]]-B1415)/B1415</f>
        <v>3.6125346551289209E-3</v>
      </c>
      <c r="D1416" s="34">
        <f>((1+Table2634[[#This Row],[Weekly change]])^52)-1</f>
        <v>0.20624630019116252</v>
      </c>
      <c r="E1416" s="24">
        <f t="shared" si="21"/>
        <v>1187.6999999999998</v>
      </c>
      <c r="F1416" s="32">
        <f>(Table2634[[#This Row],[4 weeks average]]-B1364)/B1364</f>
        <v>8.3470169677066011E-2</v>
      </c>
    </row>
    <row r="1417" spans="1:6" x14ac:dyDescent="0.35">
      <c r="A1417" s="22">
        <v>37277</v>
      </c>
      <c r="B1417" s="24">
        <f>VLOOKUP(Table2634[[#This Row],[Date]],'DB Money Supply'!$A:$D,4)</f>
        <v>1193.5999999999999</v>
      </c>
      <c r="C1417" s="30">
        <f>(Table2634[[#This Row],[M1 Money Stock, Billions of Dollars, Weekly, Seasonally Adjusted]]-B1416)/B1416</f>
        <v>-8.3710028461409685E-4</v>
      </c>
      <c r="D1417" s="34">
        <f>((1+Table2634[[#This Row],[Weekly change]])^52)-1</f>
        <v>-4.2612869388805485E-2</v>
      </c>
      <c r="E1417" s="24">
        <f t="shared" ref="E1417:E1480" si="22">AVERAGE(B1414:B1417)</f>
        <v>1190.675</v>
      </c>
      <c r="F1417" s="32">
        <f>(Table2634[[#This Row],[4 weeks average]]-B1365)/B1365</f>
        <v>8.0761550331306081E-2</v>
      </c>
    </row>
    <row r="1418" spans="1:6" x14ac:dyDescent="0.35">
      <c r="A1418" s="22">
        <v>37284</v>
      </c>
      <c r="B1418" s="24">
        <f>VLOOKUP(Table2634[[#This Row],[Date]],'DB Money Supply'!$A:$D,4)</f>
        <v>1184.5999999999999</v>
      </c>
      <c r="C1418" s="30">
        <f>(Table2634[[#This Row],[M1 Money Stock, Billions of Dollars, Weekly, Seasonally Adjusted]]-B1417)/B1417</f>
        <v>-7.5402144772117969E-3</v>
      </c>
      <c r="D1418" s="34">
        <f>((1+Table2634[[#This Row],[Weekly change]])^52)-1</f>
        <v>-0.32536053150080879</v>
      </c>
      <c r="E1418" s="24">
        <f t="shared" si="22"/>
        <v>1190.7749999999999</v>
      </c>
      <c r="F1418" s="32">
        <f>(Table2634[[#This Row],[4 weeks average]]-B1366)/B1366</f>
        <v>8.7664413591523493E-2</v>
      </c>
    </row>
    <row r="1419" spans="1:6" x14ac:dyDescent="0.35">
      <c r="A1419" s="22">
        <v>37291</v>
      </c>
      <c r="B1419" s="24">
        <f>VLOOKUP(Table2634[[#This Row],[Date]],'DB Money Supply'!$A:$D,4)</f>
        <v>1189.5</v>
      </c>
      <c r="C1419" s="30">
        <f>(Table2634[[#This Row],[M1 Money Stock, Billions of Dollars, Weekly, Seasonally Adjusted]]-B1418)/B1418</f>
        <v>4.1364173560696363E-3</v>
      </c>
      <c r="D1419" s="34">
        <f>((1+Table2634[[#This Row],[Weekly change]])^52)-1</f>
        <v>0.2394281040381141</v>
      </c>
      <c r="E1419" s="24">
        <f t="shared" si="22"/>
        <v>1190.5749999999998</v>
      </c>
      <c r="F1419" s="32">
        <f>(Table2634[[#This Row],[4 weeks average]]-B1367)/B1367</f>
        <v>8.2636173501863933E-2</v>
      </c>
    </row>
    <row r="1420" spans="1:6" x14ac:dyDescent="0.35">
      <c r="A1420" s="22">
        <v>37298</v>
      </c>
      <c r="B1420" s="24">
        <f>VLOOKUP(Table2634[[#This Row],[Date]],'DB Money Supply'!$A:$D,4)</f>
        <v>1190.4000000000001</v>
      </c>
      <c r="C1420" s="30">
        <f>(Table2634[[#This Row],[M1 Money Stock, Billions of Dollars, Weekly, Seasonally Adjusted]]-B1419)/B1419</f>
        <v>7.5662042875165273E-4</v>
      </c>
      <c r="D1420" s="34">
        <f>((1+Table2634[[#This Row],[Weekly change]])^52)-1</f>
        <v>4.0113025342721098E-2</v>
      </c>
      <c r="E1420" s="24">
        <f t="shared" si="22"/>
        <v>1189.5250000000001</v>
      </c>
      <c r="F1420" s="32">
        <f>(Table2634[[#This Row],[4 weeks average]]-B1368)/B1368</f>
        <v>8.2074956790685105E-2</v>
      </c>
    </row>
    <row r="1421" spans="1:6" x14ac:dyDescent="0.35">
      <c r="A1421" s="22">
        <v>37305</v>
      </c>
      <c r="B1421" s="24">
        <f>VLOOKUP(Table2634[[#This Row],[Date]],'DB Money Supply'!$A:$D,4)</f>
        <v>1192.4000000000001</v>
      </c>
      <c r="C1421" s="30">
        <f>(Table2634[[#This Row],[M1 Money Stock, Billions of Dollars, Weekly, Seasonally Adjusted]]-B1420)/B1420</f>
        <v>1.6801075268817202E-3</v>
      </c>
      <c r="D1421" s="34">
        <f>((1+Table2634[[#This Row],[Weekly change]])^52)-1</f>
        <v>9.1215575460823262E-2</v>
      </c>
      <c r="E1421" s="24">
        <f t="shared" si="22"/>
        <v>1189.2249999999999</v>
      </c>
      <c r="F1421" s="32">
        <f>(Table2634[[#This Row],[4 weeks average]]-B1369)/B1369</f>
        <v>8.229432107753909E-2</v>
      </c>
    </row>
    <row r="1422" spans="1:6" x14ac:dyDescent="0.35">
      <c r="A1422" s="22">
        <v>37312</v>
      </c>
      <c r="B1422" s="24">
        <f>VLOOKUP(Table2634[[#This Row],[Date]],'DB Money Supply'!$A:$D,4)</f>
        <v>1189.4000000000001</v>
      </c>
      <c r="C1422" s="30">
        <f>(Table2634[[#This Row],[M1 Money Stock, Billions of Dollars, Weekly, Seasonally Adjusted]]-B1421)/B1421</f>
        <v>-2.5159342502515934E-3</v>
      </c>
      <c r="D1422" s="34">
        <f>((1+Table2634[[#This Row],[Weekly change]])^52)-1</f>
        <v>-0.12277646721152113</v>
      </c>
      <c r="E1422" s="24">
        <f t="shared" si="22"/>
        <v>1190.4250000000002</v>
      </c>
      <c r="F1422" s="32">
        <f>(Table2634[[#This Row],[4 weeks average]]-B1370)/B1370</f>
        <v>7.7892973560304307E-2</v>
      </c>
    </row>
    <row r="1423" spans="1:6" x14ac:dyDescent="0.35">
      <c r="A1423" s="22">
        <v>37319</v>
      </c>
      <c r="B1423" s="24">
        <f>VLOOKUP(Table2634[[#This Row],[Date]],'DB Money Supply'!$A:$D,4)</f>
        <v>1191.0999999999999</v>
      </c>
      <c r="C1423" s="30">
        <f>(Table2634[[#This Row],[M1 Money Stock, Billions of Dollars, Weekly, Seasonally Adjusted]]-B1422)/B1422</f>
        <v>1.4292920800402034E-3</v>
      </c>
      <c r="D1423" s="34">
        <f>((1+Table2634[[#This Row],[Weekly change]])^52)-1</f>
        <v>7.70977160896682E-2</v>
      </c>
      <c r="E1423" s="24">
        <f t="shared" si="22"/>
        <v>1190.825</v>
      </c>
      <c r="F1423" s="32">
        <f>(Table2634[[#This Row],[4 weeks average]]-B1371)/B1371</f>
        <v>7.3492292436671866E-2</v>
      </c>
    </row>
    <row r="1424" spans="1:6" x14ac:dyDescent="0.35">
      <c r="A1424" s="22">
        <v>37326</v>
      </c>
      <c r="B1424" s="24">
        <f>VLOOKUP(Table2634[[#This Row],[Date]],'DB Money Supply'!$A:$D,4)</f>
        <v>1198.5999999999999</v>
      </c>
      <c r="C1424" s="30">
        <f>(Table2634[[#This Row],[M1 Money Stock, Billions of Dollars, Weekly, Seasonally Adjusted]]-B1423)/B1423</f>
        <v>6.2967005289228453E-3</v>
      </c>
      <c r="D1424" s="34">
        <f>((1+Table2634[[#This Row],[Weekly change]])^52)-1</f>
        <v>0.38597224475228131</v>
      </c>
      <c r="E1424" s="24">
        <f t="shared" si="22"/>
        <v>1192.875</v>
      </c>
      <c r="F1424" s="32">
        <f>(Table2634[[#This Row],[4 weeks average]]-B1372)/B1372</f>
        <v>7.6310565731300239E-2</v>
      </c>
    </row>
    <row r="1425" spans="1:6" x14ac:dyDescent="0.35">
      <c r="A1425" s="22">
        <v>37333</v>
      </c>
      <c r="B1425" s="24">
        <f>VLOOKUP(Table2634[[#This Row],[Date]],'DB Money Supply'!$A:$D,4)</f>
        <v>1196.0999999999999</v>
      </c>
      <c r="C1425" s="30">
        <f>(Table2634[[#This Row],[M1 Money Stock, Billions of Dollars, Weekly, Seasonally Adjusted]]-B1424)/B1424</f>
        <v>-2.0857667278491574E-3</v>
      </c>
      <c r="D1425" s="34">
        <f>((1+Table2634[[#This Row],[Weekly change]])^52)-1</f>
        <v>-0.10288672098600693</v>
      </c>
      <c r="E1425" s="24">
        <f t="shared" si="22"/>
        <v>1193.8</v>
      </c>
      <c r="F1425" s="32">
        <f>(Table2634[[#This Row],[4 weeks average]]-B1373)/B1373</f>
        <v>7.772862688453544E-2</v>
      </c>
    </row>
    <row r="1426" spans="1:6" x14ac:dyDescent="0.35">
      <c r="A1426" s="22">
        <v>37340</v>
      </c>
      <c r="B1426" s="24">
        <f>VLOOKUP(Table2634[[#This Row],[Date]],'DB Money Supply'!$A:$D,4)</f>
        <v>1193</v>
      </c>
      <c r="C1426" s="30">
        <f>(Table2634[[#This Row],[M1 Money Stock, Billions of Dollars, Weekly, Seasonally Adjusted]]-B1425)/B1425</f>
        <v>-2.5917565420950665E-3</v>
      </c>
      <c r="D1426" s="34">
        <f>((1+Table2634[[#This Row],[Weekly change]])^52)-1</f>
        <v>-0.12623715958673298</v>
      </c>
      <c r="E1426" s="24">
        <f t="shared" si="22"/>
        <v>1194.6999999999998</v>
      </c>
      <c r="F1426" s="32">
        <f>(Table2634[[#This Row],[4 weeks average]]-B1374)/B1374</f>
        <v>7.9515677238637186E-2</v>
      </c>
    </row>
    <row r="1427" spans="1:6" x14ac:dyDescent="0.35">
      <c r="A1427" s="22">
        <v>37347</v>
      </c>
      <c r="B1427" s="24">
        <f>VLOOKUP(Table2634[[#This Row],[Date]],'DB Money Supply'!$A:$D,4)</f>
        <v>1185.3</v>
      </c>
      <c r="C1427" s="30">
        <f>(Table2634[[#This Row],[M1 Money Stock, Billions of Dollars, Weekly, Seasonally Adjusted]]-B1426)/B1426</f>
        <v>-6.4543168482816809E-3</v>
      </c>
      <c r="D1427" s="34">
        <f>((1+Table2634[[#This Row],[Weekly change]])^52)-1</f>
        <v>-0.28588571944317054</v>
      </c>
      <c r="E1427" s="24">
        <f t="shared" si="22"/>
        <v>1193.25</v>
      </c>
      <c r="F1427" s="32">
        <f>(Table2634[[#This Row],[4 weeks average]]-B1375)/B1375</f>
        <v>7.1236197145165547E-2</v>
      </c>
    </row>
    <row r="1428" spans="1:6" x14ac:dyDescent="0.35">
      <c r="A1428" s="22">
        <v>37354</v>
      </c>
      <c r="B1428" s="24">
        <f>VLOOKUP(Table2634[[#This Row],[Date]],'DB Money Supply'!$A:$D,4)</f>
        <v>1185.0999999999999</v>
      </c>
      <c r="C1428" s="30">
        <f>(Table2634[[#This Row],[M1 Money Stock, Billions of Dollars, Weekly, Seasonally Adjusted]]-B1427)/B1427</f>
        <v>-1.6873365392731417E-4</v>
      </c>
      <c r="D1428" s="34">
        <f>((1+Table2634[[#This Row],[Weekly change]])^52)-1</f>
        <v>-8.7365033470959697E-3</v>
      </c>
      <c r="E1428" s="24">
        <f t="shared" si="22"/>
        <v>1189.875</v>
      </c>
      <c r="F1428" s="32">
        <f>(Table2634[[#This Row],[4 weeks average]]-B1376)/B1376</f>
        <v>6.7248183693604718E-2</v>
      </c>
    </row>
    <row r="1429" spans="1:6" x14ac:dyDescent="0.35">
      <c r="A1429" s="22">
        <v>37361</v>
      </c>
      <c r="B1429" s="24">
        <f>VLOOKUP(Table2634[[#This Row],[Date]],'DB Money Supply'!$A:$D,4)</f>
        <v>1187.5</v>
      </c>
      <c r="C1429" s="30">
        <f>(Table2634[[#This Row],[M1 Money Stock, Billions of Dollars, Weekly, Seasonally Adjusted]]-B1428)/B1428</f>
        <v>2.0251455573370106E-3</v>
      </c>
      <c r="D1429" s="34">
        <f>((1+Table2634[[#This Row],[Weekly change]])^52)-1</f>
        <v>0.11093397577737507</v>
      </c>
      <c r="E1429" s="24">
        <f t="shared" si="22"/>
        <v>1187.7249999999999</v>
      </c>
      <c r="F1429" s="32">
        <f>(Table2634[[#This Row],[4 weeks average]]-B1377)/B1377</f>
        <v>6.2175818279377446E-2</v>
      </c>
    </row>
    <row r="1430" spans="1:6" x14ac:dyDescent="0.35">
      <c r="A1430" s="22">
        <v>37368</v>
      </c>
      <c r="B1430" s="24">
        <f>VLOOKUP(Table2634[[#This Row],[Date]],'DB Money Supply'!$A:$D,4)</f>
        <v>1188</v>
      </c>
      <c r="C1430" s="30">
        <f>(Table2634[[#This Row],[M1 Money Stock, Billions of Dollars, Weekly, Seasonally Adjusted]]-B1429)/B1429</f>
        <v>4.2105263157894739E-4</v>
      </c>
      <c r="D1430" s="34">
        <f>((1+Table2634[[#This Row],[Weekly change]])^52)-1</f>
        <v>2.2131475404474354E-2</v>
      </c>
      <c r="E1430" s="24">
        <f t="shared" si="22"/>
        <v>1186.4749999999999</v>
      </c>
      <c r="F1430" s="32">
        <f>(Table2634[[#This Row],[4 weeks average]]-B1378)/B1378</f>
        <v>6.1532611613133989E-2</v>
      </c>
    </row>
    <row r="1431" spans="1:6" x14ac:dyDescent="0.35">
      <c r="A1431" s="22">
        <v>37375</v>
      </c>
      <c r="B1431" s="24">
        <f>VLOOKUP(Table2634[[#This Row],[Date]],'DB Money Supply'!$A:$D,4)</f>
        <v>1187.9000000000001</v>
      </c>
      <c r="C1431" s="30">
        <f>(Table2634[[#This Row],[M1 Money Stock, Billions of Dollars, Weekly, Seasonally Adjusted]]-B1430)/B1430</f>
        <v>-8.4175084175007621E-5</v>
      </c>
      <c r="D1431" s="34">
        <f>((1+Table2634[[#This Row],[Weekly change]])^52)-1</f>
        <v>-4.3677222445572816E-3</v>
      </c>
      <c r="E1431" s="24">
        <f t="shared" si="22"/>
        <v>1187.125</v>
      </c>
      <c r="F1431" s="32">
        <f>(Table2634[[#This Row],[4 weeks average]]-B1379)/B1379</f>
        <v>6.2970093123209211E-2</v>
      </c>
    </row>
    <row r="1432" spans="1:6" x14ac:dyDescent="0.35">
      <c r="A1432" s="22">
        <v>37382</v>
      </c>
      <c r="B1432" s="24">
        <f>VLOOKUP(Table2634[[#This Row],[Date]],'DB Money Supply'!$A:$D,4)</f>
        <v>1181.0999999999999</v>
      </c>
      <c r="C1432" s="30">
        <f>(Table2634[[#This Row],[M1 Money Stock, Billions of Dollars, Weekly, Seasonally Adjusted]]-B1431)/B1431</f>
        <v>-5.7243875747118285E-3</v>
      </c>
      <c r="D1432" s="34">
        <f>((1+Table2634[[#This Row],[Weekly change]])^52)-1</f>
        <v>-0.25808708151917359</v>
      </c>
      <c r="E1432" s="24">
        <f t="shared" si="22"/>
        <v>1186.125</v>
      </c>
      <c r="F1432" s="32">
        <f>(Table2634[[#This Row],[4 weeks average]]-B1380)/B1380</f>
        <v>6.4839752221922883E-2</v>
      </c>
    </row>
    <row r="1433" spans="1:6" x14ac:dyDescent="0.35">
      <c r="A1433" s="22">
        <v>37389</v>
      </c>
      <c r="B1433" s="24">
        <f>VLOOKUP(Table2634[[#This Row],[Date]],'DB Money Supply'!$A:$D,4)</f>
        <v>1186.0999999999999</v>
      </c>
      <c r="C1433" s="30">
        <f>(Table2634[[#This Row],[M1 Money Stock, Billions of Dollars, Weekly, Seasonally Adjusted]]-B1432)/B1432</f>
        <v>4.2333418000169336E-3</v>
      </c>
      <c r="D1433" s="34">
        <f>((1+Table2634[[#This Row],[Weekly change]])^52)-1</f>
        <v>0.24566451399589395</v>
      </c>
      <c r="E1433" s="24">
        <f t="shared" si="22"/>
        <v>1185.7750000000001</v>
      </c>
      <c r="F1433" s="32">
        <f>(Table2634[[#This Row],[4 weeks average]]-B1381)/B1381</f>
        <v>6.1096196868009031E-2</v>
      </c>
    </row>
    <row r="1434" spans="1:6" x14ac:dyDescent="0.35">
      <c r="A1434" s="22">
        <v>37396</v>
      </c>
      <c r="B1434" s="24">
        <f>VLOOKUP(Table2634[[#This Row],[Date]],'DB Money Supply'!$A:$D,4)</f>
        <v>1188.0999999999999</v>
      </c>
      <c r="C1434" s="30">
        <f>(Table2634[[#This Row],[M1 Money Stock, Billions of Dollars, Weekly, Seasonally Adjusted]]-B1433)/B1433</f>
        <v>1.6861984655593965E-3</v>
      </c>
      <c r="D1434" s="34">
        <f>((1+Table2634[[#This Row],[Weekly change]])^52)-1</f>
        <v>9.1560668675767065E-2</v>
      </c>
      <c r="E1434" s="24">
        <f t="shared" si="22"/>
        <v>1185.8</v>
      </c>
      <c r="F1434" s="32">
        <f>(Table2634[[#This Row],[4 weeks average]]-B1382)/B1382</f>
        <v>5.6580237013276309E-2</v>
      </c>
    </row>
    <row r="1435" spans="1:6" x14ac:dyDescent="0.35">
      <c r="A1435" s="22">
        <v>37403</v>
      </c>
      <c r="B1435" s="24">
        <f>VLOOKUP(Table2634[[#This Row],[Date]],'DB Money Supply'!$A:$D,4)</f>
        <v>1192.2</v>
      </c>
      <c r="C1435" s="30">
        <f>(Table2634[[#This Row],[M1 Money Stock, Billions of Dollars, Weekly, Seasonally Adjusted]]-B1434)/B1434</f>
        <v>3.4508879723930113E-3</v>
      </c>
      <c r="D1435" s="34">
        <f>((1+Table2634[[#This Row],[Weekly change]])^52)-1</f>
        <v>0.19618492210656013</v>
      </c>
      <c r="E1435" s="24">
        <f t="shared" si="22"/>
        <v>1186.875</v>
      </c>
      <c r="F1435" s="32">
        <f>(Table2634[[#This Row],[4 weeks average]]-B1383)/B1383</f>
        <v>6.2175586182208614E-2</v>
      </c>
    </row>
    <row r="1436" spans="1:6" x14ac:dyDescent="0.35">
      <c r="A1436" s="22">
        <v>37410</v>
      </c>
      <c r="B1436" s="24">
        <f>VLOOKUP(Table2634[[#This Row],[Date]],'DB Money Supply'!$A:$D,4)</f>
        <v>1204.2</v>
      </c>
      <c r="C1436" s="30">
        <f>(Table2634[[#This Row],[M1 Money Stock, Billions of Dollars, Weekly, Seasonally Adjusted]]-B1435)/B1435</f>
        <v>1.0065425264217413E-2</v>
      </c>
      <c r="D1436" s="34">
        <f>((1+Table2634[[#This Row],[Weekly change]])^52)-1</f>
        <v>0.68334944307193335</v>
      </c>
      <c r="E1436" s="24">
        <f t="shared" si="22"/>
        <v>1192.6499999999999</v>
      </c>
      <c r="F1436" s="32">
        <f>(Table2634[[#This Row],[4 weeks average]]-B1384)/B1384</f>
        <v>5.9944898684678116E-2</v>
      </c>
    </row>
    <row r="1437" spans="1:6" x14ac:dyDescent="0.35">
      <c r="A1437" s="22">
        <v>37417</v>
      </c>
      <c r="B1437" s="24">
        <f>VLOOKUP(Table2634[[#This Row],[Date]],'DB Money Supply'!$A:$D,4)</f>
        <v>1192.3</v>
      </c>
      <c r="C1437" s="30">
        <f>(Table2634[[#This Row],[M1 Money Stock, Billions of Dollars, Weekly, Seasonally Adjusted]]-B1436)/B1436</f>
        <v>-9.8820793888059217E-3</v>
      </c>
      <c r="D1437" s="34">
        <f>((1+Table2634[[#This Row],[Weekly change]])^52)-1</f>
        <v>-0.40334965464880457</v>
      </c>
      <c r="E1437" s="24">
        <f t="shared" si="22"/>
        <v>1194.2</v>
      </c>
      <c r="F1437" s="32">
        <f>(Table2634[[#This Row],[4 weeks average]]-B1385)/B1385</f>
        <v>6.0380039069437043E-2</v>
      </c>
    </row>
    <row r="1438" spans="1:6" x14ac:dyDescent="0.35">
      <c r="A1438" s="22">
        <v>37424</v>
      </c>
      <c r="B1438" s="24">
        <f>VLOOKUP(Table2634[[#This Row],[Date]],'DB Money Supply'!$A:$D,4)</f>
        <v>1188.9000000000001</v>
      </c>
      <c r="C1438" s="30">
        <f>(Table2634[[#This Row],[M1 Money Stock, Billions of Dollars, Weekly, Seasonally Adjusted]]-B1437)/B1437</f>
        <v>-2.8516313008469878E-3</v>
      </c>
      <c r="D1438" s="34">
        <f>((1+Table2634[[#This Row],[Weekly change]])^52)-1</f>
        <v>-0.13799711139530757</v>
      </c>
      <c r="E1438" s="24">
        <f t="shared" si="22"/>
        <v>1194.4000000000001</v>
      </c>
      <c r="F1438" s="32">
        <f>(Table2634[[#This Row],[4 weeks average]]-B1386)/B1386</f>
        <v>6.0369318181818177E-2</v>
      </c>
    </row>
    <row r="1439" spans="1:6" x14ac:dyDescent="0.35">
      <c r="A1439" s="22">
        <v>37431</v>
      </c>
      <c r="B1439" s="24">
        <f>VLOOKUP(Table2634[[#This Row],[Date]],'DB Money Supply'!$A:$D,4)</f>
        <v>1193.3</v>
      </c>
      <c r="C1439" s="30">
        <f>(Table2634[[#This Row],[M1 Money Stock, Billions of Dollars, Weekly, Seasonally Adjusted]]-B1438)/B1438</f>
        <v>3.7008999915887487E-3</v>
      </c>
      <c r="D1439" s="34">
        <f>((1+Table2634[[#This Row],[Weekly change]])^52)-1</f>
        <v>0.21178146572014356</v>
      </c>
      <c r="E1439" s="24">
        <f t="shared" si="22"/>
        <v>1194.675</v>
      </c>
      <c r="F1439" s="32">
        <f>(Table2634[[#This Row],[4 weeks average]]-B1387)/B1387</f>
        <v>6.2783560181478557E-2</v>
      </c>
    </row>
    <row r="1440" spans="1:6" x14ac:dyDescent="0.35">
      <c r="A1440" s="22">
        <v>37438</v>
      </c>
      <c r="B1440" s="24">
        <f>VLOOKUP(Table2634[[#This Row],[Date]],'DB Money Supply'!$A:$D,4)</f>
        <v>1194.0999999999999</v>
      </c>
      <c r="C1440" s="30">
        <f>(Table2634[[#This Row],[M1 Money Stock, Billions of Dollars, Weekly, Seasonally Adjusted]]-B1439)/B1439</f>
        <v>6.7040978798286641E-4</v>
      </c>
      <c r="D1440" s="34">
        <f>((1+Table2634[[#This Row],[Weekly change]])^52)-1</f>
        <v>3.5463992832887925E-2</v>
      </c>
      <c r="E1440" s="24">
        <f t="shared" si="22"/>
        <v>1192.1500000000001</v>
      </c>
      <c r="F1440" s="32">
        <f>(Table2634[[#This Row],[4 weeks average]]-B1388)/B1388</f>
        <v>5.5093371094787146E-2</v>
      </c>
    </row>
    <row r="1441" spans="1:6" x14ac:dyDescent="0.35">
      <c r="A1441" s="22">
        <v>37445</v>
      </c>
      <c r="B1441" s="24">
        <f>VLOOKUP(Table2634[[#This Row],[Date]],'DB Money Supply'!$A:$D,4)</f>
        <v>1193.4000000000001</v>
      </c>
      <c r="C1441" s="30">
        <f>(Table2634[[#This Row],[M1 Money Stock, Billions of Dollars, Weekly, Seasonally Adjusted]]-B1440)/B1440</f>
        <v>-5.8621555983570737E-4</v>
      </c>
      <c r="D1441" s="34">
        <f>((1+Table2634[[#This Row],[Weekly change]])^52)-1</f>
        <v>-3.0031951260054868E-2</v>
      </c>
      <c r="E1441" s="24">
        <f t="shared" si="22"/>
        <v>1192.425</v>
      </c>
      <c r="F1441" s="32">
        <f>(Table2634[[#This Row],[4 weeks average]]-B1389)/B1389</f>
        <v>5.1613898932886371E-2</v>
      </c>
    </row>
    <row r="1442" spans="1:6" x14ac:dyDescent="0.35">
      <c r="A1442" s="22">
        <v>37452</v>
      </c>
      <c r="B1442" s="24">
        <f>VLOOKUP(Table2634[[#This Row],[Date]],'DB Money Supply'!$A:$D,4)</f>
        <v>1202</v>
      </c>
      <c r="C1442" s="30">
        <f>(Table2634[[#This Row],[M1 Money Stock, Billions of Dollars, Weekly, Seasonally Adjusted]]-B1441)/B1441</f>
        <v>7.2063013239483057E-3</v>
      </c>
      <c r="D1442" s="34">
        <f>((1+Table2634[[#This Row],[Weekly change]])^52)-1</f>
        <v>0.45264193162259336</v>
      </c>
      <c r="E1442" s="24">
        <f t="shared" si="22"/>
        <v>1195.6999999999998</v>
      </c>
      <c r="F1442" s="32">
        <f>(Table2634[[#This Row],[4 weeks average]]-B1390)/B1390</f>
        <v>4.6931091848349454E-2</v>
      </c>
    </row>
    <row r="1443" spans="1:6" x14ac:dyDescent="0.35">
      <c r="A1443" s="22">
        <v>37459</v>
      </c>
      <c r="B1443" s="24">
        <f>VLOOKUP(Table2634[[#This Row],[Date]],'DB Money Supply'!$A:$D,4)</f>
        <v>1203.0999999999999</v>
      </c>
      <c r="C1443" s="30">
        <f>(Table2634[[#This Row],[M1 Money Stock, Billions of Dollars, Weekly, Seasonally Adjusted]]-B1442)/B1442</f>
        <v>9.1514143094834359E-4</v>
      </c>
      <c r="D1443" s="34">
        <f>((1+Table2634[[#This Row],[Weekly change]])^52)-1</f>
        <v>4.8714987337529658E-2</v>
      </c>
      <c r="E1443" s="24">
        <f t="shared" si="22"/>
        <v>1198.1500000000001</v>
      </c>
      <c r="F1443" s="32">
        <f>(Table2634[[#This Row],[4 weeks average]]-B1391)/B1391</f>
        <v>4.916812609457101E-2</v>
      </c>
    </row>
    <row r="1444" spans="1:6" x14ac:dyDescent="0.35">
      <c r="A1444" s="22">
        <v>37466</v>
      </c>
      <c r="B1444" s="24">
        <f>VLOOKUP(Table2634[[#This Row],[Date]],'DB Money Supply'!$A:$D,4)</f>
        <v>1203.7</v>
      </c>
      <c r="C1444" s="30">
        <f>(Table2634[[#This Row],[M1 Money Stock, Billions of Dollars, Weekly, Seasonally Adjusted]]-B1443)/B1443</f>
        <v>4.9871166154113252E-4</v>
      </c>
      <c r="D1444" s="34">
        <f>((1+Table2634[[#This Row],[Weekly change]])^52)-1</f>
        <v>2.6265558292104307E-2</v>
      </c>
      <c r="E1444" s="24">
        <f t="shared" si="22"/>
        <v>1200.55</v>
      </c>
      <c r="F1444" s="32">
        <f>(Table2634[[#This Row],[4 weeks average]]-B1392)/B1392</f>
        <v>5.3668597507459941E-2</v>
      </c>
    </row>
    <row r="1445" spans="1:6" x14ac:dyDescent="0.35">
      <c r="A1445" s="22">
        <v>37473</v>
      </c>
      <c r="B1445" s="24">
        <f>VLOOKUP(Table2634[[#This Row],[Date]],'DB Money Supply'!$A:$D,4)</f>
        <v>1181.5999999999999</v>
      </c>
      <c r="C1445" s="30">
        <f>(Table2634[[#This Row],[M1 Money Stock, Billions of Dollars, Weekly, Seasonally Adjusted]]-B1444)/B1444</f>
        <v>-1.8360056492481628E-2</v>
      </c>
      <c r="D1445" s="34">
        <f>((1+Table2634[[#This Row],[Weekly change]])^52)-1</f>
        <v>-0.61848156108921315</v>
      </c>
      <c r="E1445" s="24">
        <f t="shared" si="22"/>
        <v>1197.5999999999999</v>
      </c>
      <c r="F1445" s="32">
        <f>(Table2634[[#This Row],[4 weeks average]]-B1393)/B1393</f>
        <v>4.7494096037785323E-2</v>
      </c>
    </row>
    <row r="1446" spans="1:6" x14ac:dyDescent="0.35">
      <c r="A1446" s="22">
        <v>37480</v>
      </c>
      <c r="B1446" s="24">
        <f>VLOOKUP(Table2634[[#This Row],[Date]],'DB Money Supply'!$A:$D,4)</f>
        <v>1182.0999999999999</v>
      </c>
      <c r="C1446" s="30">
        <f>(Table2634[[#This Row],[M1 Money Stock, Billions of Dollars, Weekly, Seasonally Adjusted]]-B1445)/B1445</f>
        <v>4.231550440081246E-4</v>
      </c>
      <c r="D1446" s="34">
        <f>((1+Table2634[[#This Row],[Weekly change]])^52)-1</f>
        <v>2.2243179339491714E-2</v>
      </c>
      <c r="E1446" s="24">
        <f t="shared" si="22"/>
        <v>1192.625</v>
      </c>
      <c r="F1446" s="32">
        <f>(Table2634[[#This Row],[4 weeks average]]-B1394)/B1394</f>
        <v>3.8329270416158884E-2</v>
      </c>
    </row>
    <row r="1447" spans="1:6" x14ac:dyDescent="0.35">
      <c r="A1447" s="22">
        <v>37487</v>
      </c>
      <c r="B1447" s="24">
        <f>VLOOKUP(Table2634[[#This Row],[Date]],'DB Money Supply'!$A:$D,4)</f>
        <v>1182.5999999999999</v>
      </c>
      <c r="C1447" s="30">
        <f>(Table2634[[#This Row],[M1 Money Stock, Billions of Dollars, Weekly, Seasonally Adjusted]]-B1446)/B1446</f>
        <v>4.2297605955502924E-4</v>
      </c>
      <c r="D1447" s="34">
        <f>((1+Table2634[[#This Row],[Weekly change]])^52)-1</f>
        <v>2.2233669194070771E-2</v>
      </c>
      <c r="E1447" s="24">
        <f t="shared" si="22"/>
        <v>1187.5</v>
      </c>
      <c r="F1447" s="32">
        <f>(Table2634[[#This Row],[4 weeks average]]-B1395)/B1395</f>
        <v>3.2698495521349603E-2</v>
      </c>
    </row>
    <row r="1448" spans="1:6" x14ac:dyDescent="0.35">
      <c r="A1448" s="22">
        <v>37494</v>
      </c>
      <c r="B1448" s="24">
        <f>VLOOKUP(Table2634[[#This Row],[Date]],'DB Money Supply'!$A:$D,4)</f>
        <v>1188.8</v>
      </c>
      <c r="C1448" s="30">
        <f>(Table2634[[#This Row],[M1 Money Stock, Billions of Dollars, Weekly, Seasonally Adjusted]]-B1447)/B1447</f>
        <v>5.2426856079824504E-3</v>
      </c>
      <c r="D1448" s="34">
        <f>((1+Table2634[[#This Row],[Weekly change]])^52)-1</f>
        <v>0.31246560574259985</v>
      </c>
      <c r="E1448" s="24">
        <f t="shared" si="22"/>
        <v>1183.7749999999999</v>
      </c>
      <c r="F1448" s="32">
        <f>(Table2634[[#This Row],[4 weeks average]]-B1396)/B1396</f>
        <v>3.0265448215839742E-2</v>
      </c>
    </row>
    <row r="1449" spans="1:6" x14ac:dyDescent="0.35">
      <c r="A1449" s="22">
        <v>37501</v>
      </c>
      <c r="B1449" s="24">
        <f>VLOOKUP(Table2634[[#This Row],[Date]],'DB Money Supply'!$A:$D,4)</f>
        <v>1203.3</v>
      </c>
      <c r="C1449" s="30">
        <f>(Table2634[[#This Row],[M1 Money Stock, Billions of Dollars, Weekly, Seasonally Adjusted]]-B1448)/B1448</f>
        <v>1.2197173620457604E-2</v>
      </c>
      <c r="D1449" s="34">
        <f>((1+Table2634[[#This Row],[Weekly change]])^52)-1</f>
        <v>0.87839210761976894</v>
      </c>
      <c r="E1449" s="24">
        <f t="shared" si="22"/>
        <v>1189.2</v>
      </c>
      <c r="F1449" s="32">
        <f>(Table2634[[#This Row],[4 weeks average]]-B1397)/B1397</f>
        <v>2.0334620334620374E-2</v>
      </c>
    </row>
    <row r="1450" spans="1:6" x14ac:dyDescent="0.35">
      <c r="A1450" s="22">
        <v>37508</v>
      </c>
      <c r="B1450" s="24">
        <f>VLOOKUP(Table2634[[#This Row],[Date]],'DB Money Supply'!$A:$D,4)</f>
        <v>1191.5</v>
      </c>
      <c r="C1450" s="30">
        <f>(Table2634[[#This Row],[M1 Money Stock, Billions of Dollars, Weekly, Seasonally Adjusted]]-B1449)/B1449</f>
        <v>-9.8063658273081986E-3</v>
      </c>
      <c r="D1450" s="34">
        <f>((1+Table2634[[#This Row],[Weekly change]])^52)-1</f>
        <v>-0.40097250180060351</v>
      </c>
      <c r="E1450" s="24">
        <f t="shared" si="22"/>
        <v>1191.55</v>
      </c>
      <c r="F1450" s="32">
        <f>(Table2634[[#This Row],[4 weeks average]]-B1398)/B1398</f>
        <v>2.1036846615252746E-2</v>
      </c>
    </row>
    <row r="1451" spans="1:6" x14ac:dyDescent="0.35">
      <c r="A1451" s="22">
        <v>37515</v>
      </c>
      <c r="B1451" s="24">
        <f>VLOOKUP(Table2634[[#This Row],[Date]],'DB Money Supply'!$A:$D,4)</f>
        <v>1191.8</v>
      </c>
      <c r="C1451" s="30">
        <f>(Table2634[[#This Row],[M1 Money Stock, Billions of Dollars, Weekly, Seasonally Adjusted]]-B1450)/B1450</f>
        <v>2.5178346621901343E-4</v>
      </c>
      <c r="D1451" s="34">
        <f>((1+Table2634[[#This Row],[Weekly change]])^52)-1</f>
        <v>1.3177155745407232E-2</v>
      </c>
      <c r="E1451" s="24">
        <f t="shared" si="22"/>
        <v>1193.8499999999999</v>
      </c>
      <c r="F1451" s="32">
        <f>(Table2634[[#This Row],[4 weeks average]]-B1399)/B1399</f>
        <v>-7.5967492260061983E-2</v>
      </c>
    </row>
    <row r="1452" spans="1:6" x14ac:dyDescent="0.35">
      <c r="A1452" s="22">
        <v>37522</v>
      </c>
      <c r="B1452" s="24">
        <f>VLOOKUP(Table2634[[#This Row],[Date]],'DB Money Supply'!$A:$D,4)</f>
        <v>1192.8</v>
      </c>
      <c r="C1452" s="30">
        <f>(Table2634[[#This Row],[M1 Money Stock, Billions of Dollars, Weekly, Seasonally Adjusted]]-B1451)/B1451</f>
        <v>8.39066957543212E-4</v>
      </c>
      <c r="D1452" s="34">
        <f>((1+Table2634[[#This Row],[Weekly change]])^52)-1</f>
        <v>4.4578220460945284E-2</v>
      </c>
      <c r="E1452" s="24">
        <f t="shared" si="22"/>
        <v>1194.8500000000001</v>
      </c>
      <c r="F1452" s="32">
        <f>(Table2634[[#This Row],[4 weeks average]]-B1400)/B1400</f>
        <v>-9.327584777381456E-3</v>
      </c>
    </row>
    <row r="1453" spans="1:6" x14ac:dyDescent="0.35">
      <c r="A1453" s="22">
        <v>37529</v>
      </c>
      <c r="B1453" s="24">
        <f>VLOOKUP(Table2634[[#This Row],[Date]],'DB Money Supply'!$A:$D,4)</f>
        <v>1206.3</v>
      </c>
      <c r="C1453" s="30">
        <f>(Table2634[[#This Row],[M1 Money Stock, Billions of Dollars, Weekly, Seasonally Adjusted]]-B1452)/B1452</f>
        <v>1.1317907444668009E-2</v>
      </c>
      <c r="D1453" s="34">
        <f>((1+Table2634[[#This Row],[Weekly change]])^52)-1</f>
        <v>0.79539604283797849</v>
      </c>
      <c r="E1453" s="24">
        <f t="shared" si="22"/>
        <v>1195.6000000000001</v>
      </c>
      <c r="F1453" s="32">
        <f>(Table2634[[#This Row],[4 weeks average]]-B1401)/B1401</f>
        <v>2.0746179458721235E-2</v>
      </c>
    </row>
    <row r="1454" spans="1:6" x14ac:dyDescent="0.35">
      <c r="A1454" s="22">
        <v>37536</v>
      </c>
      <c r="B1454" s="24">
        <f>VLOOKUP(Table2634[[#This Row],[Date]],'DB Money Supply'!$A:$D,4)</f>
        <v>1188.0999999999999</v>
      </c>
      <c r="C1454" s="30">
        <f>(Table2634[[#This Row],[M1 Money Stock, Billions of Dollars, Weekly, Seasonally Adjusted]]-B1453)/B1453</f>
        <v>-1.5087457514714454E-2</v>
      </c>
      <c r="D1454" s="34">
        <f>((1+Table2634[[#This Row],[Weekly change]])^52)-1</f>
        <v>-0.546394053718813</v>
      </c>
      <c r="E1454" s="24">
        <f t="shared" si="22"/>
        <v>1194.75</v>
      </c>
      <c r="F1454" s="32">
        <f>(Table2634[[#This Row],[4 weeks average]]-B1402)/B1402</f>
        <v>2.3866655240380414E-2</v>
      </c>
    </row>
    <row r="1455" spans="1:6" x14ac:dyDescent="0.35">
      <c r="A1455" s="22">
        <v>37543</v>
      </c>
      <c r="B1455" s="24">
        <f>VLOOKUP(Table2634[[#This Row],[Date]],'DB Money Supply'!$A:$D,4)</f>
        <v>1206.7</v>
      </c>
      <c r="C1455" s="30">
        <f>(Table2634[[#This Row],[M1 Money Stock, Billions of Dollars, Weekly, Seasonally Adjusted]]-B1454)/B1454</f>
        <v>1.5655247874758135E-2</v>
      </c>
      <c r="D1455" s="34">
        <f>((1+Table2634[[#This Row],[Weekly change]])^52)-1</f>
        <v>1.2428925908156043</v>
      </c>
      <c r="E1455" s="24">
        <f t="shared" si="22"/>
        <v>1198.4749999999999</v>
      </c>
      <c r="F1455" s="32">
        <f>(Table2634[[#This Row],[4 weeks average]]-B1403)/B1403</f>
        <v>2.7234936144681463E-2</v>
      </c>
    </row>
    <row r="1456" spans="1:6" x14ac:dyDescent="0.35">
      <c r="A1456" s="22">
        <v>37550</v>
      </c>
      <c r="B1456" s="24">
        <f>VLOOKUP(Table2634[[#This Row],[Date]],'DB Money Supply'!$A:$D,4)</f>
        <v>1207.4000000000001</v>
      </c>
      <c r="C1456" s="30">
        <f>(Table2634[[#This Row],[M1 Money Stock, Billions of Dollars, Weekly, Seasonally Adjusted]]-B1455)/B1455</f>
        <v>5.8009447252842087E-4</v>
      </c>
      <c r="D1456" s="34">
        <f>((1+Table2634[[#This Row],[Weekly change]])^52)-1</f>
        <v>3.0615469207828649E-2</v>
      </c>
      <c r="E1456" s="24">
        <f t="shared" si="22"/>
        <v>1202.125</v>
      </c>
      <c r="F1456" s="32">
        <f>(Table2634[[#This Row],[4 weeks average]]-B1404)/B1404</f>
        <v>2.9922035640849855E-2</v>
      </c>
    </row>
    <row r="1457" spans="1:6" x14ac:dyDescent="0.35">
      <c r="A1457" s="22">
        <v>37557</v>
      </c>
      <c r="B1457" s="24">
        <f>VLOOKUP(Table2634[[#This Row],[Date]],'DB Money Supply'!$A:$D,4)</f>
        <v>1212.0999999999999</v>
      </c>
      <c r="C1457" s="30">
        <f>(Table2634[[#This Row],[M1 Money Stock, Billions of Dollars, Weekly, Seasonally Adjusted]]-B1456)/B1456</f>
        <v>3.8926619181711263E-3</v>
      </c>
      <c r="D1457" s="34">
        <f>((1+Table2634[[#This Row],[Weekly change]])^52)-1</f>
        <v>0.22387917494239518</v>
      </c>
      <c r="E1457" s="24">
        <f t="shared" si="22"/>
        <v>1203.575</v>
      </c>
      <c r="F1457" s="32">
        <f>(Table2634[[#This Row],[4 weeks average]]-B1405)/B1405</f>
        <v>3.6492421632793662E-2</v>
      </c>
    </row>
    <row r="1458" spans="1:6" x14ac:dyDescent="0.35">
      <c r="A1458" s="22">
        <v>37564</v>
      </c>
      <c r="B1458" s="24">
        <f>VLOOKUP(Table2634[[#This Row],[Date]],'DB Money Supply'!$A:$D,4)</f>
        <v>1208</v>
      </c>
      <c r="C1458" s="30">
        <f>(Table2634[[#This Row],[M1 Money Stock, Billions of Dollars, Weekly, Seasonally Adjusted]]-B1457)/B1457</f>
        <v>-3.382559194785834E-3</v>
      </c>
      <c r="D1458" s="34">
        <f>((1+Table2634[[#This Row],[Weekly change]])^52)-1</f>
        <v>-0.16154237448031372</v>
      </c>
      <c r="E1458" s="24">
        <f t="shared" si="22"/>
        <v>1208.5500000000002</v>
      </c>
      <c r="F1458" s="32">
        <f>(Table2634[[#This Row],[4 weeks average]]-B1406)/B1406</f>
        <v>3.7560096153846353E-2</v>
      </c>
    </row>
    <row r="1459" spans="1:6" x14ac:dyDescent="0.35">
      <c r="A1459" s="22">
        <v>37571</v>
      </c>
      <c r="B1459" s="24">
        <f>VLOOKUP(Table2634[[#This Row],[Date]],'DB Money Supply'!$A:$D,4)</f>
        <v>1208.5</v>
      </c>
      <c r="C1459" s="30">
        <f>(Table2634[[#This Row],[M1 Money Stock, Billions of Dollars, Weekly, Seasonally Adjusted]]-B1458)/B1458</f>
        <v>4.1390728476821192E-4</v>
      </c>
      <c r="D1459" s="34">
        <f>((1+Table2634[[#This Row],[Weekly change]])^52)-1</f>
        <v>2.1751923215450164E-2</v>
      </c>
      <c r="E1459" s="24">
        <f t="shared" si="22"/>
        <v>1209</v>
      </c>
      <c r="F1459" s="32">
        <f>(Table2634[[#This Row],[4 weeks average]]-B1407)/B1407</f>
        <v>3.3156725346094644E-2</v>
      </c>
    </row>
    <row r="1460" spans="1:6" x14ac:dyDescent="0.35">
      <c r="A1460" s="22">
        <v>37578</v>
      </c>
      <c r="B1460" s="24">
        <f>VLOOKUP(Table2634[[#This Row],[Date]],'DB Money Supply'!$A:$D,4)</f>
        <v>1205.4000000000001</v>
      </c>
      <c r="C1460" s="30">
        <f>(Table2634[[#This Row],[M1 Money Stock, Billions of Dollars, Weekly, Seasonally Adjusted]]-B1459)/B1459</f>
        <v>-2.5651634257343064E-3</v>
      </c>
      <c r="D1460" s="34">
        <f>((1+Table2634[[#This Row],[Weekly change]])^52)-1</f>
        <v>-0.1250249199027017</v>
      </c>
      <c r="E1460" s="24">
        <f t="shared" si="22"/>
        <v>1208.5</v>
      </c>
      <c r="F1460" s="32">
        <f>(Table2634[[#This Row],[4 weeks average]]-B1408)/B1408</f>
        <v>3.1231333731546979E-2</v>
      </c>
    </row>
    <row r="1461" spans="1:6" x14ac:dyDescent="0.35">
      <c r="A1461" s="22">
        <v>37585</v>
      </c>
      <c r="B1461" s="24">
        <f>VLOOKUP(Table2634[[#This Row],[Date]],'DB Money Supply'!$A:$D,4)</f>
        <v>1203.8</v>
      </c>
      <c r="C1461" s="30">
        <f>(Table2634[[#This Row],[M1 Money Stock, Billions of Dollars, Weekly, Seasonally Adjusted]]-B1460)/B1460</f>
        <v>-1.327360212377747E-3</v>
      </c>
      <c r="D1461" s="34">
        <f>((1+Table2634[[#This Row],[Weekly change]])^52)-1</f>
        <v>-6.6737325862641028E-2</v>
      </c>
      <c r="E1461" s="24">
        <f t="shared" si="22"/>
        <v>1206.425</v>
      </c>
      <c r="F1461" s="32">
        <f>(Table2634[[#This Row],[4 weeks average]]-B1409)/B1409</f>
        <v>2.9285043938230566E-2</v>
      </c>
    </row>
    <row r="1462" spans="1:6" x14ac:dyDescent="0.35">
      <c r="A1462" s="22">
        <v>37592</v>
      </c>
      <c r="B1462" s="24">
        <f>VLOOKUP(Table2634[[#This Row],[Date]],'DB Money Supply'!$A:$D,4)</f>
        <v>1226.5</v>
      </c>
      <c r="C1462" s="30">
        <f>(Table2634[[#This Row],[M1 Money Stock, Billions of Dollars, Weekly, Seasonally Adjusted]]-B1461)/B1461</f>
        <v>1.8856952982223001E-2</v>
      </c>
      <c r="D1462" s="34">
        <f>((1+Table2634[[#This Row],[Weekly change]])^52)-1</f>
        <v>1.6417219502440075</v>
      </c>
      <c r="E1462" s="24">
        <f t="shared" si="22"/>
        <v>1211.05</v>
      </c>
      <c r="F1462" s="32">
        <f>(Table2634[[#This Row],[4 weeks average]]-B1410)/B1410</f>
        <v>2.9366765830854191E-2</v>
      </c>
    </row>
    <row r="1463" spans="1:6" x14ac:dyDescent="0.35">
      <c r="A1463" s="22">
        <v>37599</v>
      </c>
      <c r="B1463" s="24">
        <f>VLOOKUP(Table2634[[#This Row],[Date]],'DB Money Supply'!$A:$D,4)</f>
        <v>1218.8</v>
      </c>
      <c r="C1463" s="30">
        <f>(Table2634[[#This Row],[M1 Money Stock, Billions of Dollars, Weekly, Seasonally Adjusted]]-B1462)/B1462</f>
        <v>-6.2780269058296334E-3</v>
      </c>
      <c r="D1463" s="34">
        <f>((1+Table2634[[#This Row],[Weekly change]])^52)-1</f>
        <v>-0.27926695188378725</v>
      </c>
      <c r="E1463" s="24">
        <f t="shared" si="22"/>
        <v>1213.625</v>
      </c>
      <c r="F1463" s="32">
        <f>(Table2634[[#This Row],[4 weeks average]]-B1411)/B1411</f>
        <v>2.3033802579448745E-2</v>
      </c>
    </row>
    <row r="1464" spans="1:6" x14ac:dyDescent="0.35">
      <c r="A1464" s="22">
        <v>37606</v>
      </c>
      <c r="B1464" s="24">
        <f>VLOOKUP(Table2634[[#This Row],[Date]],'DB Money Supply'!$A:$D,4)</f>
        <v>1217.3</v>
      </c>
      <c r="C1464" s="30">
        <f>(Table2634[[#This Row],[M1 Money Stock, Billions of Dollars, Weekly, Seasonally Adjusted]]-B1463)/B1463</f>
        <v>-1.2307187397440106E-3</v>
      </c>
      <c r="D1464" s="34">
        <f>((1+Table2634[[#This Row],[Weekly change]])^52)-1</f>
        <v>-6.202950734272672E-2</v>
      </c>
      <c r="E1464" s="24">
        <f t="shared" si="22"/>
        <v>1216.6000000000001</v>
      </c>
      <c r="F1464" s="32">
        <f>(Table2634[[#This Row],[4 weeks average]]-B1412)/B1412</f>
        <v>2.7881040892193502E-2</v>
      </c>
    </row>
    <row r="1465" spans="1:6" x14ac:dyDescent="0.35">
      <c r="A1465" s="22">
        <v>37613</v>
      </c>
      <c r="B1465" s="24">
        <f>VLOOKUP(Table2634[[#This Row],[Date]],'DB Money Supply'!$A:$D,4)</f>
        <v>1223.4000000000001</v>
      </c>
      <c r="C1465" s="30">
        <f>(Table2634[[#This Row],[M1 Money Stock, Billions of Dollars, Weekly, Seasonally Adjusted]]-B1464)/B1464</f>
        <v>5.0110901174732084E-3</v>
      </c>
      <c r="D1465" s="34">
        <f>((1+Table2634[[#This Row],[Weekly change]])^52)-1</f>
        <v>0.29683408163852021</v>
      </c>
      <c r="E1465" s="24">
        <f t="shared" si="22"/>
        <v>1221.5</v>
      </c>
      <c r="F1465" s="32">
        <f>(Table2634[[#This Row],[4 weeks average]]-B1413)/B1413</f>
        <v>3.3680291106033641E-2</v>
      </c>
    </row>
    <row r="1466" spans="1:6" x14ac:dyDescent="0.35">
      <c r="A1466" s="22">
        <v>37620</v>
      </c>
      <c r="B1466" s="24">
        <f>VLOOKUP(Table2634[[#This Row],[Date]],'DB Money Supply'!$A:$D,4)</f>
        <v>1220.2</v>
      </c>
      <c r="C1466" s="30">
        <f>(Table2634[[#This Row],[M1 Money Stock, Billions of Dollars, Weekly, Seasonally Adjusted]]-B1465)/B1465</f>
        <v>-2.6156612718653306E-3</v>
      </c>
      <c r="D1466" s="34">
        <f>((1+Table2634[[#This Row],[Weekly change]])^52)-1</f>
        <v>-0.12732544398665191</v>
      </c>
      <c r="E1466" s="24">
        <f t="shared" si="22"/>
        <v>1219.925</v>
      </c>
      <c r="F1466" s="32">
        <f>(Table2634[[#This Row],[4 weeks average]]-B1414)/B1414</f>
        <v>3.016804593818604E-2</v>
      </c>
    </row>
    <row r="1467" spans="1:6" x14ac:dyDescent="0.35">
      <c r="A1467" s="22">
        <v>37627</v>
      </c>
      <c r="B1467" s="24">
        <f>VLOOKUP(Table2634[[#This Row],[Date]],'DB Money Supply'!$A:$D,4)</f>
        <v>1215.7</v>
      </c>
      <c r="C1467" s="30">
        <f>(Table2634[[#This Row],[M1 Money Stock, Billions of Dollars, Weekly, Seasonally Adjusted]]-B1466)/B1466</f>
        <v>-3.6879200131126042E-3</v>
      </c>
      <c r="D1467" s="34">
        <f>((1+Table2634[[#This Row],[Weekly change]])^52)-1</f>
        <v>-0.17479738768263342</v>
      </c>
      <c r="E1467" s="24">
        <f t="shared" si="22"/>
        <v>1219.1499999999999</v>
      </c>
      <c r="F1467" s="32">
        <f>(Table2634[[#This Row],[4 weeks average]]-B1415)/B1415</f>
        <v>2.4237587162900035E-2</v>
      </c>
    </row>
    <row r="1468" spans="1:6" x14ac:dyDescent="0.35">
      <c r="A1468" s="22">
        <v>37634</v>
      </c>
      <c r="B1468" s="24">
        <f>VLOOKUP(Table2634[[#This Row],[Date]],'DB Money Supply'!$A:$D,4)</f>
        <v>1221.8</v>
      </c>
      <c r="C1468" s="30">
        <f>(Table2634[[#This Row],[M1 Money Stock, Billions of Dollars, Weekly, Seasonally Adjusted]]-B1467)/B1467</f>
        <v>5.017685284198329E-3</v>
      </c>
      <c r="D1468" s="34">
        <f>((1+Table2634[[#This Row],[Weekly change]])^52)-1</f>
        <v>0.29727668566438692</v>
      </c>
      <c r="E1468" s="24">
        <f t="shared" si="22"/>
        <v>1220.2750000000001</v>
      </c>
      <c r="F1468" s="32">
        <f>(Table2634[[#This Row],[4 weeks average]]-B1416)/B1416</f>
        <v>2.1492549807467089E-2</v>
      </c>
    </row>
    <row r="1469" spans="1:6" x14ac:dyDescent="0.35">
      <c r="A1469" s="22">
        <v>37641</v>
      </c>
      <c r="B1469" s="24">
        <f>VLOOKUP(Table2634[[#This Row],[Date]],'DB Money Supply'!$A:$D,4)</f>
        <v>1229.7</v>
      </c>
      <c r="C1469" s="30">
        <f>(Table2634[[#This Row],[M1 Money Stock, Billions of Dollars, Weekly, Seasonally Adjusted]]-B1468)/B1468</f>
        <v>6.4658700278278696E-3</v>
      </c>
      <c r="D1469" s="34">
        <f>((1+Table2634[[#This Row],[Weekly change]])^52)-1</f>
        <v>0.39814017924586298</v>
      </c>
      <c r="E1469" s="24">
        <f t="shared" si="22"/>
        <v>1221.8499999999999</v>
      </c>
      <c r="F1469" s="32">
        <f>(Table2634[[#This Row],[4 weeks average]]-B1417)/B1417</f>
        <v>2.3667895442359251E-2</v>
      </c>
    </row>
    <row r="1470" spans="1:6" x14ac:dyDescent="0.35">
      <c r="A1470" s="22">
        <v>37648</v>
      </c>
      <c r="B1470" s="24">
        <f>VLOOKUP(Table2634[[#This Row],[Date]],'DB Money Supply'!$A:$D,4)</f>
        <v>1229.4000000000001</v>
      </c>
      <c r="C1470" s="30">
        <f>(Table2634[[#This Row],[M1 Money Stock, Billions of Dollars, Weekly, Seasonally Adjusted]]-B1469)/B1469</f>
        <v>-2.4396194193702082E-4</v>
      </c>
      <c r="D1470" s="34">
        <f>((1+Table2634[[#This Row],[Weekly change]])^52)-1</f>
        <v>-1.2607420804690683E-2</v>
      </c>
      <c r="E1470" s="24">
        <f t="shared" si="22"/>
        <v>1224.1500000000001</v>
      </c>
      <c r="F1470" s="32">
        <f>(Table2634[[#This Row],[4 weeks average]]-B1418)/B1418</f>
        <v>3.3386797231133025E-2</v>
      </c>
    </row>
    <row r="1471" spans="1:6" x14ac:dyDescent="0.35">
      <c r="A1471" s="22">
        <v>37655</v>
      </c>
      <c r="B1471" s="24">
        <f>VLOOKUP(Table2634[[#This Row],[Date]],'DB Money Supply'!$A:$D,4)</f>
        <v>1246.5999999999999</v>
      </c>
      <c r="C1471" s="30">
        <f>(Table2634[[#This Row],[M1 Money Stock, Billions of Dollars, Weekly, Seasonally Adjusted]]-B1470)/B1470</f>
        <v>1.3990564503009449E-2</v>
      </c>
      <c r="D1471" s="34">
        <f>((1+Table2634[[#This Row],[Weekly change]])^52)-1</f>
        <v>1.059508155639707</v>
      </c>
      <c r="E1471" s="24">
        <f t="shared" si="22"/>
        <v>1231.875</v>
      </c>
      <c r="F1471" s="32">
        <f>(Table2634[[#This Row],[4 weeks average]]-B1419)/B1419</f>
        <v>3.5624211853720049E-2</v>
      </c>
    </row>
    <row r="1472" spans="1:6" x14ac:dyDescent="0.35">
      <c r="A1472" s="22">
        <v>37662</v>
      </c>
      <c r="B1472" s="24">
        <f>VLOOKUP(Table2634[[#This Row],[Date]],'DB Money Supply'!$A:$D,4)</f>
        <v>1234.2</v>
      </c>
      <c r="C1472" s="30">
        <f>(Table2634[[#This Row],[M1 Money Stock, Billions of Dollars, Weekly, Seasonally Adjusted]]-B1471)/B1471</f>
        <v>-9.9470559922989442E-3</v>
      </c>
      <c r="D1472" s="34">
        <f>((1+Table2634[[#This Row],[Weekly change]])^52)-1</f>
        <v>-0.4053823240313269</v>
      </c>
      <c r="E1472" s="24">
        <f t="shared" si="22"/>
        <v>1234.9750000000001</v>
      </c>
      <c r="F1472" s="32">
        <f>(Table2634[[#This Row],[4 weeks average]]-B1420)/B1420</f>
        <v>3.7445396505376378E-2</v>
      </c>
    </row>
    <row r="1473" spans="1:6" x14ac:dyDescent="0.35">
      <c r="A1473" s="22">
        <v>37669</v>
      </c>
      <c r="B1473" s="24">
        <f>VLOOKUP(Table2634[[#This Row],[Date]],'DB Money Supply'!$A:$D,4)</f>
        <v>1241.0999999999999</v>
      </c>
      <c r="C1473" s="30">
        <f>(Table2634[[#This Row],[M1 Money Stock, Billions of Dollars, Weekly, Seasonally Adjusted]]-B1472)/B1472</f>
        <v>5.590666018473394E-3</v>
      </c>
      <c r="D1473" s="34">
        <f>((1+Table2634[[#This Row],[Weekly change]])^52)-1</f>
        <v>0.33630054002244325</v>
      </c>
      <c r="E1473" s="24">
        <f t="shared" si="22"/>
        <v>1237.8249999999998</v>
      </c>
      <c r="F1473" s="32">
        <f>(Table2634[[#This Row],[4 weeks average]]-B1421)/B1421</f>
        <v>3.8095437772559311E-2</v>
      </c>
    </row>
    <row r="1474" spans="1:6" x14ac:dyDescent="0.35">
      <c r="A1474" s="22">
        <v>37676</v>
      </c>
      <c r="B1474" s="24">
        <f>VLOOKUP(Table2634[[#This Row],[Date]],'DB Money Supply'!$A:$D,4)</f>
        <v>1231.3</v>
      </c>
      <c r="C1474" s="30">
        <f>(Table2634[[#This Row],[M1 Money Stock, Billions of Dollars, Weekly, Seasonally Adjusted]]-B1473)/B1473</f>
        <v>-7.8962210941906016E-3</v>
      </c>
      <c r="D1474" s="34">
        <f>((1+Table2634[[#This Row],[Weekly change]])^52)-1</f>
        <v>-0.3378301530121619</v>
      </c>
      <c r="E1474" s="24">
        <f t="shared" si="22"/>
        <v>1238.3</v>
      </c>
      <c r="F1474" s="32">
        <f>(Table2634[[#This Row],[4 weeks average]]-B1422)/B1422</f>
        <v>4.1113166302337197E-2</v>
      </c>
    </row>
    <row r="1475" spans="1:6" x14ac:dyDescent="0.35">
      <c r="A1475" s="22">
        <v>37683</v>
      </c>
      <c r="B1475" s="24">
        <f>VLOOKUP(Table2634[[#This Row],[Date]],'DB Money Supply'!$A:$D,4)</f>
        <v>1245.5999999999999</v>
      </c>
      <c r="C1475" s="30">
        <f>(Table2634[[#This Row],[M1 Money Stock, Billions of Dollars, Weekly, Seasonally Adjusted]]-B1474)/B1474</f>
        <v>1.16137415739462E-2</v>
      </c>
      <c r="D1475" s="34">
        <f>((1+Table2634[[#This Row],[Weekly change]])^52)-1</f>
        <v>0.82291091179050957</v>
      </c>
      <c r="E1475" s="24">
        <f t="shared" si="22"/>
        <v>1238.0500000000002</v>
      </c>
      <c r="F1475" s="32">
        <f>(Table2634[[#This Row],[4 weeks average]]-B1423)/B1423</f>
        <v>3.9417345311057235E-2</v>
      </c>
    </row>
    <row r="1476" spans="1:6" x14ac:dyDescent="0.35">
      <c r="A1476" s="22">
        <v>37690</v>
      </c>
      <c r="B1476" s="24">
        <f>VLOOKUP(Table2634[[#This Row],[Date]],'DB Money Supply'!$A:$D,4)</f>
        <v>1242.5</v>
      </c>
      <c r="C1476" s="30">
        <f>(Table2634[[#This Row],[M1 Money Stock, Billions of Dollars, Weekly, Seasonally Adjusted]]-B1475)/B1475</f>
        <v>-2.4887604367372423E-3</v>
      </c>
      <c r="D1476" s="34">
        <f>((1+Table2634[[#This Row],[Weekly change]])^52)-1</f>
        <v>-0.12153292661121318</v>
      </c>
      <c r="E1476" s="24">
        <f t="shared" si="22"/>
        <v>1240.125</v>
      </c>
      <c r="F1476" s="32">
        <f>(Table2634[[#This Row],[4 weeks average]]-B1424)/B1424</f>
        <v>3.4644585349574583E-2</v>
      </c>
    </row>
    <row r="1477" spans="1:6" x14ac:dyDescent="0.35">
      <c r="A1477" s="22">
        <v>37697</v>
      </c>
      <c r="B1477" s="24">
        <f>VLOOKUP(Table2634[[#This Row],[Date]],'DB Money Supply'!$A:$D,4)</f>
        <v>1235.9000000000001</v>
      </c>
      <c r="C1477" s="30">
        <f>(Table2634[[#This Row],[M1 Money Stock, Billions of Dollars, Weekly, Seasonally Adjusted]]-B1476)/B1476</f>
        <v>-5.311871227364112E-3</v>
      </c>
      <c r="D1477" s="34">
        <f>((1+Table2634[[#This Row],[Weekly change]])^52)-1</f>
        <v>-0.24191027338698368</v>
      </c>
      <c r="E1477" s="24">
        <f t="shared" si="22"/>
        <v>1238.8249999999998</v>
      </c>
      <c r="F1477" s="32">
        <f>(Table2634[[#This Row],[4 weeks average]]-B1425)/B1425</f>
        <v>3.5720257503553142E-2</v>
      </c>
    </row>
    <row r="1478" spans="1:6" x14ac:dyDescent="0.35">
      <c r="A1478" s="22">
        <v>37704</v>
      </c>
      <c r="B1478" s="24">
        <f>VLOOKUP(Table2634[[#This Row],[Date]],'DB Money Supply'!$A:$D,4)</f>
        <v>1235.9000000000001</v>
      </c>
      <c r="C1478" s="30">
        <f>(Table2634[[#This Row],[M1 Money Stock, Billions of Dollars, Weekly, Seasonally Adjusted]]-B1477)/B1477</f>
        <v>0</v>
      </c>
      <c r="D1478" s="34">
        <f>((1+Table2634[[#This Row],[Weekly change]])^52)-1</f>
        <v>0</v>
      </c>
      <c r="E1478" s="24">
        <f t="shared" si="22"/>
        <v>1239.9749999999999</v>
      </c>
      <c r="F1478" s="32">
        <f>(Table2634[[#This Row],[4 weeks average]]-B1426)/B1426</f>
        <v>3.9375523889354495E-2</v>
      </c>
    </row>
    <row r="1479" spans="1:6" x14ac:dyDescent="0.35">
      <c r="A1479" s="22">
        <v>37711</v>
      </c>
      <c r="B1479" s="24">
        <f>VLOOKUP(Table2634[[#This Row],[Date]],'DB Money Supply'!$A:$D,4)</f>
        <v>1240.4000000000001</v>
      </c>
      <c r="C1479" s="30">
        <f>(Table2634[[#This Row],[M1 Money Stock, Billions of Dollars, Weekly, Seasonally Adjusted]]-B1478)/B1478</f>
        <v>3.6410712840844726E-3</v>
      </c>
      <c r="D1479" s="34">
        <f>((1+Table2634[[#This Row],[Weekly change]])^52)-1</f>
        <v>0.20803110552924298</v>
      </c>
      <c r="E1479" s="24">
        <f t="shared" si="22"/>
        <v>1238.6750000000002</v>
      </c>
      <c r="F1479" s="32">
        <f>(Table2634[[#This Row],[4 weeks average]]-B1427)/B1427</f>
        <v>4.5030793891841919E-2</v>
      </c>
    </row>
    <row r="1480" spans="1:6" x14ac:dyDescent="0.35">
      <c r="A1480" s="22">
        <v>37718</v>
      </c>
      <c r="B1480" s="24">
        <f>VLOOKUP(Table2634[[#This Row],[Date]],'DB Money Supply'!$A:$D,4)</f>
        <v>1235.8</v>
      </c>
      <c r="C1480" s="30">
        <f>(Table2634[[#This Row],[M1 Money Stock, Billions of Dollars, Weekly, Seasonally Adjusted]]-B1479)/B1479</f>
        <v>-3.7084811351178137E-3</v>
      </c>
      <c r="D1480" s="34">
        <f>((1+Table2634[[#This Row],[Weekly change]])^52)-1</f>
        <v>-0.17568247643764001</v>
      </c>
      <c r="E1480" s="24">
        <f t="shared" si="22"/>
        <v>1237</v>
      </c>
      <c r="F1480" s="32">
        <f>(Table2634[[#This Row],[4 weeks average]]-B1428)/B1428</f>
        <v>4.3793772677411268E-2</v>
      </c>
    </row>
    <row r="1481" spans="1:6" x14ac:dyDescent="0.35">
      <c r="A1481" s="22">
        <v>37725</v>
      </c>
      <c r="B1481" s="24">
        <f>VLOOKUP(Table2634[[#This Row],[Date]],'DB Money Supply'!$A:$D,4)</f>
        <v>1249.9000000000001</v>
      </c>
      <c r="C1481" s="30">
        <f>(Table2634[[#This Row],[M1 Money Stock, Billions of Dollars, Weekly, Seasonally Adjusted]]-B1480)/B1480</f>
        <v>1.1409613206020502E-2</v>
      </c>
      <c r="D1481" s="34">
        <f>((1+Table2634[[#This Row],[Weekly change]])^52)-1</f>
        <v>0.80388153658620864</v>
      </c>
      <c r="E1481" s="24">
        <f t="shared" ref="E1481:E1544" si="23">AVERAGE(B1478:B1481)</f>
        <v>1240.5</v>
      </c>
      <c r="F1481" s="32">
        <f>(Table2634[[#This Row],[4 weeks average]]-B1429)/B1429</f>
        <v>4.4631578947368418E-2</v>
      </c>
    </row>
    <row r="1482" spans="1:6" x14ac:dyDescent="0.35">
      <c r="A1482" s="22">
        <v>37732</v>
      </c>
      <c r="B1482" s="24">
        <f>VLOOKUP(Table2634[[#This Row],[Date]],'DB Money Supply'!$A:$D,4)</f>
        <v>1255.9000000000001</v>
      </c>
      <c r="C1482" s="30">
        <f>(Table2634[[#This Row],[M1 Money Stock, Billions of Dollars, Weekly, Seasonally Adjusted]]-B1481)/B1481</f>
        <v>4.8003840307224571E-3</v>
      </c>
      <c r="D1482" s="34">
        <f>((1+Table2634[[#This Row],[Weekly change]])^52)-1</f>
        <v>0.28277120840843817</v>
      </c>
      <c r="E1482" s="24">
        <f t="shared" si="23"/>
        <v>1245.5</v>
      </c>
      <c r="F1482" s="32">
        <f>(Table2634[[#This Row],[4 weeks average]]-B1430)/B1430</f>
        <v>4.8400673400673402E-2</v>
      </c>
    </row>
    <row r="1483" spans="1:6" x14ac:dyDescent="0.35">
      <c r="A1483" s="22">
        <v>37739</v>
      </c>
      <c r="B1483" s="24">
        <f>VLOOKUP(Table2634[[#This Row],[Date]],'DB Money Supply'!$A:$D,4)</f>
        <v>1255.4000000000001</v>
      </c>
      <c r="C1483" s="30">
        <f>(Table2634[[#This Row],[M1 Money Stock, Billions of Dollars, Weekly, Seasonally Adjusted]]-B1482)/B1482</f>
        <v>-3.9812086949597898E-4</v>
      </c>
      <c r="D1483" s="34">
        <f>((1+Table2634[[#This Row],[Weekly change]])^52)-1</f>
        <v>-2.0493501697505412E-2</v>
      </c>
      <c r="E1483" s="24">
        <f t="shared" si="23"/>
        <v>1249.25</v>
      </c>
      <c r="F1483" s="32">
        <f>(Table2634[[#This Row],[4 weeks average]]-B1431)/B1431</f>
        <v>5.1645761427729524E-2</v>
      </c>
    </row>
    <row r="1484" spans="1:6" x14ac:dyDescent="0.35">
      <c r="A1484" s="22">
        <v>37746</v>
      </c>
      <c r="B1484" s="24">
        <f>VLOOKUP(Table2634[[#This Row],[Date]],'DB Money Supply'!$A:$D,4)</f>
        <v>1261.2</v>
      </c>
      <c r="C1484" s="30">
        <f>(Table2634[[#This Row],[M1 Money Stock, Billions of Dollars, Weekly, Seasonally Adjusted]]-B1483)/B1483</f>
        <v>4.6200414210609796E-3</v>
      </c>
      <c r="D1484" s="34">
        <f>((1+Table2634[[#This Row],[Weekly change]])^52)-1</f>
        <v>0.2708537172609311</v>
      </c>
      <c r="E1484" s="24">
        <f t="shared" si="23"/>
        <v>1255.6000000000001</v>
      </c>
      <c r="F1484" s="32">
        <f>(Table2634[[#This Row],[4 weeks average]]-B1432)/B1432</f>
        <v>6.3076792820252511E-2</v>
      </c>
    </row>
    <row r="1485" spans="1:6" x14ac:dyDescent="0.35">
      <c r="A1485" s="22">
        <v>37753</v>
      </c>
      <c r="B1485" s="24">
        <f>VLOOKUP(Table2634[[#This Row],[Date]],'DB Money Supply'!$A:$D,4)</f>
        <v>1268.8</v>
      </c>
      <c r="C1485" s="30">
        <f>(Table2634[[#This Row],[M1 Money Stock, Billions of Dollars, Weekly, Seasonally Adjusted]]-B1484)/B1484</f>
        <v>6.0260069774816915E-3</v>
      </c>
      <c r="D1485" s="34">
        <f>((1+Table2634[[#This Row],[Weekly change]])^52)-1</f>
        <v>0.36671767416200107</v>
      </c>
      <c r="E1485" s="24">
        <f t="shared" si="23"/>
        <v>1260.325</v>
      </c>
      <c r="F1485" s="32">
        <f>(Table2634[[#This Row],[4 weeks average]]-B1433)/B1433</f>
        <v>6.2579040553073215E-2</v>
      </c>
    </row>
    <row r="1486" spans="1:6" x14ac:dyDescent="0.35">
      <c r="A1486" s="22">
        <v>37760</v>
      </c>
      <c r="B1486" s="24">
        <f>VLOOKUP(Table2634[[#This Row],[Date]],'DB Money Supply'!$A:$D,4)</f>
        <v>1268.2</v>
      </c>
      <c r="C1486" s="30">
        <f>(Table2634[[#This Row],[M1 Money Stock, Billions of Dollars, Weekly, Seasonally Adjusted]]-B1485)/B1485</f>
        <v>-4.7288776796966352E-4</v>
      </c>
      <c r="D1486" s="34">
        <f>((1+Table2634[[#This Row],[Weekly change]])^52)-1</f>
        <v>-2.4295963612152582E-2</v>
      </c>
      <c r="E1486" s="24">
        <f t="shared" si="23"/>
        <v>1263.4000000000001</v>
      </c>
      <c r="F1486" s="32">
        <f>(Table2634[[#This Row],[4 weeks average]]-B1434)/B1434</f>
        <v>6.3378503492972124E-2</v>
      </c>
    </row>
    <row r="1487" spans="1:6" x14ac:dyDescent="0.35">
      <c r="A1487" s="22">
        <v>37767</v>
      </c>
      <c r="B1487" s="24">
        <f>VLOOKUP(Table2634[[#This Row],[Date]],'DB Money Supply'!$A:$D,4)</f>
        <v>1269.5</v>
      </c>
      <c r="C1487" s="30">
        <f>(Table2634[[#This Row],[M1 Money Stock, Billions of Dollars, Weekly, Seasonally Adjusted]]-B1486)/B1486</f>
        <v>1.0250749093202605E-3</v>
      </c>
      <c r="D1487" s="34">
        <f>((1+Table2634[[#This Row],[Weekly change]])^52)-1</f>
        <v>5.4721334051663906E-2</v>
      </c>
      <c r="E1487" s="24">
        <f t="shared" si="23"/>
        <v>1266.925</v>
      </c>
      <c r="F1487" s="32">
        <f>(Table2634[[#This Row],[4 weeks average]]-B1435)/B1435</f>
        <v>6.2678241905720439E-2</v>
      </c>
    </row>
    <row r="1488" spans="1:6" x14ac:dyDescent="0.35">
      <c r="A1488" s="22">
        <v>37774</v>
      </c>
      <c r="B1488" s="24">
        <f>VLOOKUP(Table2634[[#This Row],[Date]],'DB Money Supply'!$A:$D,4)</f>
        <v>1276.4000000000001</v>
      </c>
      <c r="C1488" s="30">
        <f>(Table2634[[#This Row],[M1 Money Stock, Billions of Dollars, Weekly, Seasonally Adjusted]]-B1487)/B1487</f>
        <v>5.4352107128791578E-3</v>
      </c>
      <c r="D1488" s="34">
        <f>((1+Table2634[[#This Row],[Weekly change]])^52)-1</f>
        <v>0.32560061289960984</v>
      </c>
      <c r="E1488" s="24">
        <f t="shared" si="23"/>
        <v>1270.7249999999999</v>
      </c>
      <c r="F1488" s="32">
        <f>(Table2634[[#This Row],[4 weeks average]]-B1436)/B1436</f>
        <v>5.5244145490782146E-2</v>
      </c>
    </row>
    <row r="1489" spans="1:6" x14ac:dyDescent="0.35">
      <c r="A1489" s="22">
        <v>37781</v>
      </c>
      <c r="B1489" s="24">
        <f>VLOOKUP(Table2634[[#This Row],[Date]],'DB Money Supply'!$A:$D,4)</f>
        <v>1279.0999999999999</v>
      </c>
      <c r="C1489" s="30">
        <f>(Table2634[[#This Row],[M1 Money Stock, Billions of Dollars, Weekly, Seasonally Adjusted]]-B1488)/B1488</f>
        <v>2.1153243497334831E-3</v>
      </c>
      <c r="D1489" s="34">
        <f>((1+Table2634[[#This Row],[Weekly change]])^52)-1</f>
        <v>0.11614489578652587</v>
      </c>
      <c r="E1489" s="24">
        <f t="shared" si="23"/>
        <v>1273.3</v>
      </c>
      <c r="F1489" s="32">
        <f>(Table2634[[#This Row],[4 weeks average]]-B1437)/B1437</f>
        <v>6.7935922167239787E-2</v>
      </c>
    </row>
    <row r="1490" spans="1:6" x14ac:dyDescent="0.35">
      <c r="A1490" s="22">
        <v>37788</v>
      </c>
      <c r="B1490" s="24">
        <f>VLOOKUP(Table2634[[#This Row],[Date]],'DB Money Supply'!$A:$D,4)</f>
        <v>1287.5999999999999</v>
      </c>
      <c r="C1490" s="30">
        <f>(Table2634[[#This Row],[M1 Money Stock, Billions of Dollars, Weekly, Seasonally Adjusted]]-B1489)/B1489</f>
        <v>6.6452974747869603E-3</v>
      </c>
      <c r="D1490" s="34">
        <f>((1+Table2634[[#This Row],[Weekly change]])^52)-1</f>
        <v>0.4111604366220365</v>
      </c>
      <c r="E1490" s="24">
        <f t="shared" si="23"/>
        <v>1278.1500000000001</v>
      </c>
      <c r="F1490" s="32">
        <f>(Table2634[[#This Row],[4 weeks average]]-B1438)/B1438</f>
        <v>7.5069391874842281E-2</v>
      </c>
    </row>
    <row r="1491" spans="1:6" x14ac:dyDescent="0.35">
      <c r="A1491" s="22">
        <v>37795</v>
      </c>
      <c r="B1491" s="24">
        <f>VLOOKUP(Table2634[[#This Row],[Date]],'DB Money Supply'!$A:$D,4)</f>
        <v>1276.9000000000001</v>
      </c>
      <c r="C1491" s="30">
        <f>(Table2634[[#This Row],[M1 Money Stock, Billions of Dollars, Weekly, Seasonally Adjusted]]-B1490)/B1490</f>
        <v>-8.3100341721029976E-3</v>
      </c>
      <c r="D1491" s="34">
        <f>((1+Table2634[[#This Row],[Weekly change]])^52)-1</f>
        <v>-0.35204061346148219</v>
      </c>
      <c r="E1491" s="24">
        <f t="shared" si="23"/>
        <v>1280</v>
      </c>
      <c r="F1491" s="32">
        <f>(Table2634[[#This Row],[4 weeks average]]-B1439)/B1439</f>
        <v>7.2655660772647318E-2</v>
      </c>
    </row>
    <row r="1492" spans="1:6" x14ac:dyDescent="0.35">
      <c r="A1492" s="22">
        <v>37802</v>
      </c>
      <c r="B1492" s="24">
        <f>VLOOKUP(Table2634[[#This Row],[Date]],'DB Money Supply'!$A:$D,4)</f>
        <v>1281.7</v>
      </c>
      <c r="C1492" s="30">
        <f>(Table2634[[#This Row],[M1 Money Stock, Billions of Dollars, Weekly, Seasonally Adjusted]]-B1491)/B1491</f>
        <v>3.7591040801941843E-3</v>
      </c>
      <c r="D1492" s="34">
        <f>((1+Table2634[[#This Row],[Weekly change]])^52)-1</f>
        <v>0.21544094404969116</v>
      </c>
      <c r="E1492" s="24">
        <f t="shared" si="23"/>
        <v>1281.325</v>
      </c>
      <c r="F1492" s="32">
        <f>(Table2634[[#This Row],[4 weeks average]]-B1440)/B1440</f>
        <v>7.3046646009547064E-2</v>
      </c>
    </row>
    <row r="1493" spans="1:6" x14ac:dyDescent="0.35">
      <c r="A1493" s="22">
        <v>37809</v>
      </c>
      <c r="B1493" s="24">
        <f>VLOOKUP(Table2634[[#This Row],[Date]],'DB Money Supply'!$A:$D,4)</f>
        <v>1276.4000000000001</v>
      </c>
      <c r="C1493" s="30">
        <f>(Table2634[[#This Row],[M1 Money Stock, Billions of Dollars, Weekly, Seasonally Adjusted]]-B1492)/B1492</f>
        <v>-4.1351330264492118E-3</v>
      </c>
      <c r="D1493" s="34">
        <f>((1+Table2634[[#This Row],[Weekly change]])^52)-1</f>
        <v>-0.19383974544516902</v>
      </c>
      <c r="E1493" s="24">
        <f t="shared" si="23"/>
        <v>1280.6500000000001</v>
      </c>
      <c r="F1493" s="32">
        <f>(Table2634[[#This Row],[4 weeks average]]-B1441)/B1441</f>
        <v>7.3110440757499576E-2</v>
      </c>
    </row>
    <row r="1494" spans="1:6" x14ac:dyDescent="0.35">
      <c r="A1494" s="22">
        <v>37816</v>
      </c>
      <c r="B1494" s="24">
        <f>VLOOKUP(Table2634[[#This Row],[Date]],'DB Money Supply'!$A:$D,4)</f>
        <v>1289.0999999999999</v>
      </c>
      <c r="C1494" s="30">
        <f>(Table2634[[#This Row],[M1 Money Stock, Billions of Dollars, Weekly, Seasonally Adjusted]]-B1493)/B1493</f>
        <v>9.9498589783765419E-3</v>
      </c>
      <c r="D1494" s="34">
        <f>((1+Table2634[[#This Row],[Weekly change]])^52)-1</f>
        <v>0.67336341562398738</v>
      </c>
      <c r="E1494" s="24">
        <f t="shared" si="23"/>
        <v>1281.0250000000001</v>
      </c>
      <c r="F1494" s="32">
        <f>(Table2634[[#This Row],[4 weeks average]]-B1442)/B1442</f>
        <v>6.5744592346089925E-2</v>
      </c>
    </row>
    <row r="1495" spans="1:6" x14ac:dyDescent="0.35">
      <c r="A1495" s="22">
        <v>37823</v>
      </c>
      <c r="B1495" s="24">
        <f>VLOOKUP(Table2634[[#This Row],[Date]],'DB Money Supply'!$A:$D,4)</f>
        <v>1292.0999999999999</v>
      </c>
      <c r="C1495" s="30">
        <f>(Table2634[[#This Row],[M1 Money Stock, Billions of Dollars, Weekly, Seasonally Adjusted]]-B1494)/B1494</f>
        <v>2.3272050267628581E-3</v>
      </c>
      <c r="D1495" s="34">
        <f>((1+Table2634[[#This Row],[Weekly change]])^52)-1</f>
        <v>0.12848278964693982</v>
      </c>
      <c r="E1495" s="24">
        <f t="shared" si="23"/>
        <v>1284.825</v>
      </c>
      <c r="F1495" s="32">
        <f>(Table2634[[#This Row],[4 weeks average]]-B1443)/B1443</f>
        <v>6.7928684232399755E-2</v>
      </c>
    </row>
    <row r="1496" spans="1:6" x14ac:dyDescent="0.35">
      <c r="A1496" s="22">
        <v>37830</v>
      </c>
      <c r="B1496" s="24">
        <f>VLOOKUP(Table2634[[#This Row],[Date]],'DB Money Supply'!$A:$D,4)</f>
        <v>1286.4000000000001</v>
      </c>
      <c r="C1496" s="30">
        <f>(Table2634[[#This Row],[M1 Money Stock, Billions of Dollars, Weekly, Seasonally Adjusted]]-B1495)/B1495</f>
        <v>-4.4114232644530751E-3</v>
      </c>
      <c r="D1496" s="34">
        <f>((1+Table2634[[#This Row],[Weekly change]])^52)-1</f>
        <v>-0.2053881160157125</v>
      </c>
      <c r="E1496" s="24">
        <f t="shared" si="23"/>
        <v>1286</v>
      </c>
      <c r="F1496" s="32">
        <f>(Table2634[[#This Row],[4 weeks average]]-B1444)/B1444</f>
        <v>6.837251806928632E-2</v>
      </c>
    </row>
    <row r="1497" spans="1:6" x14ac:dyDescent="0.35">
      <c r="A1497" s="22">
        <v>37837</v>
      </c>
      <c r="B1497" s="24">
        <f>VLOOKUP(Table2634[[#This Row],[Date]],'DB Money Supply'!$A:$D,4)</f>
        <v>1301.4000000000001</v>
      </c>
      <c r="C1497" s="30">
        <f>(Table2634[[#This Row],[M1 Money Stock, Billions of Dollars, Weekly, Seasonally Adjusted]]-B1496)/B1496</f>
        <v>1.1660447761194029E-2</v>
      </c>
      <c r="D1497" s="34">
        <f>((1+Table2634[[#This Row],[Weekly change]])^52)-1</f>
        <v>0.82729258401492567</v>
      </c>
      <c r="E1497" s="24">
        <f t="shared" si="23"/>
        <v>1292.25</v>
      </c>
      <c r="F1497" s="32">
        <f>(Table2634[[#This Row],[4 weeks average]]-B1445)/B1445</f>
        <v>9.3644211238998049E-2</v>
      </c>
    </row>
    <row r="1498" spans="1:6" x14ac:dyDescent="0.35">
      <c r="A1498" s="22">
        <v>37844</v>
      </c>
      <c r="B1498" s="24">
        <f>VLOOKUP(Table2634[[#This Row],[Date]],'DB Money Supply'!$A:$D,4)</f>
        <v>1295.4000000000001</v>
      </c>
      <c r="C1498" s="30">
        <f>(Table2634[[#This Row],[M1 Money Stock, Billions of Dollars, Weekly, Seasonally Adjusted]]-B1497)/B1497</f>
        <v>-4.6104195481788844E-3</v>
      </c>
      <c r="D1498" s="34">
        <f>((1+Table2634[[#This Row],[Weekly change]])^52)-1</f>
        <v>-0.21360508490754015</v>
      </c>
      <c r="E1498" s="24">
        <f t="shared" si="23"/>
        <v>1293.825</v>
      </c>
      <c r="F1498" s="32">
        <f>(Table2634[[#This Row],[4 weeks average]]-B1446)/B1446</f>
        <v>9.4514000507571388E-2</v>
      </c>
    </row>
    <row r="1499" spans="1:6" x14ac:dyDescent="0.35">
      <c r="A1499" s="22">
        <v>37851</v>
      </c>
      <c r="B1499" s="24">
        <f>VLOOKUP(Table2634[[#This Row],[Date]],'DB Money Supply'!$A:$D,4)</f>
        <v>1309.5</v>
      </c>
      <c r="C1499" s="30">
        <f>(Table2634[[#This Row],[M1 Money Stock, Billions of Dollars, Weekly, Seasonally Adjusted]]-B1498)/B1498</f>
        <v>1.0884668828161114E-2</v>
      </c>
      <c r="D1499" s="34">
        <f>((1+Table2634[[#This Row],[Weekly change]])^52)-1</f>
        <v>0.75583508270132382</v>
      </c>
      <c r="E1499" s="24">
        <f t="shared" si="23"/>
        <v>1298.1750000000002</v>
      </c>
      <c r="F1499" s="32">
        <f>(Table2634[[#This Row],[4 weeks average]]-B1447)/B1447</f>
        <v>9.7729578893962693E-2</v>
      </c>
    </row>
    <row r="1500" spans="1:6" x14ac:dyDescent="0.35">
      <c r="A1500" s="22">
        <v>37858</v>
      </c>
      <c r="B1500" s="24">
        <f>VLOOKUP(Table2634[[#This Row],[Date]],'DB Money Supply'!$A:$D,4)</f>
        <v>1288.4000000000001</v>
      </c>
      <c r="C1500" s="30">
        <f>(Table2634[[#This Row],[M1 Money Stock, Billions of Dollars, Weekly, Seasonally Adjusted]]-B1499)/B1499</f>
        <v>-1.6113020236731508E-2</v>
      </c>
      <c r="D1500" s="34">
        <f>((1+Table2634[[#This Row],[Weekly change]])^52)-1</f>
        <v>-0.5703141065257018</v>
      </c>
      <c r="E1500" s="24">
        <f t="shared" si="23"/>
        <v>1298.6750000000002</v>
      </c>
      <c r="F1500" s="32">
        <f>(Table2634[[#This Row],[4 weeks average]]-B1448)/B1448</f>
        <v>9.2425134589502217E-2</v>
      </c>
    </row>
    <row r="1501" spans="1:6" x14ac:dyDescent="0.35">
      <c r="A1501" s="22">
        <v>37865</v>
      </c>
      <c r="B1501" s="24">
        <f>VLOOKUP(Table2634[[#This Row],[Date]],'DB Money Supply'!$A:$D,4)</f>
        <v>1288.4000000000001</v>
      </c>
      <c r="C1501" s="30">
        <f>(Table2634[[#This Row],[M1 Money Stock, Billions of Dollars, Weekly, Seasonally Adjusted]]-B1500)/B1500</f>
        <v>0</v>
      </c>
      <c r="D1501" s="34">
        <f>((1+Table2634[[#This Row],[Weekly change]])^52)-1</f>
        <v>0</v>
      </c>
      <c r="E1501" s="24">
        <f t="shared" si="23"/>
        <v>1295.4250000000002</v>
      </c>
      <c r="F1501" s="32">
        <f>(Table2634[[#This Row],[4 weeks average]]-B1449)/B1449</f>
        <v>7.6560292528879109E-2</v>
      </c>
    </row>
    <row r="1502" spans="1:6" x14ac:dyDescent="0.35">
      <c r="A1502" s="22">
        <v>37872</v>
      </c>
      <c r="B1502" s="24">
        <f>VLOOKUP(Table2634[[#This Row],[Date]],'DB Money Supply'!$A:$D,4)</f>
        <v>1295.0999999999999</v>
      </c>
      <c r="C1502" s="30">
        <f>(Table2634[[#This Row],[M1 Money Stock, Billions of Dollars, Weekly, Seasonally Adjusted]]-B1501)/B1501</f>
        <v>5.2002483700712646E-3</v>
      </c>
      <c r="D1502" s="34">
        <f>((1+Table2634[[#This Row],[Weekly change]])^52)-1</f>
        <v>0.30958754457815507</v>
      </c>
      <c r="E1502" s="24">
        <f t="shared" si="23"/>
        <v>1295.3499999999999</v>
      </c>
      <c r="F1502" s="32">
        <f>(Table2634[[#This Row],[4 weeks average]]-B1450)/B1450</f>
        <v>8.7159043222828289E-2</v>
      </c>
    </row>
    <row r="1503" spans="1:6" x14ac:dyDescent="0.35">
      <c r="A1503" s="22">
        <v>37879</v>
      </c>
      <c r="B1503" s="24">
        <f>VLOOKUP(Table2634[[#This Row],[Date]],'DB Money Supply'!$A:$D,4)</f>
        <v>1299.9000000000001</v>
      </c>
      <c r="C1503" s="30">
        <f>(Table2634[[#This Row],[M1 Money Stock, Billions of Dollars, Weekly, Seasonally Adjusted]]-B1502)/B1502</f>
        <v>3.7062775075285171E-3</v>
      </c>
      <c r="D1503" s="34">
        <f>((1+Table2634[[#This Row],[Weekly change]])^52)-1</f>
        <v>0.21211911387213189</v>
      </c>
      <c r="E1503" s="24">
        <f t="shared" si="23"/>
        <v>1292.95</v>
      </c>
      <c r="F1503" s="32">
        <f>(Table2634[[#This Row],[4 weeks average]]-B1451)/B1451</f>
        <v>8.4871622755495965E-2</v>
      </c>
    </row>
    <row r="1504" spans="1:6" x14ac:dyDescent="0.35">
      <c r="A1504" s="22">
        <v>37886</v>
      </c>
      <c r="B1504" s="24">
        <f>VLOOKUP(Table2634[[#This Row],[Date]],'DB Money Supply'!$A:$D,4)</f>
        <v>1299.4000000000001</v>
      </c>
      <c r="C1504" s="30">
        <f>(Table2634[[#This Row],[M1 Money Stock, Billions of Dollars, Weekly, Seasonally Adjusted]]-B1503)/B1503</f>
        <v>-3.8464497269020693E-4</v>
      </c>
      <c r="D1504" s="34">
        <f>((1+Table2634[[#This Row],[Weekly change]])^52)-1</f>
        <v>-1.9806606335122767E-2</v>
      </c>
      <c r="E1504" s="24">
        <f t="shared" si="23"/>
        <v>1295.7</v>
      </c>
      <c r="F1504" s="32">
        <f>(Table2634[[#This Row],[4 weeks average]]-B1452)/B1452</f>
        <v>8.6267605633802896E-2</v>
      </c>
    </row>
    <row r="1505" spans="1:6" x14ac:dyDescent="0.35">
      <c r="A1505" s="22">
        <v>37893</v>
      </c>
      <c r="B1505" s="24">
        <f>VLOOKUP(Table2634[[#This Row],[Date]],'DB Money Supply'!$A:$D,4)</f>
        <v>1297.0999999999999</v>
      </c>
      <c r="C1505" s="30">
        <f>(Table2634[[#This Row],[M1 Money Stock, Billions of Dollars, Weekly, Seasonally Adjusted]]-B1504)/B1504</f>
        <v>-1.7700477143298304E-3</v>
      </c>
      <c r="D1505" s="34">
        <f>((1+Table2634[[#This Row],[Weekly change]])^52)-1</f>
        <v>-8.8007978398258468E-2</v>
      </c>
      <c r="E1505" s="24">
        <f t="shared" si="23"/>
        <v>1297.875</v>
      </c>
      <c r="F1505" s="32">
        <f>(Table2634[[#This Row],[4 weeks average]]-B1453)/B1453</f>
        <v>7.5913951753295239E-2</v>
      </c>
    </row>
    <row r="1506" spans="1:6" x14ac:dyDescent="0.35">
      <c r="A1506" s="22">
        <v>37900</v>
      </c>
      <c r="B1506" s="24">
        <f>VLOOKUP(Table2634[[#This Row],[Date]],'DB Money Supply'!$A:$D,4)</f>
        <v>1285.8</v>
      </c>
      <c r="C1506" s="30">
        <f>(Table2634[[#This Row],[M1 Money Stock, Billions of Dollars, Weekly, Seasonally Adjusted]]-B1505)/B1505</f>
        <v>-8.7117415773648559E-3</v>
      </c>
      <c r="D1506" s="34">
        <f>((1+Table2634[[#This Row],[Weekly change]])^52)-1</f>
        <v>-0.36554908391122287</v>
      </c>
      <c r="E1506" s="24">
        <f t="shared" si="23"/>
        <v>1295.55</v>
      </c>
      <c r="F1506" s="32">
        <f>(Table2634[[#This Row],[4 weeks average]]-B1454)/B1454</f>
        <v>9.0438515276491924E-2</v>
      </c>
    </row>
    <row r="1507" spans="1:6" x14ac:dyDescent="0.35">
      <c r="A1507" s="22">
        <v>37907</v>
      </c>
      <c r="B1507" s="24">
        <f>VLOOKUP(Table2634[[#This Row],[Date]],'DB Money Supply'!$A:$D,4)</f>
        <v>1297</v>
      </c>
      <c r="C1507" s="30">
        <f>(Table2634[[#This Row],[M1 Money Stock, Billions of Dollars, Weekly, Seasonally Adjusted]]-B1506)/B1506</f>
        <v>8.7105304090838737E-3</v>
      </c>
      <c r="D1507" s="34">
        <f>((1+Table2634[[#This Row],[Weekly change]])^52)-1</f>
        <v>0.56985970526031982</v>
      </c>
      <c r="E1507" s="24">
        <f t="shared" si="23"/>
        <v>1294.825</v>
      </c>
      <c r="F1507" s="32">
        <f>(Table2634[[#This Row],[4 weeks average]]-B1455)/B1455</f>
        <v>7.3029750559376813E-2</v>
      </c>
    </row>
    <row r="1508" spans="1:6" x14ac:dyDescent="0.35">
      <c r="A1508" s="22">
        <v>37914</v>
      </c>
      <c r="B1508" s="24">
        <f>VLOOKUP(Table2634[[#This Row],[Date]],'DB Money Supply'!$A:$D,4)</f>
        <v>1297.8</v>
      </c>
      <c r="C1508" s="30">
        <f>(Table2634[[#This Row],[M1 Money Stock, Billions of Dollars, Weekly, Seasonally Adjusted]]-B1507)/B1507</f>
        <v>6.1680801850420549E-4</v>
      </c>
      <c r="D1508" s="34">
        <f>((1+Table2634[[#This Row],[Weekly change]])^52)-1</f>
        <v>3.2583722024730699E-2</v>
      </c>
      <c r="E1508" s="24">
        <f t="shared" si="23"/>
        <v>1294.425</v>
      </c>
      <c r="F1508" s="32">
        <f>(Table2634[[#This Row],[4 weeks average]]-B1456)/B1456</f>
        <v>7.2076362431671245E-2</v>
      </c>
    </row>
    <row r="1509" spans="1:6" x14ac:dyDescent="0.35">
      <c r="A1509" s="22">
        <v>37921</v>
      </c>
      <c r="B1509" s="24">
        <f>VLOOKUP(Table2634[[#This Row],[Date]],'DB Money Supply'!$A:$D,4)</f>
        <v>1298.2</v>
      </c>
      <c r="C1509" s="30">
        <f>(Table2634[[#This Row],[M1 Money Stock, Billions of Dollars, Weekly, Seasonally Adjusted]]-B1508)/B1508</f>
        <v>3.0821390044698027E-4</v>
      </c>
      <c r="D1509" s="34">
        <f>((1+Table2634[[#This Row],[Weekly change]])^52)-1</f>
        <v>1.615373678206633E-2</v>
      </c>
      <c r="E1509" s="24">
        <f t="shared" si="23"/>
        <v>1294.7</v>
      </c>
      <c r="F1509" s="32">
        <f>(Table2634[[#This Row],[4 weeks average]]-B1457)/B1457</f>
        <v>6.8146192558369886E-2</v>
      </c>
    </row>
    <row r="1510" spans="1:6" x14ac:dyDescent="0.35">
      <c r="A1510" s="22">
        <v>37928</v>
      </c>
      <c r="B1510" s="24">
        <f>VLOOKUP(Table2634[[#This Row],[Date]],'DB Money Supply'!$A:$D,4)</f>
        <v>1316.5</v>
      </c>
      <c r="C1510" s="30">
        <f>(Table2634[[#This Row],[M1 Money Stock, Billions of Dollars, Weekly, Seasonally Adjusted]]-B1509)/B1509</f>
        <v>1.4096441226313322E-2</v>
      </c>
      <c r="D1510" s="34">
        <f>((1+Table2634[[#This Row],[Weekly change]])^52)-1</f>
        <v>1.0707203409172044</v>
      </c>
      <c r="E1510" s="24">
        <f t="shared" si="23"/>
        <v>1302.375</v>
      </c>
      <c r="F1510" s="32">
        <f>(Table2634[[#This Row],[4 weeks average]]-B1458)/B1458</f>
        <v>7.8125E-2</v>
      </c>
    </row>
    <row r="1511" spans="1:6" x14ac:dyDescent="0.35">
      <c r="A1511" s="22">
        <v>37935</v>
      </c>
      <c r="B1511" s="24">
        <f>VLOOKUP(Table2634[[#This Row],[Date]],'DB Money Supply'!$A:$D,4)</f>
        <v>1306.2</v>
      </c>
      <c r="C1511" s="30">
        <f>(Table2634[[#This Row],[M1 Money Stock, Billions of Dollars, Weekly, Seasonally Adjusted]]-B1510)/B1510</f>
        <v>-7.8237751614128031E-3</v>
      </c>
      <c r="D1511" s="34">
        <f>((1+Table2634[[#This Row],[Weekly change]])^52)-1</f>
        <v>-0.33531109268118686</v>
      </c>
      <c r="E1511" s="24">
        <f t="shared" si="23"/>
        <v>1304.675</v>
      </c>
      <c r="F1511" s="32">
        <f>(Table2634[[#This Row],[4 weeks average]]-B1459)/B1459</f>
        <v>7.958212660322711E-2</v>
      </c>
    </row>
    <row r="1512" spans="1:6" x14ac:dyDescent="0.35">
      <c r="A1512" s="22">
        <v>37942</v>
      </c>
      <c r="B1512" s="24">
        <f>VLOOKUP(Table2634[[#This Row],[Date]],'DB Money Supply'!$A:$D,4)</f>
        <v>1297.7</v>
      </c>
      <c r="C1512" s="30">
        <f>(Table2634[[#This Row],[M1 Money Stock, Billions of Dollars, Weekly, Seasonally Adjusted]]-B1511)/B1511</f>
        <v>-6.5074261215740314E-3</v>
      </c>
      <c r="D1512" s="34">
        <f>((1+Table2634[[#This Row],[Weekly change]])^52)-1</f>
        <v>-0.28786798449289819</v>
      </c>
      <c r="E1512" s="24">
        <f t="shared" si="23"/>
        <v>1304.6499999999999</v>
      </c>
      <c r="F1512" s="32">
        <f>(Table2634[[#This Row],[4 weeks average]]-B1460)/B1460</f>
        <v>8.2337813174049909E-2</v>
      </c>
    </row>
    <row r="1513" spans="1:6" x14ac:dyDescent="0.35">
      <c r="A1513" s="22">
        <v>37949</v>
      </c>
      <c r="B1513" s="24">
        <f>VLOOKUP(Table2634[[#This Row],[Date]],'DB Money Supply'!$A:$D,4)</f>
        <v>1293</v>
      </c>
      <c r="C1513" s="30">
        <f>(Table2634[[#This Row],[M1 Money Stock, Billions of Dollars, Weekly, Seasonally Adjusted]]-B1512)/B1512</f>
        <v>-3.621792401941932E-3</v>
      </c>
      <c r="D1513" s="34">
        <f>((1+Table2634[[#This Row],[Weekly change]])^52)-1</f>
        <v>-0.17194448729043632</v>
      </c>
      <c r="E1513" s="24">
        <f t="shared" si="23"/>
        <v>1303.3499999999999</v>
      </c>
      <c r="F1513" s="32">
        <f>(Table2634[[#This Row],[4 weeks average]]-B1461)/B1461</f>
        <v>8.2696461206180391E-2</v>
      </c>
    </row>
    <row r="1514" spans="1:6" x14ac:dyDescent="0.35">
      <c r="A1514" s="22">
        <v>37956</v>
      </c>
      <c r="B1514" s="24">
        <f>VLOOKUP(Table2634[[#This Row],[Date]],'DB Money Supply'!$A:$D,4)</f>
        <v>1290.7</v>
      </c>
      <c r="C1514" s="30">
        <f>(Table2634[[#This Row],[M1 Money Stock, Billions of Dollars, Weekly, Seasonally Adjusted]]-B1513)/B1513</f>
        <v>-1.7788089713843423E-3</v>
      </c>
      <c r="D1514" s="34">
        <f>((1+Table2634[[#This Row],[Weekly change]])^52)-1</f>
        <v>-8.8424112218165818E-2</v>
      </c>
      <c r="E1514" s="24">
        <f t="shared" si="23"/>
        <v>1296.9000000000001</v>
      </c>
      <c r="F1514" s="32">
        <f>(Table2634[[#This Row],[4 weeks average]]-B1462)/B1462</f>
        <v>5.739910313901353E-2</v>
      </c>
    </row>
    <row r="1515" spans="1:6" x14ac:dyDescent="0.35">
      <c r="A1515" s="22">
        <v>37963</v>
      </c>
      <c r="B1515" s="24">
        <f>VLOOKUP(Table2634[[#This Row],[Date]],'DB Money Supply'!$A:$D,4)</f>
        <v>1304.9000000000001</v>
      </c>
      <c r="C1515" s="30">
        <f>(Table2634[[#This Row],[M1 Money Stock, Billions of Dollars, Weekly, Seasonally Adjusted]]-B1514)/B1514</f>
        <v>1.1001781978771245E-2</v>
      </c>
      <c r="D1515" s="34">
        <f>((1+Table2634[[#This Row],[Weekly change]])^52)-1</f>
        <v>0.76644408902239491</v>
      </c>
      <c r="E1515" s="24">
        <f t="shared" si="23"/>
        <v>1296.5749999999998</v>
      </c>
      <c r="F1515" s="32">
        <f>(Table2634[[#This Row],[4 weeks average]]-B1463)/B1463</f>
        <v>6.3812766655726841E-2</v>
      </c>
    </row>
    <row r="1516" spans="1:6" x14ac:dyDescent="0.35">
      <c r="A1516" s="22">
        <v>37970</v>
      </c>
      <c r="B1516" s="24">
        <f>VLOOKUP(Table2634[[#This Row],[Date]],'DB Money Supply'!$A:$D,4)</f>
        <v>1311.8</v>
      </c>
      <c r="C1516" s="30">
        <f>(Table2634[[#This Row],[M1 Money Stock, Billions of Dollars, Weekly, Seasonally Adjusted]]-B1515)/B1515</f>
        <v>5.2877615142921776E-3</v>
      </c>
      <c r="D1516" s="34">
        <f>((1+Table2634[[#This Row],[Weekly change]])^52)-1</f>
        <v>0.31552941340434781</v>
      </c>
      <c r="E1516" s="24">
        <f t="shared" si="23"/>
        <v>1300.0999999999999</v>
      </c>
      <c r="F1516" s="32">
        <f>(Table2634[[#This Row],[4 weeks average]]-B1464)/B1464</f>
        <v>6.80193871683233E-2</v>
      </c>
    </row>
    <row r="1517" spans="1:6" x14ac:dyDescent="0.35">
      <c r="A1517" s="22">
        <v>37977</v>
      </c>
      <c r="B1517" s="24">
        <f>VLOOKUP(Table2634[[#This Row],[Date]],'DB Money Supply'!$A:$D,4)</f>
        <v>1308.4000000000001</v>
      </c>
      <c r="C1517" s="30">
        <f>(Table2634[[#This Row],[M1 Money Stock, Billions of Dollars, Weekly, Seasonally Adjusted]]-B1516)/B1516</f>
        <v>-2.5918585150174291E-3</v>
      </c>
      <c r="D1517" s="34">
        <f>((1+Table2634[[#This Row],[Weekly change]])^52)-1</f>
        <v>-0.12624180482178826</v>
      </c>
      <c r="E1517" s="24">
        <f t="shared" si="23"/>
        <v>1303.9500000000003</v>
      </c>
      <c r="F1517" s="32">
        <f>(Table2634[[#This Row],[4 weeks average]]-B1465)/B1465</f>
        <v>6.5841098577734333E-2</v>
      </c>
    </row>
    <row r="1518" spans="1:6" x14ac:dyDescent="0.35">
      <c r="A1518" s="22">
        <v>37984</v>
      </c>
      <c r="B1518" s="24">
        <f>VLOOKUP(Table2634[[#This Row],[Date]],'DB Money Supply'!$A:$D,4)</f>
        <v>1302.8</v>
      </c>
      <c r="C1518" s="30">
        <f>(Table2634[[#This Row],[M1 Money Stock, Billions of Dollars, Weekly, Seasonally Adjusted]]-B1517)/B1517</f>
        <v>-4.2800366860288415E-3</v>
      </c>
      <c r="D1518" s="34">
        <f>((1+Table2634[[#This Row],[Weekly change]])^52)-1</f>
        <v>-0.19991680072806783</v>
      </c>
      <c r="E1518" s="24">
        <f t="shared" si="23"/>
        <v>1306.9749999999999</v>
      </c>
      <c r="F1518" s="32">
        <f>(Table2634[[#This Row],[4 weeks average]]-B1466)/B1466</f>
        <v>7.1115390919521279E-2</v>
      </c>
    </row>
    <row r="1519" spans="1:6" x14ac:dyDescent="0.35">
      <c r="A1519" s="22">
        <v>37991</v>
      </c>
      <c r="B1519" s="24">
        <f>VLOOKUP(Table2634[[#This Row],[Date]],'DB Money Supply'!$A:$D,4)</f>
        <v>1303</v>
      </c>
      <c r="C1519" s="30">
        <f>(Table2634[[#This Row],[M1 Money Stock, Billions of Dollars, Weekly, Seasonally Adjusted]]-B1518)/B1518</f>
        <v>1.5351550506604659E-4</v>
      </c>
      <c r="D1519" s="34">
        <f>((1+Table2634[[#This Row],[Weekly change]])^52)-1</f>
        <v>8.0141362252945658E-3</v>
      </c>
      <c r="E1519" s="24">
        <f t="shared" si="23"/>
        <v>1306.5</v>
      </c>
      <c r="F1519" s="32">
        <f>(Table2634[[#This Row],[4 weeks average]]-B1467)/B1467</f>
        <v>7.4689479312330304E-2</v>
      </c>
    </row>
    <row r="1520" spans="1:6" x14ac:dyDescent="0.35">
      <c r="A1520" s="22">
        <v>37998</v>
      </c>
      <c r="B1520" s="24">
        <f>VLOOKUP(Table2634[[#This Row],[Date]],'DB Money Supply'!$A:$D,4)</f>
        <v>1300.4000000000001</v>
      </c>
      <c r="C1520" s="30">
        <f>(Table2634[[#This Row],[M1 Money Stock, Billions of Dollars, Weekly, Seasonally Adjusted]]-B1519)/B1519</f>
        <v>-1.9953952417497384E-3</v>
      </c>
      <c r="D1520" s="34">
        <f>((1+Table2634[[#This Row],[Weekly change]])^52)-1</f>
        <v>-9.8652318819797302E-2</v>
      </c>
      <c r="E1520" s="24">
        <f t="shared" si="23"/>
        <v>1303.6500000000001</v>
      </c>
      <c r="F1520" s="32">
        <f>(Table2634[[#This Row],[4 weeks average]]-B1468)/B1468</f>
        <v>6.6991324275658973E-2</v>
      </c>
    </row>
    <row r="1521" spans="1:6" x14ac:dyDescent="0.35">
      <c r="A1521" s="22">
        <v>38005</v>
      </c>
      <c r="B1521" s="24">
        <f>VLOOKUP(Table2634[[#This Row],[Date]],'DB Money Supply'!$A:$D,4)</f>
        <v>1307.5</v>
      </c>
      <c r="C1521" s="30">
        <f>(Table2634[[#This Row],[M1 Money Stock, Billions of Dollars, Weekly, Seasonally Adjusted]]-B1520)/B1520</f>
        <v>5.4598585050752912E-3</v>
      </c>
      <c r="D1521" s="34">
        <f>((1+Table2634[[#This Row],[Weekly change]])^52)-1</f>
        <v>0.32729148783341633</v>
      </c>
      <c r="E1521" s="24">
        <f t="shared" si="23"/>
        <v>1303.4250000000002</v>
      </c>
      <c r="F1521" s="32">
        <f>(Table2634[[#This Row],[4 weeks average]]-B1469)/B1469</f>
        <v>5.9953647231032067E-2</v>
      </c>
    </row>
    <row r="1522" spans="1:6" x14ac:dyDescent="0.35">
      <c r="A1522" s="22">
        <v>38012</v>
      </c>
      <c r="B1522" s="24">
        <f>VLOOKUP(Table2634[[#This Row],[Date]],'DB Money Supply'!$A:$D,4)</f>
        <v>1307.9000000000001</v>
      </c>
      <c r="C1522" s="30">
        <f>(Table2634[[#This Row],[M1 Money Stock, Billions of Dollars, Weekly, Seasonally Adjusted]]-B1521)/B1521</f>
        <v>3.059273422562837E-4</v>
      </c>
      <c r="D1522" s="34">
        <f>((1+Table2634[[#This Row],[Weekly change]])^52)-1</f>
        <v>1.6032959327916707E-2</v>
      </c>
      <c r="E1522" s="24">
        <f t="shared" si="23"/>
        <v>1304.7</v>
      </c>
      <c r="F1522" s="32">
        <f>(Table2634[[#This Row],[4 weeks average]]-B1470)/B1470</f>
        <v>6.1249389946315236E-2</v>
      </c>
    </row>
    <row r="1523" spans="1:6" x14ac:dyDescent="0.35">
      <c r="A1523" s="22">
        <v>38019</v>
      </c>
      <c r="B1523" s="24">
        <f>VLOOKUP(Table2634[[#This Row],[Date]],'DB Money Supply'!$A:$D,4)</f>
        <v>1312.3</v>
      </c>
      <c r="C1523" s="30">
        <f>(Table2634[[#This Row],[M1 Money Stock, Billions of Dollars, Weekly, Seasonally Adjusted]]-B1522)/B1522</f>
        <v>3.3641715727501056E-3</v>
      </c>
      <c r="D1523" s="34">
        <f>((1+Table2634[[#This Row],[Weekly change]])^52)-1</f>
        <v>0.19082140007277859</v>
      </c>
      <c r="E1523" s="24">
        <f t="shared" si="23"/>
        <v>1307.0250000000001</v>
      </c>
      <c r="F1523" s="32">
        <f>(Table2634[[#This Row],[4 weeks average]]-B1471)/B1471</f>
        <v>4.8471843414086467E-2</v>
      </c>
    </row>
    <row r="1524" spans="1:6" x14ac:dyDescent="0.35">
      <c r="A1524" s="22">
        <v>38026</v>
      </c>
      <c r="B1524" s="24">
        <f>VLOOKUP(Table2634[[#This Row],[Date]],'DB Money Supply'!$A:$D,4)</f>
        <v>1321</v>
      </c>
      <c r="C1524" s="30">
        <f>(Table2634[[#This Row],[M1 Money Stock, Billions of Dollars, Weekly, Seasonally Adjusted]]-B1523)/B1523</f>
        <v>6.6295816505372593E-3</v>
      </c>
      <c r="D1524" s="34">
        <f>((1+Table2634[[#This Row],[Weekly change]])^52)-1</f>
        <v>0.41001527299729856</v>
      </c>
      <c r="E1524" s="24">
        <f t="shared" si="23"/>
        <v>1312.175</v>
      </c>
      <c r="F1524" s="32">
        <f>(Table2634[[#This Row],[4 weeks average]]-B1472)/B1472</f>
        <v>6.3178577216010293E-2</v>
      </c>
    </row>
    <row r="1525" spans="1:6" x14ac:dyDescent="0.35">
      <c r="A1525" s="22">
        <v>38033</v>
      </c>
      <c r="B1525" s="24">
        <f>VLOOKUP(Table2634[[#This Row],[Date]],'DB Money Supply'!$A:$D,4)</f>
        <v>1328.2</v>
      </c>
      <c r="C1525" s="30">
        <f>(Table2634[[#This Row],[M1 Money Stock, Billions of Dollars, Weekly, Seasonally Adjusted]]-B1524)/B1524</f>
        <v>5.4504163512490884E-3</v>
      </c>
      <c r="D1525" s="34">
        <f>((1+Table2634[[#This Row],[Weekly change]])^52)-1</f>
        <v>0.32664349233035317</v>
      </c>
      <c r="E1525" s="24">
        <f t="shared" si="23"/>
        <v>1317.35</v>
      </c>
      <c r="F1525" s="32">
        <f>(Table2634[[#This Row],[4 weeks average]]-B1473)/B1473</f>
        <v>6.1437434533881237E-2</v>
      </c>
    </row>
    <row r="1526" spans="1:6" x14ac:dyDescent="0.35">
      <c r="A1526" s="22">
        <v>38040</v>
      </c>
      <c r="B1526" s="24">
        <f>VLOOKUP(Table2634[[#This Row],[Date]],'DB Money Supply'!$A:$D,4)</f>
        <v>1320.3</v>
      </c>
      <c r="C1526" s="30">
        <f>(Table2634[[#This Row],[M1 Money Stock, Billions of Dollars, Weekly, Seasonally Adjusted]]-B1525)/B1525</f>
        <v>-5.9478994127391133E-3</v>
      </c>
      <c r="D1526" s="34">
        <f>((1+Table2634[[#This Row],[Weekly change]])^52)-1</f>
        <v>-0.2667101667185553</v>
      </c>
      <c r="E1526" s="24">
        <f t="shared" si="23"/>
        <v>1320.45</v>
      </c>
      <c r="F1526" s="32">
        <f>(Table2634[[#This Row],[4 weeks average]]-B1474)/B1474</f>
        <v>7.2403151141070488E-2</v>
      </c>
    </row>
    <row r="1527" spans="1:6" x14ac:dyDescent="0.35">
      <c r="A1527" s="22">
        <v>38047</v>
      </c>
      <c r="B1527" s="24">
        <f>VLOOKUP(Table2634[[#This Row],[Date]],'DB Money Supply'!$A:$D,4)</f>
        <v>1318.4</v>
      </c>
      <c r="C1527" s="30">
        <f>(Table2634[[#This Row],[M1 Money Stock, Billions of Dollars, Weekly, Seasonally Adjusted]]-B1526)/B1526</f>
        <v>-1.4390668787395771E-3</v>
      </c>
      <c r="D1527" s="34">
        <f>((1+Table2634[[#This Row],[Weekly change]])^52)-1</f>
        <v>-7.2150163269586565E-2</v>
      </c>
      <c r="E1527" s="24">
        <f t="shared" si="23"/>
        <v>1321.9749999999999</v>
      </c>
      <c r="F1527" s="32">
        <f>(Table2634[[#This Row],[4 weeks average]]-B1475)/B1475</f>
        <v>6.1315831727681444E-2</v>
      </c>
    </row>
    <row r="1528" spans="1:6" x14ac:dyDescent="0.35">
      <c r="A1528" s="22">
        <v>38054</v>
      </c>
      <c r="B1528" s="24">
        <f>VLOOKUP(Table2634[[#This Row],[Date]],'DB Money Supply'!$A:$D,4)</f>
        <v>1318.5</v>
      </c>
      <c r="C1528" s="30">
        <f>(Table2634[[#This Row],[M1 Money Stock, Billions of Dollars, Weekly, Seasonally Adjusted]]-B1527)/B1527</f>
        <v>7.5849514563037807E-5</v>
      </c>
      <c r="D1528" s="34">
        <f>((1+Table2634[[#This Row],[Weekly change]])^52)-1</f>
        <v>3.9518130854827582E-3</v>
      </c>
      <c r="E1528" s="24">
        <f t="shared" si="23"/>
        <v>1321.35</v>
      </c>
      <c r="F1528" s="32">
        <f>(Table2634[[#This Row],[4 weeks average]]-B1476)/B1476</f>
        <v>6.3460764587525073E-2</v>
      </c>
    </row>
    <row r="1529" spans="1:6" x14ac:dyDescent="0.35">
      <c r="A1529" s="22">
        <v>38061</v>
      </c>
      <c r="B1529" s="24">
        <f>VLOOKUP(Table2634[[#This Row],[Date]],'DB Money Supply'!$A:$D,4)</f>
        <v>1329.7</v>
      </c>
      <c r="C1529" s="30">
        <f>(Table2634[[#This Row],[M1 Money Stock, Billions of Dollars, Weekly, Seasonally Adjusted]]-B1528)/B1528</f>
        <v>8.494501327265867E-3</v>
      </c>
      <c r="D1529" s="34">
        <f>((1+Table2634[[#This Row],[Weekly change]])^52)-1</f>
        <v>0.5524720875104574</v>
      </c>
      <c r="E1529" s="24">
        <f t="shared" si="23"/>
        <v>1321.7249999999999</v>
      </c>
      <c r="F1529" s="32">
        <f>(Table2634[[#This Row],[4 weeks average]]-B1477)/B1477</f>
        <v>6.9443320657010935E-2</v>
      </c>
    </row>
    <row r="1530" spans="1:6" x14ac:dyDescent="0.35">
      <c r="A1530" s="22">
        <v>38068</v>
      </c>
      <c r="B1530" s="24">
        <f>VLOOKUP(Table2634[[#This Row],[Date]],'DB Money Supply'!$A:$D,4)</f>
        <v>1335.8</v>
      </c>
      <c r="C1530" s="30">
        <f>(Table2634[[#This Row],[M1 Money Stock, Billions of Dollars, Weekly, Seasonally Adjusted]]-B1529)/B1529</f>
        <v>4.5875009400615993E-3</v>
      </c>
      <c r="D1530" s="34">
        <f>((1+Table2634[[#This Row],[Weekly change]])^52)-1</f>
        <v>0.26871495569768533</v>
      </c>
      <c r="E1530" s="24">
        <f t="shared" si="23"/>
        <v>1325.6000000000001</v>
      </c>
      <c r="F1530" s="32">
        <f>(Table2634[[#This Row],[4 weeks average]]-B1478)/B1478</f>
        <v>7.2578687596083852E-2</v>
      </c>
    </row>
    <row r="1531" spans="1:6" x14ac:dyDescent="0.35">
      <c r="A1531" s="22">
        <v>38075</v>
      </c>
      <c r="B1531" s="24">
        <f>VLOOKUP(Table2634[[#This Row],[Date]],'DB Money Supply'!$A:$D,4)</f>
        <v>1334.1</v>
      </c>
      <c r="C1531" s="30">
        <f>(Table2634[[#This Row],[M1 Money Stock, Billions of Dollars, Weekly, Seasonally Adjusted]]-B1530)/B1530</f>
        <v>-1.2726456056296194E-3</v>
      </c>
      <c r="D1531" s="34">
        <f>((1+Table2634[[#This Row],[Weekly change]])^52)-1</f>
        <v>-6.4074797495948022E-2</v>
      </c>
      <c r="E1531" s="24">
        <f t="shared" si="23"/>
        <v>1329.5250000000001</v>
      </c>
      <c r="F1531" s="32">
        <f>(Table2634[[#This Row],[4 weeks average]]-B1479)/B1479</f>
        <v>7.1851821992905504E-2</v>
      </c>
    </row>
    <row r="1532" spans="1:6" x14ac:dyDescent="0.35">
      <c r="A1532" s="22">
        <v>38082</v>
      </c>
      <c r="B1532" s="24">
        <f>VLOOKUP(Table2634[[#This Row],[Date]],'DB Money Supply'!$A:$D,4)</f>
        <v>1321.9</v>
      </c>
      <c r="C1532" s="30">
        <f>(Table2634[[#This Row],[M1 Money Stock, Billions of Dollars, Weekly, Seasonally Adjusted]]-B1531)/B1531</f>
        <v>-9.1447417734801129E-3</v>
      </c>
      <c r="D1532" s="34">
        <f>((1+Table2634[[#This Row],[Weekly change]])^52)-1</f>
        <v>-0.37980057731497285</v>
      </c>
      <c r="E1532" s="24">
        <f t="shared" si="23"/>
        <v>1330.375</v>
      </c>
      <c r="F1532" s="32">
        <f>(Table2634[[#This Row],[4 weeks average]]-B1480)/B1480</f>
        <v>7.6529373685062352E-2</v>
      </c>
    </row>
    <row r="1533" spans="1:6" x14ac:dyDescent="0.35">
      <c r="A1533" s="22">
        <v>38089</v>
      </c>
      <c r="B1533" s="24">
        <f>VLOOKUP(Table2634[[#This Row],[Date]],'DB Money Supply'!$A:$D,4)</f>
        <v>1330.1</v>
      </c>
      <c r="C1533" s="30">
        <f>(Table2634[[#This Row],[M1 Money Stock, Billions of Dollars, Weekly, Seasonally Adjusted]]-B1532)/B1532</f>
        <v>6.2031923746121622E-3</v>
      </c>
      <c r="D1533" s="34">
        <f>((1+Table2634[[#This Row],[Weekly change]])^52)-1</f>
        <v>0.37929107339691259</v>
      </c>
      <c r="E1533" s="24">
        <f t="shared" si="23"/>
        <v>1330.4749999999999</v>
      </c>
      <c r="F1533" s="32">
        <f>(Table2634[[#This Row],[4 weeks average]]-B1481)/B1481</f>
        <v>6.4465157212576854E-2</v>
      </c>
    </row>
    <row r="1534" spans="1:6" x14ac:dyDescent="0.35">
      <c r="A1534" s="22">
        <v>38096</v>
      </c>
      <c r="B1534" s="24">
        <f>VLOOKUP(Table2634[[#This Row],[Date]],'DB Money Supply'!$A:$D,4)</f>
        <v>1327.1</v>
      </c>
      <c r="C1534" s="30">
        <f>(Table2634[[#This Row],[M1 Money Stock, Billions of Dollars, Weekly, Seasonally Adjusted]]-B1533)/B1533</f>
        <v>-2.2554695135704084E-3</v>
      </c>
      <c r="D1534" s="34">
        <f>((1+Table2634[[#This Row],[Weekly change]])^52)-1</f>
        <v>-0.11078557949756296</v>
      </c>
      <c r="E1534" s="24">
        <f t="shared" si="23"/>
        <v>1328.3</v>
      </c>
      <c r="F1534" s="32">
        <f>(Table2634[[#This Row],[4 weeks average]]-B1482)/B1482</f>
        <v>5.7647901903017641E-2</v>
      </c>
    </row>
    <row r="1535" spans="1:6" x14ac:dyDescent="0.35">
      <c r="A1535" s="22">
        <v>38103</v>
      </c>
      <c r="B1535" s="24">
        <f>VLOOKUP(Table2634[[#This Row],[Date]],'DB Money Supply'!$A:$D,4)</f>
        <v>1334.6</v>
      </c>
      <c r="C1535" s="30">
        <f>(Table2634[[#This Row],[M1 Money Stock, Billions of Dollars, Weekly, Seasonally Adjusted]]-B1534)/B1534</f>
        <v>5.6514203903247689E-3</v>
      </c>
      <c r="D1535" s="34">
        <f>((1+Table2634[[#This Row],[Weekly change]])^52)-1</f>
        <v>0.34050522082047774</v>
      </c>
      <c r="E1535" s="24">
        <f t="shared" si="23"/>
        <v>1328.425</v>
      </c>
      <c r="F1535" s="32">
        <f>(Table2634[[#This Row],[4 weeks average]]-B1483)/B1483</f>
        <v>5.8168711167755183E-2</v>
      </c>
    </row>
    <row r="1536" spans="1:6" x14ac:dyDescent="0.35">
      <c r="A1536" s="22">
        <v>38110</v>
      </c>
      <c r="B1536" s="24">
        <f>VLOOKUP(Table2634[[#This Row],[Date]],'DB Money Supply'!$A:$D,4)</f>
        <v>1357.7</v>
      </c>
      <c r="C1536" s="30">
        <f>(Table2634[[#This Row],[M1 Money Stock, Billions of Dollars, Weekly, Seasonally Adjusted]]-B1535)/B1535</f>
        <v>1.7308556870972679E-2</v>
      </c>
      <c r="D1536" s="34">
        <f>((1+Table2634[[#This Row],[Weekly change]])^52)-1</f>
        <v>1.4408453814586824</v>
      </c>
      <c r="E1536" s="24">
        <f t="shared" si="23"/>
        <v>1337.375</v>
      </c>
      <c r="F1536" s="32">
        <f>(Table2634[[#This Row],[4 weeks average]]-B1484)/B1484</f>
        <v>6.039882651443066E-2</v>
      </c>
    </row>
    <row r="1537" spans="1:6" x14ac:dyDescent="0.35">
      <c r="A1537" s="22">
        <v>38117</v>
      </c>
      <c r="B1537" s="24">
        <f>VLOOKUP(Table2634[[#This Row],[Date]],'DB Money Supply'!$A:$D,4)</f>
        <v>1328</v>
      </c>
      <c r="C1537" s="30">
        <f>(Table2634[[#This Row],[M1 Money Stock, Billions of Dollars, Weekly, Seasonally Adjusted]]-B1536)/B1536</f>
        <v>-2.1875230168667631E-2</v>
      </c>
      <c r="D1537" s="34">
        <f>((1+Table2634[[#This Row],[Weekly change]])^52)-1</f>
        <v>-0.68340695818914399</v>
      </c>
      <c r="E1537" s="24">
        <f t="shared" si="23"/>
        <v>1336.85</v>
      </c>
      <c r="F1537" s="32">
        <f>(Table2634[[#This Row],[4 weeks average]]-B1485)/B1485</f>
        <v>5.363335435056743E-2</v>
      </c>
    </row>
    <row r="1538" spans="1:6" x14ac:dyDescent="0.35">
      <c r="A1538" s="22">
        <v>38124</v>
      </c>
      <c r="B1538" s="24">
        <f>VLOOKUP(Table2634[[#This Row],[Date]],'DB Money Supply'!$A:$D,4)</f>
        <v>1336</v>
      </c>
      <c r="C1538" s="30">
        <f>(Table2634[[#This Row],[M1 Money Stock, Billions of Dollars, Weekly, Seasonally Adjusted]]-B1537)/B1537</f>
        <v>6.024096385542169E-3</v>
      </c>
      <c r="D1538" s="34">
        <f>((1+Table2634[[#This Row],[Weekly change]])^52)-1</f>
        <v>0.36658270956705619</v>
      </c>
      <c r="E1538" s="24">
        <f t="shared" si="23"/>
        <v>1339.075</v>
      </c>
      <c r="F1538" s="32">
        <f>(Table2634[[#This Row],[4 weeks average]]-B1486)/B1486</f>
        <v>5.5886295536981545E-2</v>
      </c>
    </row>
    <row r="1539" spans="1:6" x14ac:dyDescent="0.35">
      <c r="A1539" s="22">
        <v>38131</v>
      </c>
      <c r="B1539" s="24">
        <f>VLOOKUP(Table2634[[#This Row],[Date]],'DB Money Supply'!$A:$D,4)</f>
        <v>1335.6</v>
      </c>
      <c r="C1539" s="30">
        <f>(Table2634[[#This Row],[M1 Money Stock, Billions of Dollars, Weekly, Seasonally Adjusted]]-B1538)/B1538</f>
        <v>-2.994011976048585E-4</v>
      </c>
      <c r="D1539" s="34">
        <f>((1+Table2634[[#This Row],[Weekly change]])^52)-1</f>
        <v>-1.5450589172076312E-2</v>
      </c>
      <c r="E1539" s="24">
        <f t="shared" si="23"/>
        <v>1339.3249999999998</v>
      </c>
      <c r="F1539" s="32">
        <f>(Table2634[[#This Row],[4 weeks average]]-B1487)/B1487</f>
        <v>5.5001969279243654E-2</v>
      </c>
    </row>
    <row r="1540" spans="1:6" x14ac:dyDescent="0.35">
      <c r="A1540" s="22">
        <v>38138</v>
      </c>
      <c r="B1540" s="24">
        <f>VLOOKUP(Table2634[[#This Row],[Date]],'DB Money Supply'!$A:$D,4)</f>
        <v>1323.1</v>
      </c>
      <c r="C1540" s="30">
        <f>(Table2634[[#This Row],[M1 Money Stock, Billions of Dollars, Weekly, Seasonally Adjusted]]-B1539)/B1539</f>
        <v>-9.3590895477687931E-3</v>
      </c>
      <c r="D1540" s="34">
        <f>((1+Table2634[[#This Row],[Weekly change]])^52)-1</f>
        <v>-0.38673882480007382</v>
      </c>
      <c r="E1540" s="24">
        <f t="shared" si="23"/>
        <v>1330.675</v>
      </c>
      <c r="F1540" s="32">
        <f>(Table2634[[#This Row],[4 weeks average]]-B1488)/B1488</f>
        <v>4.252193669696009E-2</v>
      </c>
    </row>
    <row r="1541" spans="1:6" x14ac:dyDescent="0.35">
      <c r="A1541" s="22">
        <v>38145</v>
      </c>
      <c r="B1541" s="24">
        <f>VLOOKUP(Table2634[[#This Row],[Date]],'DB Money Supply'!$A:$D,4)</f>
        <v>1327.8</v>
      </c>
      <c r="C1541" s="30">
        <f>(Table2634[[#This Row],[M1 Money Stock, Billions of Dollars, Weekly, Seasonally Adjusted]]-B1540)/B1540</f>
        <v>3.5522636233089305E-3</v>
      </c>
      <c r="D1541" s="34">
        <f>((1+Table2634[[#This Row],[Weekly change]])^52)-1</f>
        <v>0.20248518205692689</v>
      </c>
      <c r="E1541" s="24">
        <f t="shared" si="23"/>
        <v>1330.625</v>
      </c>
      <c r="F1541" s="32">
        <f>(Table2634[[#This Row],[4 weeks average]]-B1489)/B1489</f>
        <v>4.0282229692752788E-2</v>
      </c>
    </row>
    <row r="1542" spans="1:6" x14ac:dyDescent="0.35">
      <c r="A1542" s="22">
        <v>38152</v>
      </c>
      <c r="B1542" s="24">
        <f>VLOOKUP(Table2634[[#This Row],[Date]],'DB Money Supply'!$A:$D,4)</f>
        <v>1345.7</v>
      </c>
      <c r="C1542" s="30">
        <f>(Table2634[[#This Row],[M1 Money Stock, Billions of Dollars, Weekly, Seasonally Adjusted]]-B1541)/B1541</f>
        <v>1.3480945925591273E-2</v>
      </c>
      <c r="D1542" s="34">
        <f>((1+Table2634[[#This Row],[Weekly change]])^52)-1</f>
        <v>1.0063679471939122</v>
      </c>
      <c r="E1542" s="24">
        <f t="shared" si="23"/>
        <v>1333.05</v>
      </c>
      <c r="F1542" s="32">
        <f>(Table2634[[#This Row],[4 weeks average]]-B1490)/B1490</f>
        <v>3.5298229263746546E-2</v>
      </c>
    </row>
    <row r="1543" spans="1:6" x14ac:dyDescent="0.35">
      <c r="A1543" s="22">
        <v>38159</v>
      </c>
      <c r="B1543" s="24">
        <f>VLOOKUP(Table2634[[#This Row],[Date]],'DB Money Supply'!$A:$D,4)</f>
        <v>1348</v>
      </c>
      <c r="C1543" s="30">
        <f>(Table2634[[#This Row],[M1 Money Stock, Billions of Dollars, Weekly, Seasonally Adjusted]]-B1542)/B1542</f>
        <v>1.7091476554952473E-3</v>
      </c>
      <c r="D1543" s="34">
        <f>((1+Table2634[[#This Row],[Weekly change]])^52)-1</f>
        <v>9.2861858441209977E-2</v>
      </c>
      <c r="E1543" s="24">
        <f t="shared" si="23"/>
        <v>1336.1499999999999</v>
      </c>
      <c r="F1543" s="32">
        <f>(Table2634[[#This Row],[4 weeks average]]-B1491)/B1491</f>
        <v>4.6401440989897229E-2</v>
      </c>
    </row>
    <row r="1544" spans="1:6" x14ac:dyDescent="0.35">
      <c r="A1544" s="22">
        <v>38166</v>
      </c>
      <c r="B1544" s="24">
        <f>VLOOKUP(Table2634[[#This Row],[Date]],'DB Money Supply'!$A:$D,4)</f>
        <v>1353</v>
      </c>
      <c r="C1544" s="30">
        <f>(Table2634[[#This Row],[M1 Money Stock, Billions of Dollars, Weekly, Seasonally Adjusted]]-B1543)/B1543</f>
        <v>3.70919881305638E-3</v>
      </c>
      <c r="D1544" s="34">
        <f>((1+Table2634[[#This Row],[Weekly change]])^52)-1</f>
        <v>0.2123025780235015</v>
      </c>
      <c r="E1544" s="24">
        <f t="shared" si="23"/>
        <v>1343.625</v>
      </c>
      <c r="F1544" s="32">
        <f>(Table2634[[#This Row],[4 weeks average]]-B1492)/B1492</f>
        <v>4.8314738238277248E-2</v>
      </c>
    </row>
    <row r="1545" spans="1:6" x14ac:dyDescent="0.35">
      <c r="A1545" s="22">
        <v>38173</v>
      </c>
      <c r="B1545" s="24">
        <f>VLOOKUP(Table2634[[#This Row],[Date]],'DB Money Supply'!$A:$D,4)</f>
        <v>1330.1</v>
      </c>
      <c r="C1545" s="30">
        <f>(Table2634[[#This Row],[M1 Money Stock, Billions of Dollars, Weekly, Seasonally Adjusted]]-B1544)/B1544</f>
        <v>-1.6925351071692601E-2</v>
      </c>
      <c r="D1545" s="34">
        <f>((1+Table2634[[#This Row],[Weekly change]])^52)-1</f>
        <v>-0.58837870292658623</v>
      </c>
      <c r="E1545" s="24">
        <f t="shared" ref="E1545:E1608" si="24">AVERAGE(B1542:B1545)</f>
        <v>1344.1999999999998</v>
      </c>
      <c r="F1545" s="32">
        <f>(Table2634[[#This Row],[4 weeks average]]-B1493)/B1493</f>
        <v>5.3118144782199721E-2</v>
      </c>
    </row>
    <row r="1546" spans="1:6" x14ac:dyDescent="0.35">
      <c r="A1546" s="22">
        <v>38180</v>
      </c>
      <c r="B1546" s="24">
        <f>VLOOKUP(Table2634[[#This Row],[Date]],'DB Money Supply'!$A:$D,4)</f>
        <v>1341.1</v>
      </c>
      <c r="C1546" s="30">
        <f>(Table2634[[#This Row],[M1 Money Stock, Billions of Dollars, Weekly, Seasonally Adjusted]]-B1545)/B1545</f>
        <v>8.2700548830914981E-3</v>
      </c>
      <c r="D1546" s="34">
        <f>((1+Table2634[[#This Row],[Weekly change]])^52)-1</f>
        <v>0.53460705585542012</v>
      </c>
      <c r="E1546" s="24">
        <f t="shared" si="24"/>
        <v>1343.05</v>
      </c>
      <c r="F1546" s="32">
        <f>(Table2634[[#This Row],[4 weeks average]]-B1494)/B1494</f>
        <v>4.185090373128543E-2</v>
      </c>
    </row>
    <row r="1547" spans="1:6" x14ac:dyDescent="0.35">
      <c r="A1547" s="22">
        <v>38187</v>
      </c>
      <c r="B1547" s="24">
        <f>VLOOKUP(Table2634[[#This Row],[Date]],'DB Money Supply'!$A:$D,4)</f>
        <v>1337.2</v>
      </c>
      <c r="C1547" s="30">
        <f>(Table2634[[#This Row],[M1 Money Stock, Billions of Dollars, Weekly, Seasonally Adjusted]]-B1546)/B1546</f>
        <v>-2.9080605473118066E-3</v>
      </c>
      <c r="D1547" s="34">
        <f>((1+Table2634[[#This Row],[Weekly change]])^52)-1</f>
        <v>-0.14053008088221808</v>
      </c>
      <c r="E1547" s="24">
        <f t="shared" si="24"/>
        <v>1340.35</v>
      </c>
      <c r="F1547" s="32">
        <f>(Table2634[[#This Row],[4 weeks average]]-B1495)/B1495</f>
        <v>3.7342310966643449E-2</v>
      </c>
    </row>
    <row r="1548" spans="1:6" x14ac:dyDescent="0.35">
      <c r="A1548" s="22">
        <v>38194</v>
      </c>
      <c r="B1548" s="24">
        <f>VLOOKUP(Table2634[[#This Row],[Date]],'DB Money Supply'!$A:$D,4)</f>
        <v>1347.6</v>
      </c>
      <c r="C1548" s="30">
        <f>(Table2634[[#This Row],[M1 Money Stock, Billions of Dollars, Weekly, Seasonally Adjusted]]-B1547)/B1547</f>
        <v>7.7774454083157814E-3</v>
      </c>
      <c r="D1548" s="34">
        <f>((1+Table2634[[#This Row],[Weekly change]])^52)-1</f>
        <v>0.49610125830675345</v>
      </c>
      <c r="E1548" s="24">
        <f t="shared" si="24"/>
        <v>1339</v>
      </c>
      <c r="F1548" s="32">
        <f>(Table2634[[#This Row],[4 weeks average]]-B1496)/B1496</f>
        <v>4.0889303482586993E-2</v>
      </c>
    </row>
    <row r="1549" spans="1:6" x14ac:dyDescent="0.35">
      <c r="A1549" s="22">
        <v>38201</v>
      </c>
      <c r="B1549" s="24">
        <f>VLOOKUP(Table2634[[#This Row],[Date]],'DB Money Supply'!$A:$D,4)</f>
        <v>1346.8</v>
      </c>
      <c r="C1549" s="30">
        <f>(Table2634[[#This Row],[M1 Money Stock, Billions of Dollars, Weekly, Seasonally Adjusted]]-B1548)/B1548</f>
        <v>-5.9364796675568017E-4</v>
      </c>
      <c r="D1549" s="34">
        <f>((1+Table2634[[#This Row],[Weekly change]])^52)-1</f>
        <v>-3.0406978280902885E-2</v>
      </c>
      <c r="E1549" s="24">
        <f t="shared" si="24"/>
        <v>1343.175</v>
      </c>
      <c r="F1549" s="32">
        <f>(Table2634[[#This Row],[4 weeks average]]-B1497)/B1497</f>
        <v>3.2100046104195375E-2</v>
      </c>
    </row>
    <row r="1550" spans="1:6" x14ac:dyDescent="0.35">
      <c r="A1550" s="22">
        <v>38208</v>
      </c>
      <c r="B1550" s="24">
        <f>VLOOKUP(Table2634[[#This Row],[Date]],'DB Money Supply'!$A:$D,4)</f>
        <v>1352</v>
      </c>
      <c r="C1550" s="30">
        <f>(Table2634[[#This Row],[M1 Money Stock, Billions of Dollars, Weekly, Seasonally Adjusted]]-B1549)/B1549</f>
        <v>3.8610038610038949E-3</v>
      </c>
      <c r="D1550" s="34">
        <f>((1+Table2634[[#This Row],[Weekly change]])^52)-1</f>
        <v>0.22187382729367089</v>
      </c>
      <c r="E1550" s="24">
        <f t="shared" si="24"/>
        <v>1345.9</v>
      </c>
      <c r="F1550" s="32">
        <f>(Table2634[[#This Row],[4 weeks average]]-B1498)/B1498</f>
        <v>3.8984097576038289E-2</v>
      </c>
    </row>
    <row r="1551" spans="1:6" x14ac:dyDescent="0.35">
      <c r="A1551" s="22">
        <v>38215</v>
      </c>
      <c r="B1551" s="24">
        <f>VLOOKUP(Table2634[[#This Row],[Date]],'DB Money Supply'!$A:$D,4)</f>
        <v>1355.2</v>
      </c>
      <c r="C1551" s="30">
        <f>(Table2634[[#This Row],[M1 Money Stock, Billions of Dollars, Weekly, Seasonally Adjusted]]-B1550)/B1550</f>
        <v>2.3668639053254772E-3</v>
      </c>
      <c r="D1551" s="34">
        <f>((1+Table2634[[#This Row],[Weekly change]])^52)-1</f>
        <v>0.13080695726442682</v>
      </c>
      <c r="E1551" s="24">
        <f t="shared" si="24"/>
        <v>1350.3999999999999</v>
      </c>
      <c r="F1551" s="32">
        <f>(Table2634[[#This Row],[4 weeks average]]-B1499)/B1499</f>
        <v>3.1233295150820819E-2</v>
      </c>
    </row>
    <row r="1552" spans="1:6" x14ac:dyDescent="0.35">
      <c r="A1552" s="22">
        <v>38222</v>
      </c>
      <c r="B1552" s="24">
        <f>VLOOKUP(Table2634[[#This Row],[Date]],'DB Money Supply'!$A:$D,4)</f>
        <v>1362.5</v>
      </c>
      <c r="C1552" s="30">
        <f>(Table2634[[#This Row],[M1 Money Stock, Billions of Dollars, Weekly, Seasonally Adjusted]]-B1551)/B1551</f>
        <v>5.3866587957496709E-3</v>
      </c>
      <c r="D1552" s="34">
        <f>((1+Table2634[[#This Row],[Weekly change]])^52)-1</f>
        <v>0.32227605690626371</v>
      </c>
      <c r="E1552" s="24">
        <f t="shared" si="24"/>
        <v>1354.125</v>
      </c>
      <c r="F1552" s="32">
        <f>(Table2634[[#This Row],[4 weeks average]]-B1500)/B1500</f>
        <v>5.1012884197454131E-2</v>
      </c>
    </row>
    <row r="1553" spans="1:6" x14ac:dyDescent="0.35">
      <c r="A1553" s="22">
        <v>38229</v>
      </c>
      <c r="B1553" s="24">
        <f>VLOOKUP(Table2634[[#This Row],[Date]],'DB Money Supply'!$A:$D,4)</f>
        <v>1351.4</v>
      </c>
      <c r="C1553" s="30">
        <f>(Table2634[[#This Row],[M1 Money Stock, Billions of Dollars, Weekly, Seasonally Adjusted]]-B1552)/B1552</f>
        <v>-8.1467889908256215E-3</v>
      </c>
      <c r="D1553" s="34">
        <f>((1+Table2634[[#This Row],[Weekly change]])^52)-1</f>
        <v>-0.34647081135033819</v>
      </c>
      <c r="E1553" s="24">
        <f t="shared" si="24"/>
        <v>1355.2750000000001</v>
      </c>
      <c r="F1553" s="32">
        <f>(Table2634[[#This Row],[4 weeks average]]-B1501)/B1501</f>
        <v>5.1905464141570934E-2</v>
      </c>
    </row>
    <row r="1554" spans="1:6" x14ac:dyDescent="0.35">
      <c r="A1554" s="22">
        <v>38236</v>
      </c>
      <c r="B1554" s="24">
        <f>VLOOKUP(Table2634[[#This Row],[Date]],'DB Money Supply'!$A:$D,4)</f>
        <v>1342.3</v>
      </c>
      <c r="C1554" s="30">
        <f>(Table2634[[#This Row],[M1 Money Stock, Billions of Dollars, Weekly, Seasonally Adjusted]]-B1553)/B1553</f>
        <v>-6.7337575847270506E-3</v>
      </c>
      <c r="D1554" s="34">
        <f>((1+Table2634[[#This Row],[Weekly change]])^52)-1</f>
        <v>-0.29625530973496061</v>
      </c>
      <c r="E1554" s="24">
        <f t="shared" si="24"/>
        <v>1352.85</v>
      </c>
      <c r="F1554" s="32">
        <f>(Table2634[[#This Row],[4 weeks average]]-B1502)/B1502</f>
        <v>4.4591151262450779E-2</v>
      </c>
    </row>
    <row r="1555" spans="1:6" x14ac:dyDescent="0.35">
      <c r="A1555" s="22">
        <v>38243</v>
      </c>
      <c r="B1555" s="24">
        <f>VLOOKUP(Table2634[[#This Row],[Date]],'DB Money Supply'!$A:$D,4)</f>
        <v>1359.9</v>
      </c>
      <c r="C1555" s="30">
        <f>(Table2634[[#This Row],[M1 Money Stock, Billions of Dollars, Weekly, Seasonally Adjusted]]-B1554)/B1554</f>
        <v>1.3111822990389732E-2</v>
      </c>
      <c r="D1555" s="34">
        <f>((1+Table2634[[#This Row],[Weekly change]])^52)-1</f>
        <v>0.96871997032809154</v>
      </c>
      <c r="E1555" s="24">
        <f t="shared" si="24"/>
        <v>1354.0250000000001</v>
      </c>
      <c r="F1555" s="32">
        <f>(Table2634[[#This Row],[4 weeks average]]-B1503)/B1503</f>
        <v>4.16378182937149E-2</v>
      </c>
    </row>
    <row r="1556" spans="1:6" x14ac:dyDescent="0.35">
      <c r="A1556" s="22">
        <v>38250</v>
      </c>
      <c r="B1556" s="24">
        <f>VLOOKUP(Table2634[[#This Row],[Date]],'DB Money Supply'!$A:$D,4)</f>
        <v>1372.2</v>
      </c>
      <c r="C1556" s="30">
        <f>(Table2634[[#This Row],[M1 Money Stock, Billions of Dollars, Weekly, Seasonally Adjusted]]-B1555)/B1555</f>
        <v>9.0447827046105985E-3</v>
      </c>
      <c r="D1556" s="34">
        <f>((1+Table2634[[#This Row],[Weekly change]])^52)-1</f>
        <v>0.59713983967323814</v>
      </c>
      <c r="E1556" s="24">
        <f t="shared" si="24"/>
        <v>1356.45</v>
      </c>
      <c r="F1556" s="32">
        <f>(Table2634[[#This Row],[4 weeks average]]-B1504)/B1504</f>
        <v>4.3904879175003811E-2</v>
      </c>
    </row>
    <row r="1557" spans="1:6" x14ac:dyDescent="0.35">
      <c r="A1557" s="22">
        <v>38257</v>
      </c>
      <c r="B1557" s="24">
        <f>VLOOKUP(Table2634[[#This Row],[Date]],'DB Money Supply'!$A:$D,4)</f>
        <v>1372</v>
      </c>
      <c r="C1557" s="30">
        <f>(Table2634[[#This Row],[M1 Money Stock, Billions of Dollars, Weekly, Seasonally Adjusted]]-B1556)/B1556</f>
        <v>-1.4575134820000399E-4</v>
      </c>
      <c r="D1557" s="34">
        <f>((1+Table2634[[#This Row],[Weekly change]])^52)-1</f>
        <v>-7.5509695897983953E-3</v>
      </c>
      <c r="E1557" s="24">
        <f t="shared" si="24"/>
        <v>1361.6</v>
      </c>
      <c r="F1557" s="32">
        <f>(Table2634[[#This Row],[4 weeks average]]-B1505)/B1505</f>
        <v>4.9726312543365972E-2</v>
      </c>
    </row>
    <row r="1558" spans="1:6" x14ac:dyDescent="0.35">
      <c r="A1558" s="22">
        <v>38264</v>
      </c>
      <c r="B1558" s="24">
        <f>VLOOKUP(Table2634[[#This Row],[Date]],'DB Money Supply'!$A:$D,4)</f>
        <v>1364.4</v>
      </c>
      <c r="C1558" s="30">
        <f>(Table2634[[#This Row],[M1 Money Stock, Billions of Dollars, Weekly, Seasonally Adjusted]]-B1557)/B1557</f>
        <v>-5.5393586005830237E-3</v>
      </c>
      <c r="D1558" s="34">
        <f>((1+Table2634[[#This Row],[Weekly change]])^52)-1</f>
        <v>-0.25087348852333691</v>
      </c>
      <c r="E1558" s="24">
        <f t="shared" si="24"/>
        <v>1367.125</v>
      </c>
      <c r="F1558" s="32">
        <f>(Table2634[[#This Row],[4 weeks average]]-B1506)/B1506</f>
        <v>6.3248561207030679E-2</v>
      </c>
    </row>
    <row r="1559" spans="1:6" x14ac:dyDescent="0.35">
      <c r="A1559" s="22">
        <v>38271</v>
      </c>
      <c r="B1559" s="24">
        <f>VLOOKUP(Table2634[[#This Row],[Date]],'DB Money Supply'!$A:$D,4)</f>
        <v>1365.5</v>
      </c>
      <c r="C1559" s="30">
        <f>(Table2634[[#This Row],[M1 Money Stock, Billions of Dollars, Weekly, Seasonally Adjusted]]-B1558)/B1558</f>
        <v>8.0621518616234898E-4</v>
      </c>
      <c r="D1559" s="34">
        <f>((1+Table2634[[#This Row],[Weekly change]])^52)-1</f>
        <v>4.2796763283936556E-2</v>
      </c>
      <c r="E1559" s="24">
        <f t="shared" si="24"/>
        <v>1368.5250000000001</v>
      </c>
      <c r="F1559" s="32">
        <f>(Table2634[[#This Row],[4 weeks average]]-B1507)/B1507</f>
        <v>5.5146491904394829E-2</v>
      </c>
    </row>
    <row r="1560" spans="1:6" x14ac:dyDescent="0.35">
      <c r="A1560" s="22">
        <v>38278</v>
      </c>
      <c r="B1560" s="24">
        <f>VLOOKUP(Table2634[[#This Row],[Date]],'DB Money Supply'!$A:$D,4)</f>
        <v>1359.7</v>
      </c>
      <c r="C1560" s="30">
        <f>(Table2634[[#This Row],[M1 Money Stock, Billions of Dollars, Weekly, Seasonally Adjusted]]-B1559)/B1559</f>
        <v>-4.2475283778835261E-3</v>
      </c>
      <c r="D1560" s="34">
        <f>((1+Table2634[[#This Row],[Weekly change]])^52)-1</f>
        <v>-0.19855736945912683</v>
      </c>
      <c r="E1560" s="24">
        <f t="shared" si="24"/>
        <v>1365.3999999999999</v>
      </c>
      <c r="F1560" s="32">
        <f>(Table2634[[#This Row],[4 weeks average]]-B1508)/B1508</f>
        <v>5.2088149175527745E-2</v>
      </c>
    </row>
    <row r="1561" spans="1:6" x14ac:dyDescent="0.35">
      <c r="A1561" s="22">
        <v>38285</v>
      </c>
      <c r="B1561" s="24">
        <f>VLOOKUP(Table2634[[#This Row],[Date]],'DB Money Supply'!$A:$D,4)</f>
        <v>1368.5</v>
      </c>
      <c r="C1561" s="30">
        <f>(Table2634[[#This Row],[M1 Money Stock, Billions of Dollars, Weekly, Seasonally Adjusted]]-B1560)/B1560</f>
        <v>6.4720158858571405E-3</v>
      </c>
      <c r="D1561" s="34">
        <f>((1+Table2634[[#This Row],[Weekly change]])^52)-1</f>
        <v>0.39858420193051769</v>
      </c>
      <c r="E1561" s="24">
        <f t="shared" si="24"/>
        <v>1364.5250000000001</v>
      </c>
      <c r="F1561" s="32">
        <f>(Table2634[[#This Row],[4 weeks average]]-B1509)/B1509</f>
        <v>5.1089970728701313E-2</v>
      </c>
    </row>
    <row r="1562" spans="1:6" x14ac:dyDescent="0.35">
      <c r="A1562" s="22">
        <v>38292</v>
      </c>
      <c r="B1562" s="24">
        <f>VLOOKUP(Table2634[[#This Row],[Date]],'DB Money Supply'!$A:$D,4)</f>
        <v>1352.8</v>
      </c>
      <c r="C1562" s="30">
        <f>(Table2634[[#This Row],[M1 Money Stock, Billions of Dollars, Weekly, Seasonally Adjusted]]-B1561)/B1561</f>
        <v>-1.1472415052977747E-2</v>
      </c>
      <c r="D1562" s="34">
        <f>((1+Table2634[[#This Row],[Weekly change]])^52)-1</f>
        <v>-0.45119605084317671</v>
      </c>
      <c r="E1562" s="24">
        <f t="shared" si="24"/>
        <v>1361.625</v>
      </c>
      <c r="F1562" s="32">
        <f>(Table2634[[#This Row],[4 weeks average]]-B1510)/B1510</f>
        <v>3.4276490695024683E-2</v>
      </c>
    </row>
    <row r="1563" spans="1:6" x14ac:dyDescent="0.35">
      <c r="A1563" s="22">
        <v>38299</v>
      </c>
      <c r="B1563" s="24">
        <f>VLOOKUP(Table2634[[#This Row],[Date]],'DB Money Supply'!$A:$D,4)</f>
        <v>1363.9</v>
      </c>
      <c r="C1563" s="30">
        <f>(Table2634[[#This Row],[M1 Money Stock, Billions of Dollars, Weekly, Seasonally Adjusted]]-B1562)/B1562</f>
        <v>8.2052040212892783E-3</v>
      </c>
      <c r="D1563" s="34">
        <f>((1+Table2634[[#This Row],[Weekly change]])^52)-1</f>
        <v>0.52948284141738888</v>
      </c>
      <c r="E1563" s="24">
        <f t="shared" si="24"/>
        <v>1361.2249999999999</v>
      </c>
      <c r="F1563" s="32">
        <f>(Table2634[[#This Row],[4 weeks average]]-B1511)/B1511</f>
        <v>4.2126014392895317E-2</v>
      </c>
    </row>
    <row r="1564" spans="1:6" x14ac:dyDescent="0.35">
      <c r="A1564" s="22">
        <v>38306</v>
      </c>
      <c r="B1564" s="24">
        <f>VLOOKUP(Table2634[[#This Row],[Date]],'DB Money Supply'!$A:$D,4)</f>
        <v>1371.2</v>
      </c>
      <c r="C1564" s="30">
        <f>(Table2634[[#This Row],[M1 Money Stock, Billions of Dollars, Weekly, Seasonally Adjusted]]-B1563)/B1563</f>
        <v>5.3522985556125483E-3</v>
      </c>
      <c r="D1564" s="34">
        <f>((1+Table2634[[#This Row],[Weekly change]])^52)-1</f>
        <v>0.31992820815210865</v>
      </c>
      <c r="E1564" s="24">
        <f t="shared" si="24"/>
        <v>1364.1000000000001</v>
      </c>
      <c r="F1564" s="32">
        <f>(Table2634[[#This Row],[4 weeks average]]-B1512)/B1512</f>
        <v>5.1167450104030274E-2</v>
      </c>
    </row>
    <row r="1565" spans="1:6" x14ac:dyDescent="0.35">
      <c r="A1565" s="22">
        <v>38313</v>
      </c>
      <c r="B1565" s="24">
        <f>VLOOKUP(Table2634[[#This Row],[Date]],'DB Money Supply'!$A:$D,4)</f>
        <v>1379.2</v>
      </c>
      <c r="C1565" s="30">
        <f>(Table2634[[#This Row],[M1 Money Stock, Billions of Dollars, Weekly, Seasonally Adjusted]]-B1564)/B1564</f>
        <v>5.8343057176196032E-3</v>
      </c>
      <c r="D1565" s="34">
        <f>((1+Table2634[[#This Row],[Weekly change]])^52)-1</f>
        <v>0.35324079892258564</v>
      </c>
      <c r="E1565" s="24">
        <f t="shared" si="24"/>
        <v>1366.7749999999999</v>
      </c>
      <c r="F1565" s="32">
        <f>(Table2634[[#This Row],[4 weeks average]]-B1513)/B1513</f>
        <v>5.7057231245166172E-2</v>
      </c>
    </row>
    <row r="1566" spans="1:6" x14ac:dyDescent="0.35">
      <c r="A1566" s="22">
        <v>38320</v>
      </c>
      <c r="B1566" s="24">
        <f>VLOOKUP(Table2634[[#This Row],[Date]],'DB Money Supply'!$A:$D,4)</f>
        <v>1387.5</v>
      </c>
      <c r="C1566" s="30">
        <f>(Table2634[[#This Row],[M1 Money Stock, Billions of Dollars, Weekly, Seasonally Adjusted]]-B1565)/B1565</f>
        <v>6.0179814385150484E-3</v>
      </c>
      <c r="D1566" s="34">
        <f>((1+Table2634[[#This Row],[Weekly change]])^52)-1</f>
        <v>0.36615083635340118</v>
      </c>
      <c r="E1566" s="24">
        <f t="shared" si="24"/>
        <v>1375.45</v>
      </c>
      <c r="F1566" s="32">
        <f>(Table2634[[#This Row],[4 weeks average]]-B1514)/B1514</f>
        <v>6.5662043852173238E-2</v>
      </c>
    </row>
    <row r="1567" spans="1:6" x14ac:dyDescent="0.35">
      <c r="A1567" s="22">
        <v>38327</v>
      </c>
      <c r="B1567" s="24">
        <f>VLOOKUP(Table2634[[#This Row],[Date]],'DB Money Supply'!$A:$D,4)</f>
        <v>1359.6</v>
      </c>
      <c r="C1567" s="30">
        <f>(Table2634[[#This Row],[M1 Money Stock, Billions of Dollars, Weekly, Seasonally Adjusted]]-B1566)/B1566</f>
        <v>-2.0108108108108175E-2</v>
      </c>
      <c r="D1567" s="34">
        <f>((1+Table2634[[#This Row],[Weekly change]])^52)-1</f>
        <v>-0.65225208557224601</v>
      </c>
      <c r="E1567" s="24">
        <f t="shared" si="24"/>
        <v>1374.375</v>
      </c>
      <c r="F1567" s="32">
        <f>(Table2634[[#This Row],[4 weeks average]]-B1515)/B1515</f>
        <v>5.324162771093563E-2</v>
      </c>
    </row>
    <row r="1568" spans="1:6" x14ac:dyDescent="0.35">
      <c r="A1568" s="22">
        <v>38334</v>
      </c>
      <c r="B1568" s="24">
        <f>VLOOKUP(Table2634[[#This Row],[Date]],'DB Money Supply'!$A:$D,4)</f>
        <v>1369.7</v>
      </c>
      <c r="C1568" s="30">
        <f>(Table2634[[#This Row],[M1 Money Stock, Billions of Dollars, Weekly, Seasonally Adjusted]]-B1567)/B1567</f>
        <v>7.4286554869080149E-3</v>
      </c>
      <c r="D1568" s="34">
        <f>((1+Table2634[[#This Row],[Weekly change]])^52)-1</f>
        <v>0.46941203380978913</v>
      </c>
      <c r="E1568" s="24">
        <f t="shared" si="24"/>
        <v>1373.9999999999998</v>
      </c>
      <c r="F1568" s="32">
        <f>(Table2634[[#This Row],[4 weeks average]]-B1516)/B1516</f>
        <v>4.7415764598261793E-2</v>
      </c>
    </row>
    <row r="1569" spans="1:6" x14ac:dyDescent="0.35">
      <c r="A1569" s="22">
        <v>38341</v>
      </c>
      <c r="B1569" s="24">
        <f>VLOOKUP(Table2634[[#This Row],[Date]],'DB Money Supply'!$A:$D,4)</f>
        <v>1380</v>
      </c>
      <c r="C1569" s="30">
        <f>(Table2634[[#This Row],[M1 Money Stock, Billions of Dollars, Weekly, Seasonally Adjusted]]-B1568)/B1568</f>
        <v>7.5198948674891977E-3</v>
      </c>
      <c r="D1569" s="34">
        <f>((1+Table2634[[#This Row],[Weekly change]])^52)-1</f>
        <v>0.47634818099824328</v>
      </c>
      <c r="E1569" s="24">
        <f t="shared" si="24"/>
        <v>1374.2</v>
      </c>
      <c r="F1569" s="32">
        <f>(Table2634[[#This Row],[4 weeks average]]-B1517)/B1517</f>
        <v>5.0290431060837623E-2</v>
      </c>
    </row>
    <row r="1570" spans="1:6" x14ac:dyDescent="0.35">
      <c r="A1570" s="22">
        <v>38348</v>
      </c>
      <c r="B1570" s="24">
        <f>VLOOKUP(Table2634[[#This Row],[Date]],'DB Money Supply'!$A:$D,4)</f>
        <v>1387.5</v>
      </c>
      <c r="C1570" s="30">
        <f>(Table2634[[#This Row],[M1 Money Stock, Billions of Dollars, Weekly, Seasonally Adjusted]]-B1569)/B1569</f>
        <v>5.434782608695652E-3</v>
      </c>
      <c r="D1570" s="34">
        <f>((1+Table2634[[#This Row],[Weekly change]])^52)-1</f>
        <v>0.32557126299418582</v>
      </c>
      <c r="E1570" s="24">
        <f t="shared" si="24"/>
        <v>1374.2</v>
      </c>
      <c r="F1570" s="32">
        <f>(Table2634[[#This Row],[4 weeks average]]-B1518)/B1518</f>
        <v>5.4805035308566237E-2</v>
      </c>
    </row>
    <row r="1571" spans="1:6" x14ac:dyDescent="0.35">
      <c r="A1571" s="22">
        <v>38355</v>
      </c>
      <c r="B1571" s="24">
        <f>VLOOKUP(Table2634[[#This Row],[Date]],'DB Money Supply'!$A:$D,4)</f>
        <v>1373.7</v>
      </c>
      <c r="C1571" s="30">
        <f>(Table2634[[#This Row],[M1 Money Stock, Billions of Dollars, Weekly, Seasonally Adjusted]]-B1570)/B1570</f>
        <v>-9.9459459459459131E-3</v>
      </c>
      <c r="D1571" s="34">
        <f>((1+Table2634[[#This Row],[Weekly change]])^52)-1</f>
        <v>-0.40534765543402473</v>
      </c>
      <c r="E1571" s="24">
        <f t="shared" si="24"/>
        <v>1377.7249999999999</v>
      </c>
      <c r="F1571" s="32">
        <f>(Table2634[[#This Row],[4 weeks average]]-B1519)/B1519</f>
        <v>5.734842670759778E-2</v>
      </c>
    </row>
    <row r="1572" spans="1:6" x14ac:dyDescent="0.35">
      <c r="A1572" s="22">
        <v>38362</v>
      </c>
      <c r="B1572" s="24">
        <f>VLOOKUP(Table2634[[#This Row],[Date]],'DB Money Supply'!$A:$D,4)</f>
        <v>1347.5</v>
      </c>
      <c r="C1572" s="30">
        <f>(Table2634[[#This Row],[M1 Money Stock, Billions of Dollars, Weekly, Seasonally Adjusted]]-B1571)/B1571</f>
        <v>-1.9072577709834785E-2</v>
      </c>
      <c r="D1572" s="34">
        <f>((1+Table2634[[#This Row],[Weekly change]])^52)-1</f>
        <v>-0.63261828956003008</v>
      </c>
      <c r="E1572" s="24">
        <f t="shared" si="24"/>
        <v>1372.175</v>
      </c>
      <c r="F1572" s="32">
        <f>(Table2634[[#This Row],[4 weeks average]]-B1520)/B1520</f>
        <v>5.5194555521377926E-2</v>
      </c>
    </row>
    <row r="1573" spans="1:6" x14ac:dyDescent="0.35">
      <c r="A1573" s="22">
        <v>38369</v>
      </c>
      <c r="B1573" s="24">
        <f>VLOOKUP(Table2634[[#This Row],[Date]],'DB Money Supply'!$A:$D,4)</f>
        <v>1348.5</v>
      </c>
      <c r="C1573" s="30">
        <f>(Table2634[[#This Row],[M1 Money Stock, Billions of Dollars, Weekly, Seasonally Adjusted]]-B1572)/B1572</f>
        <v>7.4211502782931351E-4</v>
      </c>
      <c r="D1573" s="34">
        <f>((1+Table2634[[#This Row],[Weekly change]])^52)-1</f>
        <v>3.9329370838286026E-2</v>
      </c>
      <c r="E1573" s="24">
        <f t="shared" si="24"/>
        <v>1364.3</v>
      </c>
      <c r="F1573" s="32">
        <f>(Table2634[[#This Row],[4 weeks average]]-B1521)/B1521</f>
        <v>4.3441682600382371E-2</v>
      </c>
    </row>
    <row r="1574" spans="1:6" x14ac:dyDescent="0.35">
      <c r="A1574" s="22">
        <v>38376</v>
      </c>
      <c r="B1574" s="24">
        <f>VLOOKUP(Table2634[[#This Row],[Date]],'DB Money Supply'!$A:$D,4)</f>
        <v>1362.7</v>
      </c>
      <c r="C1574" s="30">
        <f>(Table2634[[#This Row],[M1 Money Stock, Billions of Dollars, Weekly, Seasonally Adjusted]]-B1573)/B1573</f>
        <v>1.0530218761586982E-2</v>
      </c>
      <c r="D1574" s="34">
        <f>((1+Table2634[[#This Row],[Weekly change]])^52)-1</f>
        <v>0.72410561704391752</v>
      </c>
      <c r="E1574" s="24">
        <f t="shared" si="24"/>
        <v>1358.1</v>
      </c>
      <c r="F1574" s="32">
        <f>(Table2634[[#This Row],[4 weeks average]]-B1522)/B1522</f>
        <v>3.8382139307286345E-2</v>
      </c>
    </row>
    <row r="1575" spans="1:6" x14ac:dyDescent="0.35">
      <c r="A1575" s="22">
        <v>38383</v>
      </c>
      <c r="B1575" s="24">
        <f>VLOOKUP(Table2634[[#This Row],[Date]],'DB Money Supply'!$A:$D,4)</f>
        <v>1364.9</v>
      </c>
      <c r="C1575" s="30">
        <f>(Table2634[[#This Row],[M1 Money Stock, Billions of Dollars, Weekly, Seasonally Adjusted]]-B1574)/B1574</f>
        <v>1.6144419167828908E-3</v>
      </c>
      <c r="D1575" s="34">
        <f>((1+Table2634[[#This Row],[Weekly change]])^52)-1</f>
        <v>8.750195918824355E-2</v>
      </c>
      <c r="E1575" s="24">
        <f t="shared" si="24"/>
        <v>1355.9</v>
      </c>
      <c r="F1575" s="32">
        <f>(Table2634[[#This Row],[4 weeks average]]-B1523)/B1523</f>
        <v>3.322411034062344E-2</v>
      </c>
    </row>
    <row r="1576" spans="1:6" x14ac:dyDescent="0.35">
      <c r="A1576" s="22">
        <v>38390</v>
      </c>
      <c r="B1576" s="24">
        <f>VLOOKUP(Table2634[[#This Row],[Date]],'DB Money Supply'!$A:$D,4)</f>
        <v>1353.7</v>
      </c>
      <c r="C1576" s="30">
        <f>(Table2634[[#This Row],[M1 Money Stock, Billions of Dollars, Weekly, Seasonally Adjusted]]-B1575)/B1575</f>
        <v>-8.2057293574621173E-3</v>
      </c>
      <c r="D1576" s="34">
        <f>((1+Table2634[[#This Row],[Weekly change]])^52)-1</f>
        <v>-0.34848720730970073</v>
      </c>
      <c r="E1576" s="24">
        <f t="shared" si="24"/>
        <v>1357.45</v>
      </c>
      <c r="F1576" s="32">
        <f>(Table2634[[#This Row],[4 weeks average]]-B1524)/B1524</f>
        <v>2.7592732778198369E-2</v>
      </c>
    </row>
    <row r="1577" spans="1:6" x14ac:dyDescent="0.35">
      <c r="A1577" s="22">
        <v>38397</v>
      </c>
      <c r="B1577" s="24">
        <f>VLOOKUP(Table2634[[#This Row],[Date]],'DB Money Supply'!$A:$D,4)</f>
        <v>1368.7</v>
      </c>
      <c r="C1577" s="30">
        <f>(Table2634[[#This Row],[M1 Money Stock, Billions of Dollars, Weekly, Seasonally Adjusted]]-B1576)/B1576</f>
        <v>1.1080741670975844E-2</v>
      </c>
      <c r="D1577" s="34">
        <f>((1+Table2634[[#This Row],[Weekly change]])^52)-1</f>
        <v>0.77363231884253336</v>
      </c>
      <c r="E1577" s="24">
        <f t="shared" si="24"/>
        <v>1362.5</v>
      </c>
      <c r="F1577" s="32">
        <f>(Table2634[[#This Row],[4 weeks average]]-B1525)/B1525</f>
        <v>2.5824424032525186E-2</v>
      </c>
    </row>
    <row r="1578" spans="1:6" x14ac:dyDescent="0.35">
      <c r="A1578" s="22">
        <v>38404</v>
      </c>
      <c r="B1578" s="24">
        <f>VLOOKUP(Table2634[[#This Row],[Date]],'DB Money Supply'!$A:$D,4)</f>
        <v>1381.5</v>
      </c>
      <c r="C1578" s="30">
        <f>(Table2634[[#This Row],[M1 Money Stock, Billions of Dollars, Weekly, Seasonally Adjusted]]-B1577)/B1577</f>
        <v>9.3519397968875248E-3</v>
      </c>
      <c r="D1578" s="34">
        <f>((1+Table2634[[#This Row],[Weekly change]])^52)-1</f>
        <v>0.62261820344498831</v>
      </c>
      <c r="E1578" s="24">
        <f t="shared" si="24"/>
        <v>1367.2</v>
      </c>
      <c r="F1578" s="32">
        <f>(Table2634[[#This Row],[4 weeks average]]-B1526)/B1526</f>
        <v>3.5522229796258499E-2</v>
      </c>
    </row>
    <row r="1579" spans="1:6" x14ac:dyDescent="0.35">
      <c r="A1579" s="22">
        <v>38411</v>
      </c>
      <c r="B1579" s="24">
        <f>VLOOKUP(Table2634[[#This Row],[Date]],'DB Money Supply'!$A:$D,4)</f>
        <v>1380.5</v>
      </c>
      <c r="C1579" s="30">
        <f>(Table2634[[#This Row],[M1 Money Stock, Billions of Dollars, Weekly, Seasonally Adjusted]]-B1578)/B1578</f>
        <v>-7.2385088671733622E-4</v>
      </c>
      <c r="D1579" s="34">
        <f>((1+Table2634[[#This Row],[Weekly change]])^52)-1</f>
        <v>-3.69537830433877E-2</v>
      </c>
      <c r="E1579" s="24">
        <f t="shared" si="24"/>
        <v>1371.1</v>
      </c>
      <c r="F1579" s="32">
        <f>(Table2634[[#This Row],[4 weeks average]]-B1527)/B1527</f>
        <v>3.9972694174757142E-2</v>
      </c>
    </row>
    <row r="1580" spans="1:6" x14ac:dyDescent="0.35">
      <c r="A1580" s="22">
        <v>38418</v>
      </c>
      <c r="B1580" s="24">
        <f>VLOOKUP(Table2634[[#This Row],[Date]],'DB Money Supply'!$A:$D,4)</f>
        <v>1362.8</v>
      </c>
      <c r="C1580" s="30">
        <f>(Table2634[[#This Row],[M1 Money Stock, Billions of Dollars, Weekly, Seasonally Adjusted]]-B1579)/B1579</f>
        <v>-1.2821441506700504E-2</v>
      </c>
      <c r="D1580" s="34">
        <f>((1+Table2634[[#This Row],[Weekly change]])^52)-1</f>
        <v>-0.48881615081127305</v>
      </c>
      <c r="E1580" s="24">
        <f t="shared" si="24"/>
        <v>1373.375</v>
      </c>
      <c r="F1580" s="32">
        <f>(Table2634[[#This Row],[4 weeks average]]-B1528)/B1528</f>
        <v>4.1619264315510052E-2</v>
      </c>
    </row>
    <row r="1581" spans="1:6" x14ac:dyDescent="0.35">
      <c r="A1581" s="22">
        <v>38425</v>
      </c>
      <c r="B1581" s="24">
        <f>VLOOKUP(Table2634[[#This Row],[Date]],'DB Money Supply'!$A:$D,4)</f>
        <v>1370.1</v>
      </c>
      <c r="C1581" s="30">
        <f>(Table2634[[#This Row],[M1 Money Stock, Billions of Dollars, Weekly, Seasonally Adjusted]]-B1580)/B1580</f>
        <v>5.3566187261520071E-3</v>
      </c>
      <c r="D1581" s="34">
        <f>((1+Table2634[[#This Row],[Weekly change]])^52)-1</f>
        <v>0.32022318223502499</v>
      </c>
      <c r="E1581" s="24">
        <f t="shared" si="24"/>
        <v>1373.7249999999999</v>
      </c>
      <c r="F1581" s="32">
        <f>(Table2634[[#This Row],[4 weeks average]]-B1529)/B1529</f>
        <v>3.3108971948559725E-2</v>
      </c>
    </row>
    <row r="1582" spans="1:6" x14ac:dyDescent="0.35">
      <c r="A1582" s="22">
        <v>38432</v>
      </c>
      <c r="B1582" s="24">
        <f>VLOOKUP(Table2634[[#This Row],[Date]],'DB Money Supply'!$A:$D,4)</f>
        <v>1376.3</v>
      </c>
      <c r="C1582" s="30">
        <f>(Table2634[[#This Row],[M1 Money Stock, Billions of Dollars, Weekly, Seasonally Adjusted]]-B1581)/B1581</f>
        <v>4.5252171374352574E-3</v>
      </c>
      <c r="D1582" s="34">
        <f>((1+Table2634[[#This Row],[Weekly change]])^52)-1</f>
        <v>0.26463111957327845</v>
      </c>
      <c r="E1582" s="24">
        <f t="shared" si="24"/>
        <v>1372.425</v>
      </c>
      <c r="F1582" s="32">
        <f>(Table2634[[#This Row],[4 weeks average]]-B1530)/B1530</f>
        <v>2.7418026650696214E-2</v>
      </c>
    </row>
    <row r="1583" spans="1:6" x14ac:dyDescent="0.35">
      <c r="A1583" s="22">
        <v>38439</v>
      </c>
      <c r="B1583" s="24">
        <f>VLOOKUP(Table2634[[#This Row],[Date]],'DB Money Supply'!$A:$D,4)</f>
        <v>1378.4</v>
      </c>
      <c r="C1583" s="30">
        <f>(Table2634[[#This Row],[M1 Money Stock, Billions of Dollars, Weekly, Seasonally Adjusted]]-B1582)/B1582</f>
        <v>1.5258301242462664E-3</v>
      </c>
      <c r="D1583" s="34">
        <f>((1+Table2634[[#This Row],[Weekly change]])^52)-1</f>
        <v>8.2510300007939463E-2</v>
      </c>
      <c r="E1583" s="24">
        <f t="shared" si="24"/>
        <v>1371.9</v>
      </c>
      <c r="F1583" s="32">
        <f>(Table2634[[#This Row],[4 weeks average]]-B1531)/B1531</f>
        <v>2.8333708117832385E-2</v>
      </c>
    </row>
    <row r="1584" spans="1:6" x14ac:dyDescent="0.35">
      <c r="A1584" s="22">
        <v>38446</v>
      </c>
      <c r="B1584" s="24">
        <f>VLOOKUP(Table2634[[#This Row],[Date]],'DB Money Supply'!$A:$D,4)</f>
        <v>1361.1</v>
      </c>
      <c r="C1584" s="30">
        <f>(Table2634[[#This Row],[M1 Money Stock, Billions of Dollars, Weekly, Seasonally Adjusted]]-B1583)/B1583</f>
        <v>-1.2550783517121432E-2</v>
      </c>
      <c r="D1584" s="34">
        <f>((1+Table2634[[#This Row],[Weekly change]])^52)-1</f>
        <v>-0.48147701035319967</v>
      </c>
      <c r="E1584" s="24">
        <f t="shared" si="24"/>
        <v>1371.4749999999999</v>
      </c>
      <c r="F1584" s="32">
        <f>(Table2634[[#This Row],[4 weeks average]]-B1532)/B1532</f>
        <v>3.7502836825780934E-2</v>
      </c>
    </row>
    <row r="1585" spans="1:6" x14ac:dyDescent="0.35">
      <c r="A1585" s="22">
        <v>38453</v>
      </c>
      <c r="B1585" s="24">
        <f>VLOOKUP(Table2634[[#This Row],[Date]],'DB Money Supply'!$A:$D,4)</f>
        <v>1355.3</v>
      </c>
      <c r="C1585" s="30">
        <f>(Table2634[[#This Row],[M1 Money Stock, Billions of Dollars, Weekly, Seasonally Adjusted]]-B1584)/B1584</f>
        <v>-4.2612592755858899E-3</v>
      </c>
      <c r="D1585" s="34">
        <f>((1+Table2634[[#This Row],[Weekly change]])^52)-1</f>
        <v>-0.19913184377762683</v>
      </c>
      <c r="E1585" s="24">
        <f t="shared" si="24"/>
        <v>1367.7749999999999</v>
      </c>
      <c r="F1585" s="32">
        <f>(Table2634[[#This Row],[4 weeks average]]-B1533)/B1533</f>
        <v>2.8324937974588345E-2</v>
      </c>
    </row>
    <row r="1586" spans="1:6" x14ac:dyDescent="0.35">
      <c r="A1586" s="22">
        <v>38460</v>
      </c>
      <c r="B1586" s="24">
        <f>VLOOKUP(Table2634[[#This Row],[Date]],'DB Money Supply'!$A:$D,4)</f>
        <v>1355.1</v>
      </c>
      <c r="C1586" s="30">
        <f>(Table2634[[#This Row],[M1 Money Stock, Billions of Dollars, Weekly, Seasonally Adjusted]]-B1585)/B1585</f>
        <v>-1.4756880395487749E-4</v>
      </c>
      <c r="D1586" s="34">
        <f>((1+Table2634[[#This Row],[Weekly change]])^52)-1</f>
        <v>-7.6447729888569071E-3</v>
      </c>
      <c r="E1586" s="24">
        <f t="shared" si="24"/>
        <v>1362.4749999999999</v>
      </c>
      <c r="F1586" s="32">
        <f>(Table2634[[#This Row],[4 weeks average]]-B1534)/B1534</f>
        <v>2.6655866174365158E-2</v>
      </c>
    </row>
    <row r="1587" spans="1:6" x14ac:dyDescent="0.35">
      <c r="A1587" s="22">
        <v>38467</v>
      </c>
      <c r="B1587" s="24">
        <f>VLOOKUP(Table2634[[#This Row],[Date]],'DB Money Supply'!$A:$D,4)</f>
        <v>1361.7</v>
      </c>
      <c r="C1587" s="30">
        <f>(Table2634[[#This Row],[M1 Money Stock, Billions of Dollars, Weekly, Seasonally Adjusted]]-B1586)/B1586</f>
        <v>4.8704892627851352E-3</v>
      </c>
      <c r="D1587" s="34">
        <f>((1+Table2634[[#This Row],[Weekly change]])^52)-1</f>
        <v>0.28743346390089819</v>
      </c>
      <c r="E1587" s="24">
        <f t="shared" si="24"/>
        <v>1358.3</v>
      </c>
      <c r="F1587" s="32">
        <f>(Table2634[[#This Row],[4 weeks average]]-B1535)/B1535</f>
        <v>1.7758129776712157E-2</v>
      </c>
    </row>
    <row r="1588" spans="1:6" x14ac:dyDescent="0.35">
      <c r="A1588" s="22">
        <v>38474</v>
      </c>
      <c r="B1588" s="24">
        <f>VLOOKUP(Table2634[[#This Row],[Date]],'DB Money Supply'!$A:$D,4)</f>
        <v>1360.4</v>
      </c>
      <c r="C1588" s="30">
        <f>(Table2634[[#This Row],[M1 Money Stock, Billions of Dollars, Weekly, Seasonally Adjusted]]-B1587)/B1587</f>
        <v>-9.5468899170151613E-4</v>
      </c>
      <c r="D1588" s="34">
        <f>((1+Table2634[[#This Row],[Weekly change]])^52)-1</f>
        <v>-4.8454277065225204E-2</v>
      </c>
      <c r="E1588" s="24">
        <f t="shared" si="24"/>
        <v>1358.125</v>
      </c>
      <c r="F1588" s="32">
        <f>(Table2634[[#This Row],[4 weeks average]]-B1536)/B1536</f>
        <v>3.1302938793544564E-4</v>
      </c>
    </row>
    <row r="1589" spans="1:6" x14ac:dyDescent="0.35">
      <c r="A1589" s="22">
        <v>38481</v>
      </c>
      <c r="B1589" s="24">
        <f>VLOOKUP(Table2634[[#This Row],[Date]],'DB Money Supply'!$A:$D,4)</f>
        <v>1361.8</v>
      </c>
      <c r="C1589" s="30">
        <f>(Table2634[[#This Row],[M1 Money Stock, Billions of Dollars, Weekly, Seasonally Adjusted]]-B1588)/B1588</f>
        <v>1.0291090855629693E-3</v>
      </c>
      <c r="D1589" s="34">
        <f>((1+Table2634[[#This Row],[Weekly change]])^52)-1</f>
        <v>5.4942386646316121E-2</v>
      </c>
      <c r="E1589" s="24">
        <f t="shared" si="24"/>
        <v>1359.75</v>
      </c>
      <c r="F1589" s="32">
        <f>(Table2634[[#This Row],[4 weeks average]]-B1537)/B1537</f>
        <v>2.3908132530120481E-2</v>
      </c>
    </row>
    <row r="1590" spans="1:6" x14ac:dyDescent="0.35">
      <c r="A1590" s="22">
        <v>38488</v>
      </c>
      <c r="B1590" s="24">
        <f>VLOOKUP(Table2634[[#This Row],[Date]],'DB Money Supply'!$A:$D,4)</f>
        <v>1357.6</v>
      </c>
      <c r="C1590" s="30">
        <f>(Table2634[[#This Row],[M1 Money Stock, Billions of Dollars, Weekly, Seasonally Adjusted]]-B1589)/B1589</f>
        <v>-3.0841533264796927E-3</v>
      </c>
      <c r="D1590" s="34">
        <f>((1+Table2634[[#This Row],[Weekly change]])^52)-1</f>
        <v>-0.14838760805458862</v>
      </c>
      <c r="E1590" s="24">
        <f t="shared" si="24"/>
        <v>1360.375</v>
      </c>
      <c r="F1590" s="32">
        <f>(Table2634[[#This Row],[4 weeks average]]-B1538)/B1538</f>
        <v>1.8244760479041916E-2</v>
      </c>
    </row>
    <row r="1591" spans="1:6" x14ac:dyDescent="0.35">
      <c r="A1591" s="22">
        <v>38495</v>
      </c>
      <c r="B1591" s="24">
        <f>VLOOKUP(Table2634[[#This Row],[Date]],'DB Money Supply'!$A:$D,4)</f>
        <v>1367.4</v>
      </c>
      <c r="C1591" s="30">
        <f>(Table2634[[#This Row],[M1 Money Stock, Billions of Dollars, Weekly, Seasonally Adjusted]]-B1590)/B1590</f>
        <v>7.2186210960519907E-3</v>
      </c>
      <c r="D1591" s="34">
        <f>((1+Table2634[[#This Row],[Weekly change]])^52)-1</f>
        <v>0.45356616495151947</v>
      </c>
      <c r="E1591" s="24">
        <f t="shared" si="24"/>
        <v>1361.8</v>
      </c>
      <c r="F1591" s="32">
        <f>(Table2634[[#This Row],[4 weeks average]]-B1539)/B1539</f>
        <v>1.9616651692123427E-2</v>
      </c>
    </row>
    <row r="1592" spans="1:6" x14ac:dyDescent="0.35">
      <c r="A1592" s="22">
        <v>38502</v>
      </c>
      <c r="B1592" s="24">
        <f>VLOOKUP(Table2634[[#This Row],[Date]],'DB Money Supply'!$A:$D,4)</f>
        <v>1379.4</v>
      </c>
      <c r="C1592" s="30">
        <f>(Table2634[[#This Row],[M1 Money Stock, Billions of Dollars, Weekly, Seasonally Adjusted]]-B1591)/B1591</f>
        <v>8.7757788503729697E-3</v>
      </c>
      <c r="D1592" s="34">
        <f>((1+Table2634[[#This Row],[Weekly change]])^52)-1</f>
        <v>0.57514883607781209</v>
      </c>
      <c r="E1592" s="24">
        <f t="shared" si="24"/>
        <v>1366.55</v>
      </c>
      <c r="F1592" s="32">
        <f>(Table2634[[#This Row],[4 weeks average]]-B1540)/B1540</f>
        <v>3.2839543496334403E-2</v>
      </c>
    </row>
    <row r="1593" spans="1:6" x14ac:dyDescent="0.35">
      <c r="A1593" s="22">
        <v>38509</v>
      </c>
      <c r="B1593" s="24">
        <f>VLOOKUP(Table2634[[#This Row],[Date]],'DB Money Supply'!$A:$D,4)</f>
        <v>1361.7</v>
      </c>
      <c r="C1593" s="30">
        <f>(Table2634[[#This Row],[M1 Money Stock, Billions of Dollars, Weekly, Seasonally Adjusted]]-B1592)/B1592</f>
        <v>-1.2831665941713821E-2</v>
      </c>
      <c r="D1593" s="34">
        <f>((1+Table2634[[#This Row],[Weekly change]])^52)-1</f>
        <v>-0.48909138943393005</v>
      </c>
      <c r="E1593" s="24">
        <f t="shared" si="24"/>
        <v>1366.5249999999999</v>
      </c>
      <c r="F1593" s="32">
        <f>(Table2634[[#This Row],[4 weeks average]]-B1541)/B1541</f>
        <v>2.9164783852989842E-2</v>
      </c>
    </row>
    <row r="1594" spans="1:6" x14ac:dyDescent="0.35">
      <c r="A1594" s="22">
        <v>38516</v>
      </c>
      <c r="B1594" s="24">
        <f>VLOOKUP(Table2634[[#This Row],[Date]],'DB Money Supply'!$A:$D,4)</f>
        <v>1372.6</v>
      </c>
      <c r="C1594" s="30">
        <f>(Table2634[[#This Row],[M1 Money Stock, Billions of Dollars, Weekly, Seasonally Adjusted]]-B1593)/B1593</f>
        <v>8.0047000073436604E-3</v>
      </c>
      <c r="D1594" s="34">
        <f>((1+Table2634[[#This Row],[Weekly change]])^52)-1</f>
        <v>0.5137458614178203</v>
      </c>
      <c r="E1594" s="24">
        <f t="shared" si="24"/>
        <v>1370.2750000000001</v>
      </c>
      <c r="F1594" s="32">
        <f>(Table2634[[#This Row],[4 weeks average]]-B1542)/B1542</f>
        <v>1.8261871145128963E-2</v>
      </c>
    </row>
    <row r="1595" spans="1:6" x14ac:dyDescent="0.35">
      <c r="A1595" s="22">
        <v>38523</v>
      </c>
      <c r="B1595" s="24">
        <f>VLOOKUP(Table2634[[#This Row],[Date]],'DB Money Supply'!$A:$D,4)</f>
        <v>1389.9</v>
      </c>
      <c r="C1595" s="30">
        <f>(Table2634[[#This Row],[M1 Money Stock, Billions of Dollars, Weekly, Seasonally Adjusted]]-B1594)/B1594</f>
        <v>1.2603817572490298E-2</v>
      </c>
      <c r="D1595" s="34">
        <f>((1+Table2634[[#This Row],[Weekly change]])^52)-1</f>
        <v>0.91803769977298777</v>
      </c>
      <c r="E1595" s="24">
        <f t="shared" si="24"/>
        <v>1375.9</v>
      </c>
      <c r="F1595" s="32">
        <f>(Table2634[[#This Row],[4 weeks average]]-B1543)/B1543</f>
        <v>2.0697329376854666E-2</v>
      </c>
    </row>
    <row r="1596" spans="1:6" x14ac:dyDescent="0.35">
      <c r="A1596" s="22">
        <v>38530</v>
      </c>
      <c r="B1596" s="24">
        <f>VLOOKUP(Table2634[[#This Row],[Date]],'DB Money Supply'!$A:$D,4)</f>
        <v>1395.5</v>
      </c>
      <c r="C1596" s="30">
        <f>(Table2634[[#This Row],[M1 Money Stock, Billions of Dollars, Weekly, Seasonally Adjusted]]-B1595)/B1595</f>
        <v>4.0290668393408941E-3</v>
      </c>
      <c r="D1596" s="34">
        <f>((1+Table2634[[#This Row],[Weekly change]])^52)-1</f>
        <v>0.23255658675417124</v>
      </c>
      <c r="E1596" s="24">
        <f t="shared" si="24"/>
        <v>1379.9250000000002</v>
      </c>
      <c r="F1596" s="32">
        <f>(Table2634[[#This Row],[4 weeks average]]-B1544)/B1544</f>
        <v>1.9900221729490155E-2</v>
      </c>
    </row>
    <row r="1597" spans="1:6" x14ac:dyDescent="0.35">
      <c r="A1597" s="22">
        <v>38537</v>
      </c>
      <c r="B1597" s="24">
        <f>VLOOKUP(Table2634[[#This Row],[Date]],'DB Money Supply'!$A:$D,4)</f>
        <v>1375.6</v>
      </c>
      <c r="C1597" s="30">
        <f>(Table2634[[#This Row],[M1 Money Stock, Billions of Dollars, Weekly, Seasonally Adjusted]]-B1596)/B1596</f>
        <v>-1.4260121820136216E-2</v>
      </c>
      <c r="D1597" s="34">
        <f>((1+Table2634[[#This Row],[Weekly change]])^52)-1</f>
        <v>-0.52614990839715237</v>
      </c>
      <c r="E1597" s="24">
        <f t="shared" si="24"/>
        <v>1383.4</v>
      </c>
      <c r="F1597" s="32">
        <f>(Table2634[[#This Row],[4 weeks average]]-B1545)/B1545</f>
        <v>4.0072175024434394E-2</v>
      </c>
    </row>
    <row r="1598" spans="1:6" x14ac:dyDescent="0.35">
      <c r="A1598" s="22">
        <v>38544</v>
      </c>
      <c r="B1598" s="24">
        <f>VLOOKUP(Table2634[[#This Row],[Date]],'DB Money Supply'!$A:$D,4)</f>
        <v>1364.8</v>
      </c>
      <c r="C1598" s="30">
        <f>(Table2634[[#This Row],[M1 Money Stock, Billions of Dollars, Weekly, Seasonally Adjusted]]-B1597)/B1597</f>
        <v>-7.8511195114858642E-3</v>
      </c>
      <c r="D1598" s="34">
        <f>((1+Table2634[[#This Row],[Weekly change]])^52)-1</f>
        <v>-0.33626300157374966</v>
      </c>
      <c r="E1598" s="24">
        <f t="shared" si="24"/>
        <v>1381.45</v>
      </c>
      <c r="F1598" s="32">
        <f>(Table2634[[#This Row],[4 weeks average]]-B1546)/B1546</f>
        <v>3.008724181641946E-2</v>
      </c>
    </row>
    <row r="1599" spans="1:6" x14ac:dyDescent="0.35">
      <c r="A1599" s="22">
        <v>38551</v>
      </c>
      <c r="B1599" s="24">
        <f>VLOOKUP(Table2634[[#This Row],[Date]],'DB Money Supply'!$A:$D,4)</f>
        <v>1364.4</v>
      </c>
      <c r="C1599" s="30">
        <f>(Table2634[[#This Row],[M1 Money Stock, Billions of Dollars, Weekly, Seasonally Adjusted]]-B1598)/B1598</f>
        <v>-2.9308323563882152E-4</v>
      </c>
      <c r="D1599" s="34">
        <f>((1+Table2634[[#This Row],[Weekly change]])^52)-1</f>
        <v>-1.5126982172950054E-2</v>
      </c>
      <c r="E1599" s="24">
        <f t="shared" si="24"/>
        <v>1375.0749999999998</v>
      </c>
      <c r="F1599" s="32">
        <f>(Table2634[[#This Row],[4 weeks average]]-B1547)/B1547</f>
        <v>2.8324110080765609E-2</v>
      </c>
    </row>
    <row r="1600" spans="1:6" x14ac:dyDescent="0.35">
      <c r="A1600" s="22">
        <v>38558</v>
      </c>
      <c r="B1600" s="24">
        <f>VLOOKUP(Table2634[[#This Row],[Date]],'DB Money Supply'!$A:$D,4)</f>
        <v>1379.6</v>
      </c>
      <c r="C1600" s="30">
        <f>(Table2634[[#This Row],[M1 Money Stock, Billions of Dollars, Weekly, Seasonally Adjusted]]-B1599)/B1599</f>
        <v>1.1140428026971429E-2</v>
      </c>
      <c r="D1600" s="34">
        <f>((1+Table2634[[#This Row],[Weekly change]])^52)-1</f>
        <v>0.77908499955943467</v>
      </c>
      <c r="E1600" s="24">
        <f t="shared" si="24"/>
        <v>1371.1</v>
      </c>
      <c r="F1600" s="32">
        <f>(Table2634[[#This Row],[4 weeks average]]-B1548)/B1548</f>
        <v>1.7438409023449095E-2</v>
      </c>
    </row>
    <row r="1601" spans="1:6" x14ac:dyDescent="0.35">
      <c r="A1601" s="22">
        <v>38565</v>
      </c>
      <c r="B1601" s="24">
        <f>VLOOKUP(Table2634[[#This Row],[Date]],'DB Money Supply'!$A:$D,4)</f>
        <v>1362.4</v>
      </c>
      <c r="C1601" s="30">
        <f>(Table2634[[#This Row],[M1 Money Stock, Billions of Dollars, Weekly, Seasonally Adjusted]]-B1600)/B1600</f>
        <v>-1.2467381849811408E-2</v>
      </c>
      <c r="D1601" s="34">
        <f>((1+Table2634[[#This Row],[Weekly change]])^52)-1</f>
        <v>-0.47919474044080113</v>
      </c>
      <c r="E1601" s="24">
        <f t="shared" si="24"/>
        <v>1367.7999999999997</v>
      </c>
      <c r="F1601" s="32">
        <f>(Table2634[[#This Row],[4 weeks average]]-B1549)/B1549</f>
        <v>1.5592515592515423E-2</v>
      </c>
    </row>
    <row r="1602" spans="1:6" x14ac:dyDescent="0.35">
      <c r="A1602" s="22">
        <v>38572</v>
      </c>
      <c r="B1602" s="24">
        <f>VLOOKUP(Table2634[[#This Row],[Date]],'DB Money Supply'!$A:$D,4)</f>
        <v>1366.5</v>
      </c>
      <c r="C1602" s="30">
        <f>(Table2634[[#This Row],[M1 Money Stock, Billions of Dollars, Weekly, Seasonally Adjusted]]-B1601)/B1601</f>
        <v>3.0093951849676369E-3</v>
      </c>
      <c r="D1602" s="34">
        <f>((1+Table2634[[#This Row],[Weekly change]])^52)-1</f>
        <v>0.16912260007985513</v>
      </c>
      <c r="E1602" s="24">
        <f t="shared" si="24"/>
        <v>1368.2249999999999</v>
      </c>
      <c r="F1602" s="32">
        <f>(Table2634[[#This Row],[4 weeks average]]-B1550)/B1550</f>
        <v>1.2000739644970346E-2</v>
      </c>
    </row>
    <row r="1603" spans="1:6" x14ac:dyDescent="0.35">
      <c r="A1603" s="22">
        <v>38579</v>
      </c>
      <c r="B1603" s="24">
        <f>VLOOKUP(Table2634[[#This Row],[Date]],'DB Money Supply'!$A:$D,4)</f>
        <v>1375.6</v>
      </c>
      <c r="C1603" s="30">
        <f>(Table2634[[#This Row],[M1 Money Stock, Billions of Dollars, Weekly, Seasonally Adjusted]]-B1602)/B1602</f>
        <v>6.659348701061038E-3</v>
      </c>
      <c r="D1603" s="34">
        <f>((1+Table2634[[#This Row],[Weekly change]])^52)-1</f>
        <v>0.41218507846194608</v>
      </c>
      <c r="E1603" s="24">
        <f t="shared" si="24"/>
        <v>1371.0250000000001</v>
      </c>
      <c r="F1603" s="32">
        <f>(Table2634[[#This Row],[4 weeks average]]-B1551)/B1551</f>
        <v>1.1677243211334154E-2</v>
      </c>
    </row>
    <row r="1604" spans="1:6" x14ac:dyDescent="0.35">
      <c r="A1604" s="22">
        <v>38586</v>
      </c>
      <c r="B1604" s="24">
        <f>VLOOKUP(Table2634[[#This Row],[Date]],'DB Money Supply'!$A:$D,4)</f>
        <v>1388.5</v>
      </c>
      <c r="C1604" s="30">
        <f>(Table2634[[#This Row],[M1 Money Stock, Billions of Dollars, Weekly, Seasonally Adjusted]]-B1603)/B1603</f>
        <v>9.3777260831637774E-3</v>
      </c>
      <c r="D1604" s="34">
        <f>((1+Table2634[[#This Row],[Weekly change]])^52)-1</f>
        <v>0.62477519685465266</v>
      </c>
      <c r="E1604" s="24">
        <f t="shared" si="24"/>
        <v>1373.25</v>
      </c>
      <c r="F1604" s="32">
        <f>(Table2634[[#This Row],[4 weeks average]]-B1552)/B1552</f>
        <v>7.8899082568807347E-3</v>
      </c>
    </row>
    <row r="1605" spans="1:6" x14ac:dyDescent="0.35">
      <c r="A1605" s="22">
        <v>38593</v>
      </c>
      <c r="B1605" s="24">
        <f>VLOOKUP(Table2634[[#This Row],[Date]],'DB Money Supply'!$A:$D,4)</f>
        <v>1386.5</v>
      </c>
      <c r="C1605" s="30">
        <f>(Table2634[[#This Row],[M1 Money Stock, Billions of Dollars, Weekly, Seasonally Adjusted]]-B1604)/B1604</f>
        <v>-1.4404033129276198E-3</v>
      </c>
      <c r="D1605" s="34">
        <f>((1+Table2634[[#This Row],[Weekly change]])^52)-1</f>
        <v>-7.221473452402738E-2</v>
      </c>
      <c r="E1605" s="24">
        <f t="shared" si="24"/>
        <v>1379.2750000000001</v>
      </c>
      <c r="F1605" s="32">
        <f>(Table2634[[#This Row],[4 weeks average]]-B1553)/B1553</f>
        <v>2.0626757436732278E-2</v>
      </c>
    </row>
    <row r="1606" spans="1:6" x14ac:dyDescent="0.35">
      <c r="A1606" s="22">
        <v>38600</v>
      </c>
      <c r="B1606" s="24">
        <f>VLOOKUP(Table2634[[#This Row],[Date]],'DB Money Supply'!$A:$D,4)</f>
        <v>1364.4</v>
      </c>
      <c r="C1606" s="30">
        <f>(Table2634[[#This Row],[M1 Money Stock, Billions of Dollars, Weekly, Seasonally Adjusted]]-B1605)/B1605</f>
        <v>-1.5939415795167621E-2</v>
      </c>
      <c r="D1606" s="34">
        <f>((1+Table2634[[#This Row],[Weekly change]])^52)-1</f>
        <v>-0.56635383029996766</v>
      </c>
      <c r="E1606" s="24">
        <f t="shared" si="24"/>
        <v>1378.75</v>
      </c>
      <c r="F1606" s="32">
        <f>(Table2634[[#This Row],[4 weeks average]]-B1554)/B1554</f>
        <v>2.7154883409074012E-2</v>
      </c>
    </row>
    <row r="1607" spans="1:6" x14ac:dyDescent="0.35">
      <c r="A1607" s="22">
        <v>38607</v>
      </c>
      <c r="B1607" s="24">
        <f>VLOOKUP(Table2634[[#This Row],[Date]],'DB Money Supply'!$A:$D,4)</f>
        <v>1366.9</v>
      </c>
      <c r="C1607" s="30">
        <f>(Table2634[[#This Row],[M1 Money Stock, Billions of Dollars, Weekly, Seasonally Adjusted]]-B1606)/B1606</f>
        <v>1.8323072412782175E-3</v>
      </c>
      <c r="D1607" s="34">
        <f>((1+Table2634[[#This Row],[Weekly change]])^52)-1</f>
        <v>9.9870880921368643E-2</v>
      </c>
      <c r="E1607" s="24">
        <f t="shared" si="24"/>
        <v>1376.5749999999998</v>
      </c>
      <c r="F1607" s="32">
        <f>(Table2634[[#This Row],[4 weeks average]]-B1555)/B1555</f>
        <v>1.2261931024339824E-2</v>
      </c>
    </row>
    <row r="1608" spans="1:6" x14ac:dyDescent="0.35">
      <c r="A1608" s="22">
        <v>38614</v>
      </c>
      <c r="B1608" s="24">
        <f>VLOOKUP(Table2634[[#This Row],[Date]],'DB Money Supply'!$A:$D,4)</f>
        <v>1380.1</v>
      </c>
      <c r="C1608" s="30">
        <f>(Table2634[[#This Row],[M1 Money Stock, Billions of Dollars, Weekly, Seasonally Adjusted]]-B1607)/B1607</f>
        <v>9.6568878484159897E-3</v>
      </c>
      <c r="D1608" s="34">
        <f>((1+Table2634[[#This Row],[Weekly change]])^52)-1</f>
        <v>0.64830753156958676</v>
      </c>
      <c r="E1608" s="24">
        <f t="shared" si="24"/>
        <v>1374.4749999999999</v>
      </c>
      <c r="F1608" s="32">
        <f>(Table2634[[#This Row],[4 weeks average]]-B1556)/B1556</f>
        <v>1.657921585774569E-3</v>
      </c>
    </row>
    <row r="1609" spans="1:6" x14ac:dyDescent="0.35">
      <c r="A1609" s="22">
        <v>38621</v>
      </c>
      <c r="B1609" s="24">
        <f>VLOOKUP(Table2634[[#This Row],[Date]],'DB Money Supply'!$A:$D,4)</f>
        <v>1388.5</v>
      </c>
      <c r="C1609" s="30">
        <f>(Table2634[[#This Row],[M1 Money Stock, Billions of Dollars, Weekly, Seasonally Adjusted]]-B1608)/B1608</f>
        <v>6.0865154698935527E-3</v>
      </c>
      <c r="D1609" s="34">
        <f>((1+Table2634[[#This Row],[Weekly change]])^52)-1</f>
        <v>0.37099877565440997</v>
      </c>
      <c r="E1609" s="24">
        <f t="shared" ref="E1609:E1672" si="25">AVERAGE(B1606:B1609)</f>
        <v>1374.9749999999999</v>
      </c>
      <c r="F1609" s="32">
        <f>(Table2634[[#This Row],[4 weeks average]]-B1557)/B1557</f>
        <v>2.1683673469387091E-3</v>
      </c>
    </row>
    <row r="1610" spans="1:6" x14ac:dyDescent="0.35">
      <c r="A1610" s="22">
        <v>38628</v>
      </c>
      <c r="B1610" s="24">
        <f>VLOOKUP(Table2634[[#This Row],[Date]],'DB Money Supply'!$A:$D,4)</f>
        <v>1396.7</v>
      </c>
      <c r="C1610" s="30">
        <f>(Table2634[[#This Row],[M1 Money Stock, Billions of Dollars, Weekly, Seasonally Adjusted]]-B1609)/B1609</f>
        <v>5.9056535830032736E-3</v>
      </c>
      <c r="D1610" s="34">
        <f>((1+Table2634[[#This Row],[Weekly change]])^52)-1</f>
        <v>0.35824136009575858</v>
      </c>
      <c r="E1610" s="24">
        <f t="shared" si="25"/>
        <v>1383.05</v>
      </c>
      <c r="F1610" s="32">
        <f>(Table2634[[#This Row],[4 weeks average]]-B1558)/B1558</f>
        <v>1.3669012019935402E-2</v>
      </c>
    </row>
    <row r="1611" spans="1:6" x14ac:dyDescent="0.35">
      <c r="A1611" s="22">
        <v>38635</v>
      </c>
      <c r="B1611" s="24">
        <f>VLOOKUP(Table2634[[#This Row],[Date]],'DB Money Supply'!$A:$D,4)</f>
        <v>1372.5</v>
      </c>
      <c r="C1611" s="30">
        <f>(Table2634[[#This Row],[M1 Money Stock, Billions of Dollars, Weekly, Seasonally Adjusted]]-B1610)/B1610</f>
        <v>-1.7326555452137214E-2</v>
      </c>
      <c r="D1611" s="34">
        <f>((1+Table2634[[#This Row],[Weekly change]])^52)-1</f>
        <v>-0.59702376147818459</v>
      </c>
      <c r="E1611" s="24">
        <f t="shared" si="25"/>
        <v>1384.45</v>
      </c>
      <c r="F1611" s="32">
        <f>(Table2634[[#This Row],[4 weeks average]]-B1559)/B1559</f>
        <v>1.3877700476016145E-2</v>
      </c>
    </row>
    <row r="1612" spans="1:6" x14ac:dyDescent="0.35">
      <c r="A1612" s="22">
        <v>38642</v>
      </c>
      <c r="B1612" s="24">
        <f>VLOOKUP(Table2634[[#This Row],[Date]],'DB Money Supply'!$A:$D,4)</f>
        <v>1365.5</v>
      </c>
      <c r="C1612" s="30">
        <f>(Table2634[[#This Row],[M1 Money Stock, Billions of Dollars, Weekly, Seasonally Adjusted]]-B1611)/B1611</f>
        <v>-5.1001821493624772E-3</v>
      </c>
      <c r="D1612" s="34">
        <f>((1+Table2634[[#This Row],[Weekly change]])^52)-1</f>
        <v>-0.23347509429793067</v>
      </c>
      <c r="E1612" s="24">
        <f t="shared" si="25"/>
        <v>1380.8</v>
      </c>
      <c r="F1612" s="32">
        <f>(Table2634[[#This Row],[4 weeks average]]-B1560)/B1560</f>
        <v>1.551812899904384E-2</v>
      </c>
    </row>
    <row r="1613" spans="1:6" x14ac:dyDescent="0.35">
      <c r="A1613" s="22">
        <v>38649</v>
      </c>
      <c r="B1613" s="24">
        <f>VLOOKUP(Table2634[[#This Row],[Date]],'DB Money Supply'!$A:$D,4)</f>
        <v>1382</v>
      </c>
      <c r="C1613" s="30">
        <f>(Table2634[[#This Row],[M1 Money Stock, Billions of Dollars, Weekly, Seasonally Adjusted]]-B1612)/B1612</f>
        <v>1.2083485902599781E-2</v>
      </c>
      <c r="D1613" s="34">
        <f>((1+Table2634[[#This Row],[Weekly change]])^52)-1</f>
        <v>0.86745267720771957</v>
      </c>
      <c r="E1613" s="24">
        <f t="shared" si="25"/>
        <v>1379.175</v>
      </c>
      <c r="F1613" s="32">
        <f>(Table2634[[#This Row],[4 weeks average]]-B1561)/B1561</f>
        <v>7.8005115089513737E-3</v>
      </c>
    </row>
    <row r="1614" spans="1:6" x14ac:dyDescent="0.35">
      <c r="A1614" s="22">
        <v>38656</v>
      </c>
      <c r="B1614" s="24">
        <f>VLOOKUP(Table2634[[#This Row],[Date]],'DB Money Supply'!$A:$D,4)</f>
        <v>1377.3</v>
      </c>
      <c r="C1614" s="30">
        <f>(Table2634[[#This Row],[M1 Money Stock, Billions of Dollars, Weekly, Seasonally Adjusted]]-B1613)/B1613</f>
        <v>-3.4008683068017694E-3</v>
      </c>
      <c r="D1614" s="34">
        <f>((1+Table2634[[#This Row],[Weekly change]])^52)-1</f>
        <v>-0.16234298229179189</v>
      </c>
      <c r="E1614" s="24">
        <f t="shared" si="25"/>
        <v>1374.325</v>
      </c>
      <c r="F1614" s="32">
        <f>(Table2634[[#This Row],[4 weeks average]]-B1562)/B1562</f>
        <v>1.5911442933175705E-2</v>
      </c>
    </row>
    <row r="1615" spans="1:6" x14ac:dyDescent="0.35">
      <c r="A1615" s="22">
        <v>38663</v>
      </c>
      <c r="B1615" s="24">
        <f>VLOOKUP(Table2634[[#This Row],[Date]],'DB Money Supply'!$A:$D,4)</f>
        <v>1360.5</v>
      </c>
      <c r="C1615" s="30">
        <f>(Table2634[[#This Row],[M1 Money Stock, Billions of Dollars, Weekly, Seasonally Adjusted]]-B1614)/B1614</f>
        <v>-1.2197778261816564E-2</v>
      </c>
      <c r="D1615" s="34">
        <f>((1+Table2634[[#This Row],[Weekly change]])^52)-1</f>
        <v>-0.47174948543842365</v>
      </c>
      <c r="E1615" s="24">
        <f t="shared" si="25"/>
        <v>1371.325</v>
      </c>
      <c r="F1615" s="32">
        <f>(Table2634[[#This Row],[4 weeks average]]-B1563)/B1563</f>
        <v>5.4439475034826264E-3</v>
      </c>
    </row>
    <row r="1616" spans="1:6" x14ac:dyDescent="0.35">
      <c r="A1616" s="22">
        <v>38670</v>
      </c>
      <c r="B1616" s="24">
        <f>VLOOKUP(Table2634[[#This Row],[Date]],'DB Money Supply'!$A:$D,4)</f>
        <v>1370.9</v>
      </c>
      <c r="C1616" s="30">
        <f>(Table2634[[#This Row],[M1 Money Stock, Billions of Dollars, Weekly, Seasonally Adjusted]]-B1615)/B1615</f>
        <v>7.6442484380743045E-3</v>
      </c>
      <c r="D1616" s="34">
        <f>((1+Table2634[[#This Row],[Weekly change]])^52)-1</f>
        <v>0.48585344760799365</v>
      </c>
      <c r="E1616" s="24">
        <f t="shared" si="25"/>
        <v>1372.6750000000002</v>
      </c>
      <c r="F1616" s="32">
        <f>(Table2634[[#This Row],[4 weeks average]]-B1564)/B1564</f>
        <v>1.0757001166862138E-3</v>
      </c>
    </row>
    <row r="1617" spans="1:6" x14ac:dyDescent="0.35">
      <c r="A1617" s="22">
        <v>38677</v>
      </c>
      <c r="B1617" s="24">
        <f>VLOOKUP(Table2634[[#This Row],[Date]],'DB Money Supply'!$A:$D,4)</f>
        <v>1388</v>
      </c>
      <c r="C1617" s="30">
        <f>(Table2634[[#This Row],[M1 Money Stock, Billions of Dollars, Weekly, Seasonally Adjusted]]-B1616)/B1616</f>
        <v>1.2473557516959595E-2</v>
      </c>
      <c r="D1617" s="34">
        <f>((1+Table2634[[#This Row],[Weekly change]])^52)-1</f>
        <v>0.90524953308131351</v>
      </c>
      <c r="E1617" s="24">
        <f t="shared" si="25"/>
        <v>1374.1750000000002</v>
      </c>
      <c r="F1617" s="32">
        <f>(Table2634[[#This Row],[4 weeks average]]-B1565)/B1565</f>
        <v>-3.6434164733177665E-3</v>
      </c>
    </row>
    <row r="1618" spans="1:6" x14ac:dyDescent="0.35">
      <c r="A1618" s="22">
        <v>38684</v>
      </c>
      <c r="B1618" s="24">
        <f>VLOOKUP(Table2634[[#This Row],[Date]],'DB Money Supply'!$A:$D,4)</f>
        <v>1386.3</v>
      </c>
      <c r="C1618" s="30">
        <f>(Table2634[[#This Row],[M1 Money Stock, Billions of Dollars, Weekly, Seasonally Adjusted]]-B1617)/B1617</f>
        <v>-1.2247838616715025E-3</v>
      </c>
      <c r="D1618" s="34">
        <f>((1+Table2634[[#This Row],[Weekly change]])^52)-1</f>
        <v>-6.173963621978773E-2</v>
      </c>
      <c r="E1618" s="24">
        <f t="shared" si="25"/>
        <v>1376.425</v>
      </c>
      <c r="F1618" s="32">
        <f>(Table2634[[#This Row],[4 weeks average]]-B1566)/B1566</f>
        <v>-7.9819819819820139E-3</v>
      </c>
    </row>
    <row r="1619" spans="1:6" x14ac:dyDescent="0.35">
      <c r="A1619" s="22">
        <v>38691</v>
      </c>
      <c r="B1619" s="24">
        <f>VLOOKUP(Table2634[[#This Row],[Date]],'DB Money Supply'!$A:$D,4)</f>
        <v>1371.5</v>
      </c>
      <c r="C1619" s="30">
        <f>(Table2634[[#This Row],[M1 Money Stock, Billions of Dollars, Weekly, Seasonally Adjusted]]-B1618)/B1618</f>
        <v>-1.0675899877371388E-2</v>
      </c>
      <c r="D1619" s="34">
        <f>((1+Table2634[[#This Row],[Weekly change]])^52)-1</f>
        <v>-0.42772257741911002</v>
      </c>
      <c r="E1619" s="24">
        <f t="shared" si="25"/>
        <v>1379.175</v>
      </c>
      <c r="F1619" s="32">
        <f>(Table2634[[#This Row],[4 weeks average]]-B1567)/B1567</f>
        <v>1.4397616946160669E-2</v>
      </c>
    </row>
    <row r="1620" spans="1:6" x14ac:dyDescent="0.35">
      <c r="A1620" s="22">
        <v>38698</v>
      </c>
      <c r="B1620" s="24">
        <f>VLOOKUP(Table2634[[#This Row],[Date]],'DB Money Supply'!$A:$D,4)</f>
        <v>1368</v>
      </c>
      <c r="C1620" s="30">
        <f>(Table2634[[#This Row],[M1 Money Stock, Billions of Dollars, Weekly, Seasonally Adjusted]]-B1619)/B1619</f>
        <v>-2.5519504192489974E-3</v>
      </c>
      <c r="D1620" s="34">
        <f>((1+Table2634[[#This Row],[Weekly change]])^52)-1</f>
        <v>-0.12442199550934518</v>
      </c>
      <c r="E1620" s="24">
        <f t="shared" si="25"/>
        <v>1378.45</v>
      </c>
      <c r="F1620" s="32">
        <f>(Table2634[[#This Row],[4 weeks average]]-B1568)/B1568</f>
        <v>6.3882602029641522E-3</v>
      </c>
    </row>
    <row r="1621" spans="1:6" x14ac:dyDescent="0.35">
      <c r="A1621" s="22">
        <v>38705</v>
      </c>
      <c r="B1621" s="24">
        <f>VLOOKUP(Table2634[[#This Row],[Date]],'DB Money Supply'!$A:$D,4)</f>
        <v>1373.1</v>
      </c>
      <c r="C1621" s="30">
        <f>(Table2634[[#This Row],[M1 Money Stock, Billions of Dollars, Weekly, Seasonally Adjusted]]-B1620)/B1620</f>
        <v>3.72807017543853E-3</v>
      </c>
      <c r="D1621" s="34">
        <f>((1+Table2634[[#This Row],[Weekly change]])^52)-1</f>
        <v>0.21348839579962942</v>
      </c>
      <c r="E1621" s="24">
        <f t="shared" si="25"/>
        <v>1374.7249999999999</v>
      </c>
      <c r="F1621" s="32">
        <f>(Table2634[[#This Row],[4 weeks average]]-B1569)/B1569</f>
        <v>-3.8224637681160078E-3</v>
      </c>
    </row>
    <row r="1622" spans="1:6" x14ac:dyDescent="0.35">
      <c r="A1622" s="22">
        <v>38712</v>
      </c>
      <c r="B1622" s="24">
        <f>VLOOKUP(Table2634[[#This Row],[Date]],'DB Money Supply'!$A:$D,4)</f>
        <v>1383</v>
      </c>
      <c r="C1622" s="30">
        <f>(Table2634[[#This Row],[M1 Money Stock, Billions of Dollars, Weekly, Seasonally Adjusted]]-B1621)/B1621</f>
        <v>7.2099628577671632E-3</v>
      </c>
      <c r="D1622" s="34">
        <f>((1+Table2634[[#This Row],[Weekly change]])^52)-1</f>
        <v>0.45291656087559007</v>
      </c>
      <c r="E1622" s="24">
        <f t="shared" si="25"/>
        <v>1373.9</v>
      </c>
      <c r="F1622" s="32">
        <f>(Table2634[[#This Row],[4 weeks average]]-B1570)/B1570</f>
        <v>-9.8018018018017367E-3</v>
      </c>
    </row>
    <row r="1623" spans="1:6" x14ac:dyDescent="0.35">
      <c r="A1623" s="22">
        <v>38719</v>
      </c>
      <c r="B1623" s="24">
        <f>VLOOKUP(Table2634[[#This Row],[Date]],'DB Money Supply'!$A:$D,4)</f>
        <v>1375.5</v>
      </c>
      <c r="C1623" s="30">
        <f>(Table2634[[#This Row],[M1 Money Stock, Billions of Dollars, Weekly, Seasonally Adjusted]]-B1622)/B1622</f>
        <v>-5.4229934924078091E-3</v>
      </c>
      <c r="D1623" s="34">
        <f>((1+Table2634[[#This Row],[Weekly change]])^52)-1</f>
        <v>-0.24630165774172574</v>
      </c>
      <c r="E1623" s="24">
        <f t="shared" si="25"/>
        <v>1374.9</v>
      </c>
      <c r="F1623" s="32">
        <f>(Table2634[[#This Row],[4 weeks average]]-B1571)/B1571</f>
        <v>8.7355317754971636E-4</v>
      </c>
    </row>
    <row r="1624" spans="1:6" x14ac:dyDescent="0.35">
      <c r="A1624" s="22">
        <v>38726</v>
      </c>
      <c r="B1624" s="24">
        <f>VLOOKUP(Table2634[[#This Row],[Date]],'DB Money Supply'!$A:$D,4)</f>
        <v>1372</v>
      </c>
      <c r="C1624" s="30">
        <f>(Table2634[[#This Row],[M1 Money Stock, Billions of Dollars, Weekly, Seasonally Adjusted]]-B1623)/B1623</f>
        <v>-2.5445292620865142E-3</v>
      </c>
      <c r="D1624" s="34">
        <f>((1+Table2634[[#This Row],[Weekly change]])^52)-1</f>
        <v>-0.12408318105586302</v>
      </c>
      <c r="E1624" s="24">
        <f t="shared" si="25"/>
        <v>1375.9</v>
      </c>
      <c r="F1624" s="32">
        <f>(Table2634[[#This Row],[4 weeks average]]-B1572)/B1572</f>
        <v>2.1076066790352573E-2</v>
      </c>
    </row>
    <row r="1625" spans="1:6" x14ac:dyDescent="0.35">
      <c r="A1625" s="22">
        <v>38733</v>
      </c>
      <c r="B1625" s="24">
        <f>VLOOKUP(Table2634[[#This Row],[Date]],'DB Money Supply'!$A:$D,4)</f>
        <v>1375.8</v>
      </c>
      <c r="C1625" s="30">
        <f>(Table2634[[#This Row],[M1 Money Stock, Billions of Dollars, Weekly, Seasonally Adjusted]]-B1624)/B1624</f>
        <v>2.7696793002915119E-3</v>
      </c>
      <c r="D1625" s="34">
        <f>((1+Table2634[[#This Row],[Weekly change]])^52)-1</f>
        <v>0.1546811461438018</v>
      </c>
      <c r="E1625" s="24">
        <f t="shared" si="25"/>
        <v>1376.575</v>
      </c>
      <c r="F1625" s="32">
        <f>(Table2634[[#This Row],[4 weeks average]]-B1573)/B1573</f>
        <v>2.0819428995179863E-2</v>
      </c>
    </row>
    <row r="1626" spans="1:6" x14ac:dyDescent="0.35">
      <c r="A1626" s="22">
        <v>38740</v>
      </c>
      <c r="B1626" s="24">
        <f>VLOOKUP(Table2634[[#This Row],[Date]],'DB Money Supply'!$A:$D,4)</f>
        <v>1383.1</v>
      </c>
      <c r="C1626" s="30">
        <f>(Table2634[[#This Row],[M1 Money Stock, Billions of Dollars, Weekly, Seasonally Adjusted]]-B1625)/B1625</f>
        <v>5.3060037796190977E-3</v>
      </c>
      <c r="D1626" s="34">
        <f>((1+Table2634[[#This Row],[Weekly change]])^52)-1</f>
        <v>0.31677133235703225</v>
      </c>
      <c r="E1626" s="24">
        <f t="shared" si="25"/>
        <v>1376.6</v>
      </c>
      <c r="F1626" s="32">
        <f>(Table2634[[#This Row],[4 weeks average]]-B1574)/B1574</f>
        <v>1.0200337565127953E-2</v>
      </c>
    </row>
    <row r="1627" spans="1:6" x14ac:dyDescent="0.35">
      <c r="A1627" s="22">
        <v>38747</v>
      </c>
      <c r="B1627" s="24">
        <f>VLOOKUP(Table2634[[#This Row],[Date]],'DB Money Supply'!$A:$D,4)</f>
        <v>1389.8</v>
      </c>
      <c r="C1627" s="30">
        <f>(Table2634[[#This Row],[M1 Money Stock, Billions of Dollars, Weekly, Seasonally Adjusted]]-B1626)/B1626</f>
        <v>4.8441905863639981E-3</v>
      </c>
      <c r="D1627" s="34">
        <f>((1+Table2634[[#This Row],[Weekly change]])^52)-1</f>
        <v>0.28568256071543963</v>
      </c>
      <c r="E1627" s="24">
        <f t="shared" si="25"/>
        <v>1380.175</v>
      </c>
      <c r="F1627" s="32">
        <f>(Table2634[[#This Row],[4 weeks average]]-B1575)/B1575</f>
        <v>1.1191296065645734E-2</v>
      </c>
    </row>
    <row r="1628" spans="1:6" x14ac:dyDescent="0.35">
      <c r="A1628" s="22">
        <v>38754</v>
      </c>
      <c r="B1628" s="24">
        <f>VLOOKUP(Table2634[[#This Row],[Date]],'DB Money Supply'!$A:$D,4)</f>
        <v>1369.2</v>
      </c>
      <c r="C1628" s="30">
        <f>(Table2634[[#This Row],[M1 Money Stock, Billions of Dollars, Weekly, Seasonally Adjusted]]-B1627)/B1627</f>
        <v>-1.4822276586559152E-2</v>
      </c>
      <c r="D1628" s="34">
        <f>((1+Table2634[[#This Row],[Weekly change]])^52)-1</f>
        <v>-0.53999948027295042</v>
      </c>
      <c r="E1628" s="24">
        <f t="shared" si="25"/>
        <v>1379.4749999999999</v>
      </c>
      <c r="F1628" s="32">
        <f>(Table2634[[#This Row],[4 weeks average]]-B1576)/B1576</f>
        <v>1.9040407771293389E-2</v>
      </c>
    </row>
    <row r="1629" spans="1:6" x14ac:dyDescent="0.35">
      <c r="A1629" s="22">
        <v>38761</v>
      </c>
      <c r="B1629" s="24">
        <f>VLOOKUP(Table2634[[#This Row],[Date]],'DB Money Supply'!$A:$D,4)</f>
        <v>1368.6</v>
      </c>
      <c r="C1629" s="30">
        <f>(Table2634[[#This Row],[M1 Money Stock, Billions of Dollars, Weekly, Seasonally Adjusted]]-B1628)/B1628</f>
        <v>-4.3821209465391209E-4</v>
      </c>
      <c r="D1629" s="34">
        <f>((1+Table2634[[#This Row],[Weekly change]])^52)-1</f>
        <v>-2.2534247123581652E-2</v>
      </c>
      <c r="E1629" s="24">
        <f t="shared" si="25"/>
        <v>1377.6749999999997</v>
      </c>
      <c r="F1629" s="32">
        <f>(Table2634[[#This Row],[4 weeks average]]-B1577)/B1577</f>
        <v>6.5573171622705347E-3</v>
      </c>
    </row>
    <row r="1630" spans="1:6" x14ac:dyDescent="0.35">
      <c r="A1630" s="22">
        <v>38768</v>
      </c>
      <c r="B1630" s="24">
        <f>VLOOKUP(Table2634[[#This Row],[Date]],'DB Money Supply'!$A:$D,4)</f>
        <v>1383.3</v>
      </c>
      <c r="C1630" s="30">
        <f>(Table2634[[#This Row],[M1 Money Stock, Billions of Dollars, Weekly, Seasonally Adjusted]]-B1629)/B1629</f>
        <v>1.0740903112669916E-2</v>
      </c>
      <c r="D1630" s="34">
        <f>((1+Table2634[[#This Row],[Weekly change]])^52)-1</f>
        <v>0.74289709685016048</v>
      </c>
      <c r="E1630" s="24">
        <f t="shared" si="25"/>
        <v>1377.7250000000001</v>
      </c>
      <c r="F1630" s="32">
        <f>(Table2634[[#This Row],[4 weeks average]]-B1578)/B1578</f>
        <v>-2.7325370973578455E-3</v>
      </c>
    </row>
    <row r="1631" spans="1:6" x14ac:dyDescent="0.35">
      <c r="A1631" s="22">
        <v>38775</v>
      </c>
      <c r="B1631" s="24">
        <f>VLOOKUP(Table2634[[#This Row],[Date]],'DB Money Supply'!$A:$D,4)</f>
        <v>1393</v>
      </c>
      <c r="C1631" s="30">
        <f>(Table2634[[#This Row],[M1 Money Stock, Billions of Dollars, Weekly, Seasonally Adjusted]]-B1630)/B1630</f>
        <v>7.0122171618593552E-3</v>
      </c>
      <c r="D1631" s="34">
        <f>((1+Table2634[[#This Row],[Weekly change]])^52)-1</f>
        <v>0.43815750910020257</v>
      </c>
      <c r="E1631" s="24">
        <f t="shared" si="25"/>
        <v>1378.5250000000001</v>
      </c>
      <c r="F1631" s="32">
        <f>(Table2634[[#This Row],[4 weeks average]]-B1579)/B1579</f>
        <v>-1.4306410720752692E-3</v>
      </c>
    </row>
    <row r="1632" spans="1:6" x14ac:dyDescent="0.35">
      <c r="A1632" s="22">
        <v>38782</v>
      </c>
      <c r="B1632" s="24">
        <f>VLOOKUP(Table2634[[#This Row],[Date]],'DB Money Supply'!$A:$D,4)</f>
        <v>1366.2</v>
      </c>
      <c r="C1632" s="30">
        <f>(Table2634[[#This Row],[M1 Money Stock, Billions of Dollars, Weekly, Seasonally Adjusted]]-B1631)/B1631</f>
        <v>-1.9239052404881517E-2</v>
      </c>
      <c r="D1632" s="34">
        <f>((1+Table2634[[#This Row],[Weekly change]])^52)-1</f>
        <v>-0.63584644178146899</v>
      </c>
      <c r="E1632" s="24">
        <f t="shared" si="25"/>
        <v>1377.7749999999999</v>
      </c>
      <c r="F1632" s="32">
        <f>(Table2634[[#This Row],[4 weeks average]]-B1580)/B1580</f>
        <v>1.0988406222483057E-2</v>
      </c>
    </row>
    <row r="1633" spans="1:6" x14ac:dyDescent="0.35">
      <c r="A1633" s="22">
        <v>38789</v>
      </c>
      <c r="B1633" s="24">
        <f>VLOOKUP(Table2634[[#This Row],[Date]],'DB Money Supply'!$A:$D,4)</f>
        <v>1371</v>
      </c>
      <c r="C1633" s="30">
        <f>(Table2634[[#This Row],[M1 Money Stock, Billions of Dollars, Weekly, Seasonally Adjusted]]-B1632)/B1632</f>
        <v>3.5133948177426106E-3</v>
      </c>
      <c r="D1633" s="34">
        <f>((1+Table2634[[#This Row],[Weekly change]])^52)-1</f>
        <v>0.20006573895674307</v>
      </c>
      <c r="E1633" s="24">
        <f t="shared" si="25"/>
        <v>1378.375</v>
      </c>
      <c r="F1633" s="32">
        <f>(Table2634[[#This Row],[4 weeks average]]-B1581)/B1581</f>
        <v>6.0397051310124017E-3</v>
      </c>
    </row>
    <row r="1634" spans="1:6" x14ac:dyDescent="0.35">
      <c r="A1634" s="22">
        <v>38796</v>
      </c>
      <c r="B1634" s="24">
        <f>VLOOKUP(Table2634[[#This Row],[Date]],'DB Money Supply'!$A:$D,4)</f>
        <v>1387.9</v>
      </c>
      <c r="C1634" s="30">
        <f>(Table2634[[#This Row],[M1 Money Stock, Billions of Dollars, Weekly, Seasonally Adjusted]]-B1633)/B1633</f>
        <v>1.2326768781911079E-2</v>
      </c>
      <c r="D1634" s="34">
        <f>((1+Table2634[[#This Row],[Weekly change]])^52)-1</f>
        <v>0.89093887610841538</v>
      </c>
      <c r="E1634" s="24">
        <f t="shared" si="25"/>
        <v>1379.5250000000001</v>
      </c>
      <c r="F1634" s="32">
        <f>(Table2634[[#This Row],[4 weeks average]]-B1582)/B1582</f>
        <v>2.3432391193781419E-3</v>
      </c>
    </row>
    <row r="1635" spans="1:6" x14ac:dyDescent="0.35">
      <c r="A1635" s="22">
        <v>38803</v>
      </c>
      <c r="B1635" s="24">
        <f>VLOOKUP(Table2634[[#This Row],[Date]],'DB Money Supply'!$A:$D,4)</f>
        <v>1394.8</v>
      </c>
      <c r="C1635" s="30">
        <f>(Table2634[[#This Row],[M1 Money Stock, Billions of Dollars, Weekly, Seasonally Adjusted]]-B1634)/B1634</f>
        <v>4.9715397362921415E-3</v>
      </c>
      <c r="D1635" s="34">
        <f>((1+Table2634[[#This Row],[Weekly change]])^52)-1</f>
        <v>0.29418294672816558</v>
      </c>
      <c r="E1635" s="24">
        <f t="shared" si="25"/>
        <v>1379.9750000000001</v>
      </c>
      <c r="F1635" s="32">
        <f>(Table2634[[#This Row],[4 weeks average]]-B1583)/B1583</f>
        <v>1.1426291352292842E-3</v>
      </c>
    </row>
    <row r="1636" spans="1:6" x14ac:dyDescent="0.35">
      <c r="A1636" s="22">
        <v>38810</v>
      </c>
      <c r="B1636" s="24">
        <f>VLOOKUP(Table2634[[#This Row],[Date]],'DB Money Supply'!$A:$D,4)</f>
        <v>1401.4</v>
      </c>
      <c r="C1636" s="30">
        <f>(Table2634[[#This Row],[M1 Money Stock, Billions of Dollars, Weekly, Seasonally Adjusted]]-B1635)/B1635</f>
        <v>4.7318611987382684E-3</v>
      </c>
      <c r="D1636" s="34">
        <f>((1+Table2634[[#This Row],[Weekly change]])^52)-1</f>
        <v>0.27823019244104596</v>
      </c>
      <c r="E1636" s="24">
        <f t="shared" si="25"/>
        <v>1388.7750000000001</v>
      </c>
      <c r="F1636" s="32">
        <f>(Table2634[[#This Row],[4 weeks average]]-B1584)/B1584</f>
        <v>2.0332819043420897E-2</v>
      </c>
    </row>
    <row r="1637" spans="1:6" x14ac:dyDescent="0.35">
      <c r="A1637" s="22">
        <v>38817</v>
      </c>
      <c r="B1637" s="24">
        <f>VLOOKUP(Table2634[[#This Row],[Date]],'DB Money Supply'!$A:$D,4)</f>
        <v>1375.7</v>
      </c>
      <c r="C1637" s="30">
        <f>(Table2634[[#This Row],[M1 Money Stock, Billions of Dollars, Weekly, Seasonally Adjusted]]-B1636)/B1636</f>
        <v>-1.83388040530898E-2</v>
      </c>
      <c r="D1637" s="34">
        <f>((1+Table2634[[#This Row],[Weekly change]])^52)-1</f>
        <v>-0.61805181174435464</v>
      </c>
      <c r="E1637" s="24">
        <f t="shared" si="25"/>
        <v>1389.95</v>
      </c>
      <c r="F1637" s="32">
        <f>(Table2634[[#This Row],[4 weeks average]]-B1585)/B1585</f>
        <v>2.5566295285176781E-2</v>
      </c>
    </row>
    <row r="1638" spans="1:6" x14ac:dyDescent="0.35">
      <c r="A1638" s="22">
        <v>38824</v>
      </c>
      <c r="B1638" s="24">
        <f>VLOOKUP(Table2634[[#This Row],[Date]],'DB Money Supply'!$A:$D,4)</f>
        <v>1379.4</v>
      </c>
      <c r="C1638" s="30">
        <f>(Table2634[[#This Row],[M1 Money Stock, Billions of Dollars, Weekly, Seasonally Adjusted]]-B1637)/B1637</f>
        <v>2.6895398706113581E-3</v>
      </c>
      <c r="D1638" s="34">
        <f>((1+Table2634[[#This Row],[Weekly change]])^52)-1</f>
        <v>0.1498923572151043</v>
      </c>
      <c r="E1638" s="24">
        <f t="shared" si="25"/>
        <v>1387.8249999999998</v>
      </c>
      <c r="F1638" s="32">
        <f>(Table2634[[#This Row],[4 weeks average]]-B1586)/B1586</f>
        <v>2.4149509261309064E-2</v>
      </c>
    </row>
    <row r="1639" spans="1:6" x14ac:dyDescent="0.35">
      <c r="A1639" s="22">
        <v>38831</v>
      </c>
      <c r="B1639" s="24">
        <f>VLOOKUP(Table2634[[#This Row],[Date]],'DB Money Supply'!$A:$D,4)</f>
        <v>1388.1</v>
      </c>
      <c r="C1639" s="30">
        <f>(Table2634[[#This Row],[M1 Money Stock, Billions of Dollars, Weekly, Seasonally Adjusted]]-B1638)/B1638</f>
        <v>6.307090039147323E-3</v>
      </c>
      <c r="D1639" s="34">
        <f>((1+Table2634[[#This Row],[Weekly change]])^52)-1</f>
        <v>0.3867165331453688</v>
      </c>
      <c r="E1639" s="24">
        <f t="shared" si="25"/>
        <v>1386.15</v>
      </c>
      <c r="F1639" s="32">
        <f>(Table2634[[#This Row],[4 weeks average]]-B1587)/B1587</f>
        <v>1.7955496805463791E-2</v>
      </c>
    </row>
    <row r="1640" spans="1:6" x14ac:dyDescent="0.35">
      <c r="A1640" s="22">
        <v>38838</v>
      </c>
      <c r="B1640" s="24">
        <f>VLOOKUP(Table2634[[#This Row],[Date]],'DB Money Supply'!$A:$D,4)</f>
        <v>1372.5</v>
      </c>
      <c r="C1640" s="30">
        <f>(Table2634[[#This Row],[M1 Money Stock, Billions of Dollars, Weekly, Seasonally Adjusted]]-B1639)/B1639</f>
        <v>-1.1238383401772143E-2</v>
      </c>
      <c r="D1640" s="34">
        <f>((1+Table2634[[#This Row],[Weekly change]])^52)-1</f>
        <v>-0.44439884110703265</v>
      </c>
      <c r="E1640" s="24">
        <f t="shared" si="25"/>
        <v>1378.9250000000002</v>
      </c>
      <c r="F1640" s="32">
        <f>(Table2634[[#This Row],[4 weeks average]]-B1588)/B1588</f>
        <v>1.3617318435754255E-2</v>
      </c>
    </row>
    <row r="1641" spans="1:6" x14ac:dyDescent="0.35">
      <c r="A1641" s="22">
        <v>38845</v>
      </c>
      <c r="B1641" s="24">
        <f>VLOOKUP(Table2634[[#This Row],[Date]],'DB Money Supply'!$A:$D,4)</f>
        <v>1373.8</v>
      </c>
      <c r="C1641" s="30">
        <f>(Table2634[[#This Row],[M1 Money Stock, Billions of Dollars, Weekly, Seasonally Adjusted]]-B1640)/B1640</f>
        <v>9.4717668488156974E-4</v>
      </c>
      <c r="D1641" s="34">
        <f>((1+Table2634[[#This Row],[Weekly change]])^52)-1</f>
        <v>5.0461799570981958E-2</v>
      </c>
      <c r="E1641" s="24">
        <f t="shared" si="25"/>
        <v>1378.45</v>
      </c>
      <c r="F1641" s="32">
        <f>(Table2634[[#This Row],[4 weeks average]]-B1589)/B1589</f>
        <v>1.2226464972830146E-2</v>
      </c>
    </row>
    <row r="1642" spans="1:6" x14ac:dyDescent="0.35">
      <c r="A1642" s="22">
        <v>38852</v>
      </c>
      <c r="B1642" s="24">
        <f>VLOOKUP(Table2634[[#This Row],[Date]],'DB Money Supply'!$A:$D,4)</f>
        <v>1389.4</v>
      </c>
      <c r="C1642" s="30">
        <f>(Table2634[[#This Row],[M1 Money Stock, Billions of Dollars, Weekly, Seasonally Adjusted]]-B1641)/B1641</f>
        <v>1.1355364681904307E-2</v>
      </c>
      <c r="D1642" s="34">
        <f>((1+Table2634[[#This Row],[Weekly change]])^52)-1</f>
        <v>0.79885720453677811</v>
      </c>
      <c r="E1642" s="24">
        <f t="shared" si="25"/>
        <v>1380.9499999999998</v>
      </c>
      <c r="F1642" s="32">
        <f>(Table2634[[#This Row],[4 weeks average]]-B1590)/B1590</f>
        <v>1.7199469652327572E-2</v>
      </c>
    </row>
    <row r="1643" spans="1:6" x14ac:dyDescent="0.35">
      <c r="A1643" s="22">
        <v>38859</v>
      </c>
      <c r="B1643" s="24">
        <f>VLOOKUP(Table2634[[#This Row],[Date]],'DB Money Supply'!$A:$D,4)</f>
        <v>1394.8</v>
      </c>
      <c r="C1643" s="30">
        <f>(Table2634[[#This Row],[M1 Money Stock, Billions of Dollars, Weekly, Seasonally Adjusted]]-B1642)/B1642</f>
        <v>3.8865697423347222E-3</v>
      </c>
      <c r="D1643" s="34">
        <f>((1+Table2634[[#This Row],[Weekly change]])^52)-1</f>
        <v>0.22349302156817275</v>
      </c>
      <c r="E1643" s="24">
        <f t="shared" si="25"/>
        <v>1382.6250000000002</v>
      </c>
      <c r="F1643" s="32">
        <f>(Table2634[[#This Row],[4 weeks average]]-B1591)/B1591</f>
        <v>1.1134269416410806E-2</v>
      </c>
    </row>
    <row r="1644" spans="1:6" x14ac:dyDescent="0.35">
      <c r="A1644" s="22">
        <v>38866</v>
      </c>
      <c r="B1644" s="24">
        <f>VLOOKUP(Table2634[[#This Row],[Date]],'DB Money Supply'!$A:$D,4)</f>
        <v>1397.9</v>
      </c>
      <c r="C1644" s="30">
        <f>(Table2634[[#This Row],[M1 Money Stock, Billions of Dollars, Weekly, Seasonally Adjusted]]-B1643)/B1643</f>
        <v>2.2225408660740869E-3</v>
      </c>
      <c r="D1644" s="34">
        <f>((1+Table2634[[#This Row],[Weekly change]])^52)-1</f>
        <v>0.12237152880442026</v>
      </c>
      <c r="E1644" s="24">
        <f t="shared" si="25"/>
        <v>1388.9749999999999</v>
      </c>
      <c r="F1644" s="32">
        <f>(Table2634[[#This Row],[4 weeks average]]-B1592)/B1592</f>
        <v>6.9414238074523831E-3</v>
      </c>
    </row>
    <row r="1645" spans="1:6" x14ac:dyDescent="0.35">
      <c r="A1645" s="22">
        <v>38873</v>
      </c>
      <c r="B1645" s="24">
        <f>VLOOKUP(Table2634[[#This Row],[Date]],'DB Money Supply'!$A:$D,4)</f>
        <v>1369.1</v>
      </c>
      <c r="C1645" s="30">
        <f>(Table2634[[#This Row],[M1 Money Stock, Billions of Dollars, Weekly, Seasonally Adjusted]]-B1644)/B1644</f>
        <v>-2.0602332069532998E-2</v>
      </c>
      <c r="D1645" s="34">
        <f>((1+Table2634[[#This Row],[Weekly change]])^52)-1</f>
        <v>-0.66125615731984722</v>
      </c>
      <c r="E1645" s="24">
        <f t="shared" si="25"/>
        <v>1387.8000000000002</v>
      </c>
      <c r="F1645" s="32">
        <f>(Table2634[[#This Row],[4 weeks average]]-B1593)/B1593</f>
        <v>1.9167217448777363E-2</v>
      </c>
    </row>
    <row r="1646" spans="1:6" x14ac:dyDescent="0.35">
      <c r="A1646" s="22">
        <v>38880</v>
      </c>
      <c r="B1646" s="24">
        <f>VLOOKUP(Table2634[[#This Row],[Date]],'DB Money Supply'!$A:$D,4)</f>
        <v>1367.7</v>
      </c>
      <c r="C1646" s="30">
        <f>(Table2634[[#This Row],[M1 Money Stock, Billions of Dollars, Weekly, Seasonally Adjusted]]-B1645)/B1645</f>
        <v>-1.0225695712510873E-3</v>
      </c>
      <c r="D1646" s="34">
        <f>((1+Table2634[[#This Row],[Weekly change]])^52)-1</f>
        <v>-5.1810425022914663E-2</v>
      </c>
      <c r="E1646" s="24">
        <f t="shared" si="25"/>
        <v>1382.3749999999998</v>
      </c>
      <c r="F1646" s="32">
        <f>(Table2634[[#This Row],[4 weeks average]]-B1594)/B1594</f>
        <v>7.1215212006410199E-3</v>
      </c>
    </row>
    <row r="1647" spans="1:6" x14ac:dyDescent="0.35">
      <c r="A1647" s="22">
        <v>38887</v>
      </c>
      <c r="B1647" s="24">
        <f>VLOOKUP(Table2634[[#This Row],[Date]],'DB Money Supply'!$A:$D,4)</f>
        <v>1370.9</v>
      </c>
      <c r="C1647" s="30">
        <f>(Table2634[[#This Row],[M1 Money Stock, Billions of Dollars, Weekly, Seasonally Adjusted]]-B1646)/B1646</f>
        <v>2.3396943774219824E-3</v>
      </c>
      <c r="D1647" s="34">
        <f>((1+Table2634[[#This Row],[Weekly change]])^52)-1</f>
        <v>0.12921420929737648</v>
      </c>
      <c r="E1647" s="24">
        <f t="shared" si="25"/>
        <v>1376.4</v>
      </c>
      <c r="F1647" s="32">
        <f>(Table2634[[#This Row],[4 weeks average]]-B1595)/B1595</f>
        <v>-9.7129289876969564E-3</v>
      </c>
    </row>
    <row r="1648" spans="1:6" x14ac:dyDescent="0.35">
      <c r="A1648" s="22">
        <v>38894</v>
      </c>
      <c r="B1648" s="24">
        <f>VLOOKUP(Table2634[[#This Row],[Date]],'DB Money Supply'!$A:$D,4)</f>
        <v>1383.6</v>
      </c>
      <c r="C1648" s="30">
        <f>(Table2634[[#This Row],[M1 Money Stock, Billions of Dollars, Weekly, Seasonally Adjusted]]-B1647)/B1647</f>
        <v>9.2639871617184455E-3</v>
      </c>
      <c r="D1648" s="34">
        <f>((1+Table2634[[#This Row],[Weekly change]])^52)-1</f>
        <v>0.61528217100284133</v>
      </c>
      <c r="E1648" s="24">
        <f t="shared" si="25"/>
        <v>1372.8250000000003</v>
      </c>
      <c r="F1648" s="32">
        <f>(Table2634[[#This Row],[4 weeks average]]-B1596)/B1596</f>
        <v>-1.6248656395556952E-2</v>
      </c>
    </row>
    <row r="1649" spans="1:6" x14ac:dyDescent="0.35">
      <c r="A1649" s="22">
        <v>38901</v>
      </c>
      <c r="B1649" s="24">
        <f>VLOOKUP(Table2634[[#This Row],[Date]],'DB Money Supply'!$A:$D,4)</f>
        <v>1390.5</v>
      </c>
      <c r="C1649" s="30">
        <f>(Table2634[[#This Row],[M1 Money Stock, Billions of Dollars, Weekly, Seasonally Adjusted]]-B1648)/B1648</f>
        <v>4.9869904596704911E-3</v>
      </c>
      <c r="D1649" s="34">
        <f>((1+Table2634[[#This Row],[Weekly change]])^52)-1</f>
        <v>0.29521800391157593</v>
      </c>
      <c r="E1649" s="24">
        <f t="shared" si="25"/>
        <v>1378.1750000000002</v>
      </c>
      <c r="F1649" s="32">
        <f>(Table2634[[#This Row],[4 weeks average]]-B1597)/B1597</f>
        <v>1.8719104390813267E-3</v>
      </c>
    </row>
    <row r="1650" spans="1:6" x14ac:dyDescent="0.35">
      <c r="A1650" s="22">
        <v>38908</v>
      </c>
      <c r="B1650" s="24">
        <f>VLOOKUP(Table2634[[#This Row],[Date]],'DB Money Supply'!$A:$D,4)</f>
        <v>1372.4</v>
      </c>
      <c r="C1650" s="30">
        <f>(Table2634[[#This Row],[M1 Money Stock, Billions of Dollars, Weekly, Seasonally Adjusted]]-B1649)/B1649</f>
        <v>-1.3016900395541106E-2</v>
      </c>
      <c r="D1650" s="34">
        <f>((1+Table2634[[#This Row],[Weekly change]])^52)-1</f>
        <v>-0.49405274783700348</v>
      </c>
      <c r="E1650" s="24">
        <f t="shared" si="25"/>
        <v>1379.35</v>
      </c>
      <c r="F1650" s="32">
        <f>(Table2634[[#This Row],[4 weeks average]]-B1598)/B1598</f>
        <v>1.0660902696365734E-2</v>
      </c>
    </row>
    <row r="1651" spans="1:6" x14ac:dyDescent="0.35">
      <c r="A1651" s="22">
        <v>38915</v>
      </c>
      <c r="B1651" s="24">
        <f>VLOOKUP(Table2634[[#This Row],[Date]],'DB Money Supply'!$A:$D,4)</f>
        <v>1359.2</v>
      </c>
      <c r="C1651" s="30">
        <f>(Table2634[[#This Row],[M1 Money Stock, Billions of Dollars, Weekly, Seasonally Adjusted]]-B1650)/B1650</f>
        <v>-9.6181871174584998E-3</v>
      </c>
      <c r="D1651" s="34">
        <f>((1+Table2634[[#This Row],[Weekly change]])^52)-1</f>
        <v>-0.39502401295987655</v>
      </c>
      <c r="E1651" s="24">
        <f t="shared" si="25"/>
        <v>1376.425</v>
      </c>
      <c r="F1651" s="32">
        <f>(Table2634[[#This Row],[4 weeks average]]-B1599)/B1599</f>
        <v>8.8133978305481257E-3</v>
      </c>
    </row>
    <row r="1652" spans="1:6" x14ac:dyDescent="0.35">
      <c r="A1652" s="22">
        <v>38922</v>
      </c>
      <c r="B1652" s="24">
        <f>VLOOKUP(Table2634[[#This Row],[Date]],'DB Money Supply'!$A:$D,4)</f>
        <v>1377.5</v>
      </c>
      <c r="C1652" s="30">
        <f>(Table2634[[#This Row],[M1 Money Stock, Billions of Dollars, Weekly, Seasonally Adjusted]]-B1651)/B1651</f>
        <v>1.3463802236609736E-2</v>
      </c>
      <c r="D1652" s="34">
        <f>((1+Table2634[[#This Row],[Weekly change]])^52)-1</f>
        <v>1.0046038793005305</v>
      </c>
      <c r="E1652" s="24">
        <f t="shared" si="25"/>
        <v>1374.9</v>
      </c>
      <c r="F1652" s="32">
        <f>(Table2634[[#This Row],[4 weeks average]]-B1600)/B1600</f>
        <v>-3.4067845752390681E-3</v>
      </c>
    </row>
    <row r="1653" spans="1:6" x14ac:dyDescent="0.35">
      <c r="A1653" s="22">
        <v>38929</v>
      </c>
      <c r="B1653" s="24">
        <f>VLOOKUP(Table2634[[#This Row],[Date]],'DB Money Supply'!$A:$D,4)</f>
        <v>1372.9</v>
      </c>
      <c r="C1653" s="30">
        <f>(Table2634[[#This Row],[M1 Money Stock, Billions of Dollars, Weekly, Seasonally Adjusted]]-B1652)/B1652</f>
        <v>-3.3393829401088268E-3</v>
      </c>
      <c r="D1653" s="34">
        <f>((1+Table2634[[#This Row],[Weekly change]])^52)-1</f>
        <v>-0.15965142116760267</v>
      </c>
      <c r="E1653" s="24">
        <f t="shared" si="25"/>
        <v>1370.5</v>
      </c>
      <c r="F1653" s="32">
        <f>(Table2634[[#This Row],[4 weeks average]]-B1601)/B1601</f>
        <v>5.9453904873751533E-3</v>
      </c>
    </row>
    <row r="1654" spans="1:6" x14ac:dyDescent="0.35">
      <c r="A1654" s="22">
        <v>38936</v>
      </c>
      <c r="B1654" s="24">
        <f>VLOOKUP(Table2634[[#This Row],[Date]],'DB Money Supply'!$A:$D,4)</f>
        <v>1357.2</v>
      </c>
      <c r="C1654" s="30">
        <f>(Table2634[[#This Row],[M1 Money Stock, Billions of Dollars, Weekly, Seasonally Adjusted]]-B1653)/B1653</f>
        <v>-1.1435647170223646E-2</v>
      </c>
      <c r="D1654" s="34">
        <f>((1+Table2634[[#This Row],[Weekly change]])^52)-1</f>
        <v>-0.45013359137119546</v>
      </c>
      <c r="E1654" s="24">
        <f t="shared" si="25"/>
        <v>1366.7</v>
      </c>
      <c r="F1654" s="32">
        <f>(Table2634[[#This Row],[4 weeks average]]-B1602)/B1602</f>
        <v>1.4635931211126634E-4</v>
      </c>
    </row>
    <row r="1655" spans="1:6" x14ac:dyDescent="0.35">
      <c r="A1655" s="22">
        <v>38943</v>
      </c>
      <c r="B1655" s="24">
        <f>VLOOKUP(Table2634[[#This Row],[Date]],'DB Money Supply'!$A:$D,4)</f>
        <v>1364.8</v>
      </c>
      <c r="C1655" s="30">
        <f>(Table2634[[#This Row],[M1 Money Stock, Billions of Dollars, Weekly, Seasonally Adjusted]]-B1654)/B1654</f>
        <v>5.5997642204538081E-3</v>
      </c>
      <c r="D1655" s="34">
        <f>((1+Table2634[[#This Row],[Weekly change]])^52)-1</f>
        <v>0.33692938273075512</v>
      </c>
      <c r="E1655" s="24">
        <f t="shared" si="25"/>
        <v>1368.1000000000001</v>
      </c>
      <c r="F1655" s="32">
        <f>(Table2634[[#This Row],[4 weeks average]]-B1603)/B1603</f>
        <v>-5.4521663274205972E-3</v>
      </c>
    </row>
    <row r="1656" spans="1:6" x14ac:dyDescent="0.35">
      <c r="A1656" s="22">
        <v>38950</v>
      </c>
      <c r="B1656" s="24">
        <f>VLOOKUP(Table2634[[#This Row],[Date]],'DB Money Supply'!$A:$D,4)</f>
        <v>1382.8</v>
      </c>
      <c r="C1656" s="30">
        <f>(Table2634[[#This Row],[M1 Money Stock, Billions of Dollars, Weekly, Seasonally Adjusted]]-B1655)/B1655</f>
        <v>1.3188745603751465E-2</v>
      </c>
      <c r="D1656" s="34">
        <f>((1+Table2634[[#This Row],[Weekly change]])^52)-1</f>
        <v>0.97650795417983738</v>
      </c>
      <c r="E1656" s="24">
        <f t="shared" si="25"/>
        <v>1369.4250000000002</v>
      </c>
      <c r="F1656" s="32">
        <f>(Table2634[[#This Row],[4 weeks average]]-B1604)/B1604</f>
        <v>-1.3737846597047042E-2</v>
      </c>
    </row>
    <row r="1657" spans="1:6" x14ac:dyDescent="0.35">
      <c r="A1657" s="22">
        <v>38957</v>
      </c>
      <c r="B1657" s="24">
        <f>VLOOKUP(Table2634[[#This Row],[Date]],'DB Money Supply'!$A:$D,4)</f>
        <v>1384</v>
      </c>
      <c r="C1657" s="30">
        <f>(Table2634[[#This Row],[M1 Money Stock, Billions of Dollars, Weekly, Seasonally Adjusted]]-B1656)/B1656</f>
        <v>8.6780445472956717E-4</v>
      </c>
      <c r="D1657" s="34">
        <f>((1+Table2634[[#This Row],[Weekly change]])^52)-1</f>
        <v>4.6139019630029532E-2</v>
      </c>
      <c r="E1657" s="24">
        <f t="shared" si="25"/>
        <v>1372.2</v>
      </c>
      <c r="F1657" s="32">
        <f>(Table2634[[#This Row],[4 weeks average]]-B1605)/B1605</f>
        <v>-1.0313739632167295E-2</v>
      </c>
    </row>
    <row r="1658" spans="1:6" x14ac:dyDescent="0.35">
      <c r="A1658" s="22">
        <v>38964</v>
      </c>
      <c r="B1658" s="24">
        <f>VLOOKUP(Table2634[[#This Row],[Date]],'DB Money Supply'!$A:$D,4)</f>
        <v>1373.8</v>
      </c>
      <c r="C1658" s="30">
        <f>(Table2634[[#This Row],[M1 Money Stock, Billions of Dollars, Weekly, Seasonally Adjusted]]-B1657)/B1657</f>
        <v>-7.3699421965318247E-3</v>
      </c>
      <c r="D1658" s="34">
        <f>((1+Table2634[[#This Row],[Weekly change]])^52)-1</f>
        <v>-0.31931537694762968</v>
      </c>
      <c r="E1658" s="24">
        <f t="shared" si="25"/>
        <v>1376.3500000000001</v>
      </c>
      <c r="F1658" s="32">
        <f>(Table2634[[#This Row],[4 weeks average]]-B1606)/B1606</f>
        <v>8.7584286133099119E-3</v>
      </c>
    </row>
    <row r="1659" spans="1:6" x14ac:dyDescent="0.35">
      <c r="A1659" s="22">
        <v>38971</v>
      </c>
      <c r="B1659" s="24">
        <f>VLOOKUP(Table2634[[#This Row],[Date]],'DB Money Supply'!$A:$D,4)</f>
        <v>1365.4</v>
      </c>
      <c r="C1659" s="30">
        <f>(Table2634[[#This Row],[M1 Money Stock, Billions of Dollars, Weekly, Seasonally Adjusted]]-B1658)/B1658</f>
        <v>-6.1144271364098586E-3</v>
      </c>
      <c r="D1659" s="34">
        <f>((1+Table2634[[#This Row],[Weekly change]])^52)-1</f>
        <v>-0.27307082955717699</v>
      </c>
      <c r="E1659" s="24">
        <f t="shared" si="25"/>
        <v>1376.5</v>
      </c>
      <c r="F1659" s="32">
        <f>(Table2634[[#This Row],[4 weeks average]]-B1607)/B1607</f>
        <v>7.0231911624843869E-3</v>
      </c>
    </row>
    <row r="1660" spans="1:6" x14ac:dyDescent="0.35">
      <c r="A1660" s="22">
        <v>38978</v>
      </c>
      <c r="B1660" s="24">
        <f>VLOOKUP(Table2634[[#This Row],[Date]],'DB Money Supply'!$A:$D,4)</f>
        <v>1357.6</v>
      </c>
      <c r="C1660" s="30">
        <f>(Table2634[[#This Row],[M1 Money Stock, Billions of Dollars, Weekly, Seasonally Adjusted]]-B1659)/B1659</f>
        <v>-5.712611688882512E-3</v>
      </c>
      <c r="D1660" s="34">
        <f>((1+Table2634[[#This Row],[Weekly change]])^52)-1</f>
        <v>-0.25763002043530259</v>
      </c>
      <c r="E1660" s="24">
        <f t="shared" si="25"/>
        <v>1370.2000000000003</v>
      </c>
      <c r="F1660" s="32">
        <f>(Table2634[[#This Row],[4 weeks average]]-B1608)/B1608</f>
        <v>-7.1733932323742025E-3</v>
      </c>
    </row>
    <row r="1661" spans="1:6" x14ac:dyDescent="0.35">
      <c r="A1661" s="22">
        <v>38985</v>
      </c>
      <c r="B1661" s="24">
        <f>VLOOKUP(Table2634[[#This Row],[Date]],'DB Money Supply'!$A:$D,4)</f>
        <v>1364.9</v>
      </c>
      <c r="C1661" s="30">
        <f>(Table2634[[#This Row],[M1 Money Stock, Billions of Dollars, Weekly, Seasonally Adjusted]]-B1660)/B1660</f>
        <v>5.3771361225693742E-3</v>
      </c>
      <c r="D1661" s="34">
        <f>((1+Table2634[[#This Row],[Weekly change]])^52)-1</f>
        <v>0.32162495892440157</v>
      </c>
      <c r="E1661" s="24">
        <f t="shared" si="25"/>
        <v>1365.4249999999997</v>
      </c>
      <c r="F1661" s="32">
        <f>(Table2634[[#This Row],[4 weeks average]]-B1609)/B1609</f>
        <v>-1.661865322290261E-2</v>
      </c>
    </row>
    <row r="1662" spans="1:6" x14ac:dyDescent="0.35">
      <c r="A1662" s="22">
        <v>38992</v>
      </c>
      <c r="B1662" s="24">
        <f>VLOOKUP(Table2634[[#This Row],[Date]],'DB Money Supply'!$A:$D,4)</f>
        <v>1364.3</v>
      </c>
      <c r="C1662" s="30">
        <f>(Table2634[[#This Row],[M1 Money Stock, Billions of Dollars, Weekly, Seasonally Adjusted]]-B1661)/B1661</f>
        <v>-4.3959264414985448E-4</v>
      </c>
      <c r="D1662" s="34">
        <f>((1+Table2634[[#This Row],[Weekly change]])^52)-1</f>
        <v>-2.2604446286709434E-2</v>
      </c>
      <c r="E1662" s="24">
        <f t="shared" si="25"/>
        <v>1363.05</v>
      </c>
      <c r="F1662" s="32">
        <f>(Table2634[[#This Row],[4 weeks average]]-B1610)/B1610</f>
        <v>-2.4092503758860236E-2</v>
      </c>
    </row>
    <row r="1663" spans="1:6" x14ac:dyDescent="0.35">
      <c r="A1663" s="22">
        <v>38999</v>
      </c>
      <c r="B1663" s="24">
        <f>VLOOKUP(Table2634[[#This Row],[Date]],'DB Money Supply'!$A:$D,4)</f>
        <v>1368.1</v>
      </c>
      <c r="C1663" s="30">
        <f>(Table2634[[#This Row],[M1 Money Stock, Billions of Dollars, Weekly, Seasonally Adjusted]]-B1662)/B1662</f>
        <v>2.7853111485743273E-3</v>
      </c>
      <c r="D1663" s="34">
        <f>((1+Table2634[[#This Row],[Weekly change]])^52)-1</f>
        <v>0.15561751552325997</v>
      </c>
      <c r="E1663" s="24">
        <f t="shared" si="25"/>
        <v>1363.7249999999999</v>
      </c>
      <c r="F1663" s="32">
        <f>(Table2634[[#This Row],[4 weeks average]]-B1611)/B1611</f>
        <v>-6.3934426229508862E-3</v>
      </c>
    </row>
    <row r="1664" spans="1:6" x14ac:dyDescent="0.35">
      <c r="A1664" s="22">
        <v>39006</v>
      </c>
      <c r="B1664" s="24">
        <f>VLOOKUP(Table2634[[#This Row],[Date]],'DB Money Supply'!$A:$D,4)</f>
        <v>1360.6</v>
      </c>
      <c r="C1664" s="30">
        <f>(Table2634[[#This Row],[M1 Money Stock, Billions of Dollars, Weekly, Seasonally Adjusted]]-B1663)/B1663</f>
        <v>-5.4820554053066298E-3</v>
      </c>
      <c r="D1664" s="34">
        <f>((1+Table2634[[#This Row],[Weekly change]])^52)-1</f>
        <v>-0.24862553134426546</v>
      </c>
      <c r="E1664" s="24">
        <f t="shared" si="25"/>
        <v>1364.4749999999999</v>
      </c>
      <c r="F1664" s="32">
        <f>(Table2634[[#This Row],[4 weeks average]]-B1612)/B1612</f>
        <v>-7.5064079091914388E-4</v>
      </c>
    </row>
    <row r="1665" spans="1:6" x14ac:dyDescent="0.35">
      <c r="A1665" s="22">
        <v>39013</v>
      </c>
      <c r="B1665" s="24">
        <f>VLOOKUP(Table2634[[#This Row],[Date]],'DB Money Supply'!$A:$D,4)</f>
        <v>1380.3</v>
      </c>
      <c r="C1665" s="30">
        <f>(Table2634[[#This Row],[M1 Money Stock, Billions of Dollars, Weekly, Seasonally Adjusted]]-B1664)/B1664</f>
        <v>1.4478906364839075E-2</v>
      </c>
      <c r="D1665" s="34">
        <f>((1+Table2634[[#This Row],[Weekly change]])^52)-1</f>
        <v>1.1117237809710301</v>
      </c>
      <c r="E1665" s="24">
        <f t="shared" si="25"/>
        <v>1368.3249999999998</v>
      </c>
      <c r="F1665" s="32">
        <f>(Table2634[[#This Row],[4 weeks average]]-B1613)/B1613</f>
        <v>-9.895079594790291E-3</v>
      </c>
    </row>
    <row r="1666" spans="1:6" x14ac:dyDescent="0.35">
      <c r="A1666" s="22">
        <v>39020</v>
      </c>
      <c r="B1666" s="24">
        <f>VLOOKUP(Table2634[[#This Row],[Date]],'DB Money Supply'!$A:$D,4)</f>
        <v>1376.4</v>
      </c>
      <c r="C1666" s="30">
        <f>(Table2634[[#This Row],[M1 Money Stock, Billions of Dollars, Weekly, Seasonally Adjusted]]-B1665)/B1665</f>
        <v>-2.8254727233209182E-3</v>
      </c>
      <c r="D1666" s="34">
        <f>((1+Table2634[[#This Row],[Weekly change]])^52)-1</f>
        <v>-0.13682043522790011</v>
      </c>
      <c r="E1666" s="24">
        <f t="shared" si="25"/>
        <v>1371.35</v>
      </c>
      <c r="F1666" s="32">
        <f>(Table2634[[#This Row],[4 weeks average]]-B1614)/B1614</f>
        <v>-4.3200464677267446E-3</v>
      </c>
    </row>
    <row r="1667" spans="1:6" x14ac:dyDescent="0.35">
      <c r="A1667" s="22">
        <v>39027</v>
      </c>
      <c r="B1667" s="24">
        <f>VLOOKUP(Table2634[[#This Row],[Date]],'DB Money Supply'!$A:$D,4)</f>
        <v>1351.1</v>
      </c>
      <c r="C1667" s="30">
        <f>(Table2634[[#This Row],[M1 Money Stock, Billions of Dollars, Weekly, Seasonally Adjusted]]-B1666)/B1666</f>
        <v>-1.8381284510316901E-2</v>
      </c>
      <c r="D1667" s="34">
        <f>((1+Table2634[[#This Row],[Weekly change]])^52)-1</f>
        <v>-0.61891034317397053</v>
      </c>
      <c r="E1667" s="24">
        <f t="shared" si="25"/>
        <v>1367.1</v>
      </c>
      <c r="F1667" s="32">
        <f>(Table2634[[#This Row],[4 weeks average]]-B1615)/B1615</f>
        <v>4.8511576626239688E-3</v>
      </c>
    </row>
    <row r="1668" spans="1:6" x14ac:dyDescent="0.35">
      <c r="A1668" s="22">
        <v>39034</v>
      </c>
      <c r="B1668" s="24">
        <f>VLOOKUP(Table2634[[#This Row],[Date]],'DB Money Supply'!$A:$D,4)</f>
        <v>1361.3</v>
      </c>
      <c r="C1668" s="30">
        <f>(Table2634[[#This Row],[M1 Money Stock, Billions of Dollars, Weekly, Seasonally Adjusted]]-B1667)/B1667</f>
        <v>7.5494041891792218E-3</v>
      </c>
      <c r="D1668" s="34">
        <f>((1+Table2634[[#This Row],[Weekly change]])^52)-1</f>
        <v>0.47859838624186213</v>
      </c>
      <c r="E1668" s="24">
        <f t="shared" si="25"/>
        <v>1367.2749999999999</v>
      </c>
      <c r="F1668" s="32">
        <f>(Table2634[[#This Row],[4 weeks average]]-B1616)/B1616</f>
        <v>-2.644248304034012E-3</v>
      </c>
    </row>
    <row r="1669" spans="1:6" x14ac:dyDescent="0.35">
      <c r="A1669" s="22">
        <v>39041</v>
      </c>
      <c r="B1669" s="24">
        <f>VLOOKUP(Table2634[[#This Row],[Date]],'DB Money Supply'!$A:$D,4)</f>
        <v>1380.2</v>
      </c>
      <c r="C1669" s="30">
        <f>(Table2634[[#This Row],[M1 Money Stock, Billions of Dollars, Weekly, Seasonally Adjusted]]-B1668)/B1668</f>
        <v>1.3883787556012703E-2</v>
      </c>
      <c r="D1669" s="34">
        <f>((1+Table2634[[#This Row],[Weekly change]])^52)-1</f>
        <v>1.0482609473111641</v>
      </c>
      <c r="E1669" s="24">
        <f t="shared" si="25"/>
        <v>1367.25</v>
      </c>
      <c r="F1669" s="32">
        <f>(Table2634[[#This Row],[4 weeks average]]-B1617)/B1617</f>
        <v>-1.494956772334294E-2</v>
      </c>
    </row>
    <row r="1670" spans="1:6" x14ac:dyDescent="0.35">
      <c r="A1670" s="22">
        <v>39048</v>
      </c>
      <c r="B1670" s="24">
        <f>VLOOKUP(Table2634[[#This Row],[Date]],'DB Money Supply'!$A:$D,4)</f>
        <v>1386.4</v>
      </c>
      <c r="C1670" s="30">
        <f>(Table2634[[#This Row],[M1 Money Stock, Billions of Dollars, Weekly, Seasonally Adjusted]]-B1669)/B1669</f>
        <v>4.492102593827014E-3</v>
      </c>
      <c r="D1670" s="34">
        <f>((1+Table2634[[#This Row],[Weekly change]])^52)-1</f>
        <v>0.26246511130360539</v>
      </c>
      <c r="E1670" s="24">
        <f t="shared" si="25"/>
        <v>1369.75</v>
      </c>
      <c r="F1670" s="32">
        <f>(Table2634[[#This Row],[4 weeks average]]-B1618)/B1618</f>
        <v>-1.1938252903411927E-2</v>
      </c>
    </row>
    <row r="1671" spans="1:6" x14ac:dyDescent="0.35">
      <c r="A1671" s="22">
        <v>39055</v>
      </c>
      <c r="B1671" s="24">
        <f>VLOOKUP(Table2634[[#This Row],[Date]],'DB Money Supply'!$A:$D,4)</f>
        <v>1374.1</v>
      </c>
      <c r="C1671" s="30">
        <f>(Table2634[[#This Row],[M1 Money Stock, Billions of Dollars, Weekly, Seasonally Adjusted]]-B1670)/B1670</f>
        <v>-8.8718984420082091E-3</v>
      </c>
      <c r="D1671" s="34">
        <f>((1+Table2634[[#This Row],[Weekly change]])^52)-1</f>
        <v>-0.37085742541510525</v>
      </c>
      <c r="E1671" s="24">
        <f t="shared" si="25"/>
        <v>1375.5</v>
      </c>
      <c r="F1671" s="32">
        <f>(Table2634[[#This Row],[4 weeks average]]-B1619)/B1619</f>
        <v>2.9165147648559969E-3</v>
      </c>
    </row>
    <row r="1672" spans="1:6" x14ac:dyDescent="0.35">
      <c r="A1672" s="22">
        <v>39062</v>
      </c>
      <c r="B1672" s="24">
        <f>VLOOKUP(Table2634[[#This Row],[Date]],'DB Money Supply'!$A:$D,4)</f>
        <v>1360.3</v>
      </c>
      <c r="C1672" s="30">
        <f>(Table2634[[#This Row],[M1 Money Stock, Billions of Dollars, Weekly, Seasonally Adjusted]]-B1671)/B1671</f>
        <v>-1.0042937195255043E-2</v>
      </c>
      <c r="D1672" s="34">
        <f>((1+Table2634[[#This Row],[Weekly change]])^52)-1</f>
        <v>-0.40836938519071631</v>
      </c>
      <c r="E1672" s="24">
        <f t="shared" si="25"/>
        <v>1375.2500000000002</v>
      </c>
      <c r="F1672" s="32">
        <f>(Table2634[[#This Row],[4 weeks average]]-B1620)/B1620</f>
        <v>5.2997076023393475E-3</v>
      </c>
    </row>
    <row r="1673" spans="1:6" x14ac:dyDescent="0.35">
      <c r="A1673" s="22">
        <v>39069</v>
      </c>
      <c r="B1673" s="24">
        <f>VLOOKUP(Table2634[[#This Row],[Date]],'DB Money Supply'!$A:$D,4)</f>
        <v>1359.2</v>
      </c>
      <c r="C1673" s="30">
        <f>(Table2634[[#This Row],[M1 Money Stock, Billions of Dollars, Weekly, Seasonally Adjusted]]-B1672)/B1672</f>
        <v>-8.0864515180468209E-4</v>
      </c>
      <c r="D1673" s="34">
        <f>((1+Table2634[[#This Row],[Weekly change]])^52)-1</f>
        <v>-4.1194038378330577E-2</v>
      </c>
      <c r="E1673" s="24">
        <f t="shared" ref="E1673:E1736" si="26">AVERAGE(B1670:B1673)</f>
        <v>1370</v>
      </c>
      <c r="F1673" s="32">
        <f>(Table2634[[#This Row],[4 weeks average]]-B1621)/B1621</f>
        <v>-2.2576651372805396E-3</v>
      </c>
    </row>
    <row r="1674" spans="1:6" x14ac:dyDescent="0.35">
      <c r="A1674" s="22">
        <v>39076</v>
      </c>
      <c r="B1674" s="24">
        <f>VLOOKUP(Table2634[[#This Row],[Date]],'DB Money Supply'!$A:$D,4)</f>
        <v>1380.4</v>
      </c>
      <c r="C1674" s="30">
        <f>(Table2634[[#This Row],[M1 Money Stock, Billions of Dollars, Weekly, Seasonally Adjusted]]-B1673)/B1673</f>
        <v>1.5597410241318456E-2</v>
      </c>
      <c r="D1674" s="34">
        <f>((1+Table2634[[#This Row],[Weekly change]])^52)-1</f>
        <v>1.2362605756935161</v>
      </c>
      <c r="E1674" s="24">
        <f t="shared" si="26"/>
        <v>1368.5</v>
      </c>
      <c r="F1674" s="32">
        <f>(Table2634[[#This Row],[4 weeks average]]-B1622)/B1622</f>
        <v>-1.0484454085321764E-2</v>
      </c>
    </row>
    <row r="1675" spans="1:6" x14ac:dyDescent="0.35">
      <c r="A1675" s="22">
        <v>39083</v>
      </c>
      <c r="B1675" s="24">
        <f>VLOOKUP(Table2634[[#This Row],[Date]],'DB Money Supply'!$A:$D,4)</f>
        <v>1361.3</v>
      </c>
      <c r="C1675" s="30">
        <f>(Table2634[[#This Row],[M1 Money Stock, Billions of Dollars, Weekly, Seasonally Adjusted]]-B1674)/B1674</f>
        <v>-1.3836569110402879E-2</v>
      </c>
      <c r="D1675" s="34">
        <f>((1+Table2634[[#This Row],[Weekly change]])^52)-1</f>
        <v>-0.51544566562287186</v>
      </c>
      <c r="E1675" s="24">
        <f t="shared" si="26"/>
        <v>1365.3</v>
      </c>
      <c r="F1675" s="32">
        <f>(Table2634[[#This Row],[4 weeks average]]-B1623)/B1623</f>
        <v>-7.4154852780807306E-3</v>
      </c>
    </row>
    <row r="1676" spans="1:6" x14ac:dyDescent="0.35">
      <c r="A1676" s="22">
        <v>39090</v>
      </c>
      <c r="B1676" s="24">
        <f>VLOOKUP(Table2634[[#This Row],[Date]],'DB Money Supply'!$A:$D,4)</f>
        <v>1355.7</v>
      </c>
      <c r="C1676" s="30">
        <f>(Table2634[[#This Row],[M1 Money Stock, Billions of Dollars, Weekly, Seasonally Adjusted]]-B1675)/B1675</f>
        <v>-4.1137148314110842E-3</v>
      </c>
      <c r="D1676" s="34">
        <f>((1+Table2634[[#This Row],[Weekly change]])^52)-1</f>
        <v>-0.19293766475782437</v>
      </c>
      <c r="E1676" s="24">
        <f t="shared" si="26"/>
        <v>1364.15</v>
      </c>
      <c r="F1676" s="32">
        <f>(Table2634[[#This Row],[4 weeks average]]-B1624)/B1624</f>
        <v>-5.721574344023257E-3</v>
      </c>
    </row>
    <row r="1677" spans="1:6" x14ac:dyDescent="0.35">
      <c r="A1677" s="22">
        <v>39097</v>
      </c>
      <c r="B1677" s="24">
        <f>VLOOKUP(Table2634[[#This Row],[Date]],'DB Money Supply'!$A:$D,4)</f>
        <v>1382.9</v>
      </c>
      <c r="C1677" s="30">
        <f>(Table2634[[#This Row],[M1 Money Stock, Billions of Dollars, Weekly, Seasonally Adjusted]]-B1676)/B1676</f>
        <v>2.0063435863391637E-2</v>
      </c>
      <c r="D1677" s="34">
        <f>((1+Table2634[[#This Row],[Weekly change]])^52)-1</f>
        <v>1.8093987824605571</v>
      </c>
      <c r="E1677" s="24">
        <f t="shared" si="26"/>
        <v>1370.0749999999998</v>
      </c>
      <c r="F1677" s="32">
        <f>(Table2634[[#This Row],[4 weeks average]]-B1625)/B1625</f>
        <v>-4.1612152929205821E-3</v>
      </c>
    </row>
    <row r="1678" spans="1:6" x14ac:dyDescent="0.35">
      <c r="A1678" s="22">
        <v>39104</v>
      </c>
      <c r="B1678" s="24">
        <f>VLOOKUP(Table2634[[#This Row],[Date]],'DB Money Supply'!$A:$D,4)</f>
        <v>1373.2</v>
      </c>
      <c r="C1678" s="30">
        <f>(Table2634[[#This Row],[M1 Money Stock, Billions of Dollars, Weekly, Seasonally Adjusted]]-B1677)/B1677</f>
        <v>-7.0142454262781435E-3</v>
      </c>
      <c r="D1678" s="34">
        <f>((1+Table2634[[#This Row],[Weekly change]])^52)-1</f>
        <v>-0.3065152061389147</v>
      </c>
      <c r="E1678" s="24">
        <f t="shared" si="26"/>
        <v>1368.2749999999999</v>
      </c>
      <c r="F1678" s="32">
        <f>(Table2634[[#This Row],[4 weeks average]]-B1626)/B1626</f>
        <v>-1.0718675439230748E-2</v>
      </c>
    </row>
    <row r="1679" spans="1:6" x14ac:dyDescent="0.35">
      <c r="A1679" s="22">
        <v>39111</v>
      </c>
      <c r="B1679" s="24">
        <f>VLOOKUP(Table2634[[#This Row],[Date]],'DB Money Supply'!$A:$D,4)</f>
        <v>1377</v>
      </c>
      <c r="C1679" s="30">
        <f>(Table2634[[#This Row],[M1 Money Stock, Billions of Dollars, Weekly, Seasonally Adjusted]]-B1678)/B1678</f>
        <v>2.7672589571802754E-3</v>
      </c>
      <c r="D1679" s="34">
        <f>((1+Table2634[[#This Row],[Weekly change]])^52)-1</f>
        <v>0.15453623078006751</v>
      </c>
      <c r="E1679" s="24">
        <f t="shared" si="26"/>
        <v>1372.2</v>
      </c>
      <c r="F1679" s="32">
        <f>(Table2634[[#This Row],[4 weeks average]]-B1627)/B1627</f>
        <v>-1.2663692617642761E-2</v>
      </c>
    </row>
    <row r="1680" spans="1:6" x14ac:dyDescent="0.35">
      <c r="A1680" s="22">
        <v>39118</v>
      </c>
      <c r="B1680" s="24">
        <f>VLOOKUP(Table2634[[#This Row],[Date]],'DB Money Supply'!$A:$D,4)</f>
        <v>1369.9</v>
      </c>
      <c r="C1680" s="30">
        <f>(Table2634[[#This Row],[M1 Money Stock, Billions of Dollars, Weekly, Seasonally Adjusted]]-B1679)/B1679</f>
        <v>-5.1561365286854821E-3</v>
      </c>
      <c r="D1680" s="34">
        <f>((1+Table2634[[#This Row],[Weekly change]])^52)-1</f>
        <v>-0.23571361769829824</v>
      </c>
      <c r="E1680" s="24">
        <f t="shared" si="26"/>
        <v>1375.75</v>
      </c>
      <c r="F1680" s="32">
        <f>(Table2634[[#This Row],[4 weeks average]]-B1628)/B1628</f>
        <v>4.7838153666374195E-3</v>
      </c>
    </row>
    <row r="1681" spans="1:6" x14ac:dyDescent="0.35">
      <c r="A1681" s="22">
        <v>39125</v>
      </c>
      <c r="B1681" s="24">
        <f>VLOOKUP(Table2634[[#This Row],[Date]],'DB Money Supply'!$A:$D,4)</f>
        <v>1361.7</v>
      </c>
      <c r="C1681" s="30">
        <f>(Table2634[[#This Row],[M1 Money Stock, Billions of Dollars, Weekly, Seasonally Adjusted]]-B1680)/B1680</f>
        <v>-5.9858383823637087E-3</v>
      </c>
      <c r="D1681" s="34">
        <f>((1+Table2634[[#This Row],[Weekly change]])^52)-1</f>
        <v>-0.26816406085664357</v>
      </c>
      <c r="E1681" s="24">
        <f t="shared" si="26"/>
        <v>1370.45</v>
      </c>
      <c r="F1681" s="32">
        <f>(Table2634[[#This Row],[4 weeks average]]-B1629)/B1629</f>
        <v>1.35174631009801E-3</v>
      </c>
    </row>
    <row r="1682" spans="1:6" x14ac:dyDescent="0.35">
      <c r="A1682" s="22">
        <v>39132</v>
      </c>
      <c r="B1682" s="24">
        <f>VLOOKUP(Table2634[[#This Row],[Date]],'DB Money Supply'!$A:$D,4)</f>
        <v>1361.7</v>
      </c>
      <c r="C1682" s="30">
        <f>(Table2634[[#This Row],[M1 Money Stock, Billions of Dollars, Weekly, Seasonally Adjusted]]-B1681)/B1681</f>
        <v>0</v>
      </c>
      <c r="D1682" s="34">
        <f>((1+Table2634[[#This Row],[Weekly change]])^52)-1</f>
        <v>0</v>
      </c>
      <c r="E1682" s="24">
        <f t="shared" si="26"/>
        <v>1367.575</v>
      </c>
      <c r="F1682" s="32">
        <f>(Table2634[[#This Row],[4 weeks average]]-B1630)/B1630</f>
        <v>-1.1367743801055381E-2</v>
      </c>
    </row>
    <row r="1683" spans="1:6" x14ac:dyDescent="0.35">
      <c r="A1683" s="22">
        <v>39139</v>
      </c>
      <c r="B1683" s="24">
        <f>VLOOKUP(Table2634[[#This Row],[Date]],'DB Money Supply'!$A:$D,4)</f>
        <v>1362</v>
      </c>
      <c r="C1683" s="30">
        <f>(Table2634[[#This Row],[M1 Money Stock, Billions of Dollars, Weekly, Seasonally Adjusted]]-B1682)/B1682</f>
        <v>2.2031284423878572E-4</v>
      </c>
      <c r="D1683" s="34">
        <f>((1+Table2634[[#This Row],[Weekly change]])^52)-1</f>
        <v>1.1520865921317958E-2</v>
      </c>
      <c r="E1683" s="24">
        <f t="shared" si="26"/>
        <v>1363.825</v>
      </c>
      <c r="F1683" s="32">
        <f>(Table2634[[#This Row],[4 weeks average]]-B1631)/B1631</f>
        <v>-2.0944005743000687E-2</v>
      </c>
    </row>
    <row r="1684" spans="1:6" x14ac:dyDescent="0.35">
      <c r="A1684" s="22">
        <v>39146</v>
      </c>
      <c r="B1684" s="24">
        <f>VLOOKUP(Table2634[[#This Row],[Date]],'DB Money Supply'!$A:$D,4)</f>
        <v>1358.6</v>
      </c>
      <c r="C1684" s="30">
        <f>(Table2634[[#This Row],[M1 Money Stock, Billions of Dollars, Weekly, Seasonally Adjusted]]-B1683)/B1683</f>
        <v>-2.4963289280470567E-3</v>
      </c>
      <c r="D1684" s="34">
        <f>((1+Table2634[[#This Row],[Weekly change]])^52)-1</f>
        <v>-0.12187945301089864</v>
      </c>
      <c r="E1684" s="24">
        <f t="shared" si="26"/>
        <v>1361</v>
      </c>
      <c r="F1684" s="32">
        <f>(Table2634[[#This Row],[4 weeks average]]-B1632)/B1632</f>
        <v>-3.8061777192212307E-3</v>
      </c>
    </row>
    <row r="1685" spans="1:6" x14ac:dyDescent="0.35">
      <c r="A1685" s="22">
        <v>39153</v>
      </c>
      <c r="B1685" s="24">
        <f>VLOOKUP(Table2634[[#This Row],[Date]],'DB Money Supply'!$A:$D,4)</f>
        <v>1363.5</v>
      </c>
      <c r="C1685" s="30">
        <f>(Table2634[[#This Row],[M1 Money Stock, Billions of Dollars, Weekly, Seasonally Adjusted]]-B1684)/B1684</f>
        <v>3.6066539084352212E-3</v>
      </c>
      <c r="D1685" s="34">
        <f>((1+Table2634[[#This Row],[Weekly change]])^52)-1</f>
        <v>0.20587881415294618</v>
      </c>
      <c r="E1685" s="24">
        <f t="shared" si="26"/>
        <v>1361.4499999999998</v>
      </c>
      <c r="F1685" s="32">
        <f>(Table2634[[#This Row],[4 weeks average]]-B1633)/B1633</f>
        <v>-6.9657184536835752E-3</v>
      </c>
    </row>
    <row r="1686" spans="1:6" x14ac:dyDescent="0.35">
      <c r="A1686" s="22">
        <v>39160</v>
      </c>
      <c r="B1686" s="24">
        <f>VLOOKUP(Table2634[[#This Row],[Date]],'DB Money Supply'!$A:$D,4)</f>
        <v>1360.2</v>
      </c>
      <c r="C1686" s="30">
        <f>(Table2634[[#This Row],[M1 Money Stock, Billions of Dollars, Weekly, Seasonally Adjusted]]-B1685)/B1685</f>
        <v>-2.420242024202387E-3</v>
      </c>
      <c r="D1686" s="34">
        <f>((1+Table2634[[#This Row],[Weekly change]])^52)-1</f>
        <v>-0.1183896743846391</v>
      </c>
      <c r="E1686" s="24">
        <f t="shared" si="26"/>
        <v>1361.075</v>
      </c>
      <c r="F1686" s="32">
        <f>(Table2634[[#This Row],[4 weeks average]]-B1634)/B1634</f>
        <v>-1.932776136609269E-2</v>
      </c>
    </row>
    <row r="1687" spans="1:6" x14ac:dyDescent="0.35">
      <c r="A1687" s="22">
        <v>39167</v>
      </c>
      <c r="B1687" s="24">
        <f>VLOOKUP(Table2634[[#This Row],[Date]],'DB Money Supply'!$A:$D,4)</f>
        <v>1373.6</v>
      </c>
      <c r="C1687" s="30">
        <f>(Table2634[[#This Row],[M1 Money Stock, Billions of Dollars, Weekly, Seasonally Adjusted]]-B1686)/B1686</f>
        <v>9.8514924275840774E-3</v>
      </c>
      <c r="D1687" s="34">
        <f>((1+Table2634[[#This Row],[Weekly change]])^52)-1</f>
        <v>0.66490940038684077</v>
      </c>
      <c r="E1687" s="24">
        <f t="shared" si="26"/>
        <v>1363.9749999999999</v>
      </c>
      <c r="F1687" s="32">
        <f>(Table2634[[#This Row],[4 weeks average]]-B1635)/B1635</f>
        <v>-2.2099942644106717E-2</v>
      </c>
    </row>
    <row r="1688" spans="1:6" x14ac:dyDescent="0.35">
      <c r="A1688" s="22">
        <v>39174</v>
      </c>
      <c r="B1688" s="24">
        <f>VLOOKUP(Table2634[[#This Row],[Date]],'DB Money Supply'!$A:$D,4)</f>
        <v>1377.5</v>
      </c>
      <c r="C1688" s="30">
        <f>(Table2634[[#This Row],[M1 Money Stock, Billions of Dollars, Weekly, Seasonally Adjusted]]-B1687)/B1687</f>
        <v>2.8392545136867293E-3</v>
      </c>
      <c r="D1688" s="34">
        <f>((1+Table2634[[#This Row],[Weekly change]])^52)-1</f>
        <v>0.15885452069584649</v>
      </c>
      <c r="E1688" s="24">
        <f t="shared" si="26"/>
        <v>1368.6999999999998</v>
      </c>
      <c r="F1688" s="32">
        <f>(Table2634[[#This Row],[4 weeks average]]-B1636)/B1636</f>
        <v>-2.3333809048094956E-2</v>
      </c>
    </row>
    <row r="1689" spans="1:6" x14ac:dyDescent="0.35">
      <c r="A1689" s="22">
        <v>39181</v>
      </c>
      <c r="B1689" s="24">
        <f>VLOOKUP(Table2634[[#This Row],[Date]],'DB Money Supply'!$A:$D,4)</f>
        <v>1379.6</v>
      </c>
      <c r="C1689" s="30">
        <f>(Table2634[[#This Row],[M1 Money Stock, Billions of Dollars, Weekly, Seasonally Adjusted]]-B1688)/B1688</f>
        <v>1.5245009074409503E-3</v>
      </c>
      <c r="D1689" s="34">
        <f>((1+Table2634[[#This Row],[Weekly change]])^52)-1</f>
        <v>8.2435594202591611E-2</v>
      </c>
      <c r="E1689" s="24">
        <f t="shared" si="26"/>
        <v>1372.7249999999999</v>
      </c>
      <c r="F1689" s="32">
        <f>(Table2634[[#This Row],[4 weeks average]]-B1637)/B1637</f>
        <v>-2.1625354365051512E-3</v>
      </c>
    </row>
    <row r="1690" spans="1:6" x14ac:dyDescent="0.35">
      <c r="A1690" s="22">
        <v>39188</v>
      </c>
      <c r="B1690" s="24">
        <f>VLOOKUP(Table2634[[#This Row],[Date]],'DB Money Supply'!$A:$D,4)</f>
        <v>1374.5</v>
      </c>
      <c r="C1690" s="30">
        <f>(Table2634[[#This Row],[M1 Money Stock, Billions of Dollars, Weekly, Seasonally Adjusted]]-B1689)/B1689</f>
        <v>-3.696723688025449E-3</v>
      </c>
      <c r="D1690" s="34">
        <f>((1+Table2634[[#This Row],[Weekly change]])^52)-1</f>
        <v>-0.17517647101103884</v>
      </c>
      <c r="E1690" s="24">
        <f t="shared" si="26"/>
        <v>1376.3</v>
      </c>
      <c r="F1690" s="32">
        <f>(Table2634[[#This Row],[4 weeks average]]-B1638)/B1638</f>
        <v>-2.2473539219951691E-3</v>
      </c>
    </row>
    <row r="1691" spans="1:6" x14ac:dyDescent="0.35">
      <c r="A1691" s="22">
        <v>39195</v>
      </c>
      <c r="B1691" s="24">
        <f>VLOOKUP(Table2634[[#This Row],[Date]],'DB Money Supply'!$A:$D,4)</f>
        <v>1375.7</v>
      </c>
      <c r="C1691" s="30">
        <f>(Table2634[[#This Row],[M1 Money Stock, Billions of Dollars, Weekly, Seasonally Adjusted]]-B1690)/B1690</f>
        <v>8.7304474354313972E-4</v>
      </c>
      <c r="D1691" s="34">
        <f>((1+Table2634[[#This Row],[Weekly change]])^52)-1</f>
        <v>4.6423878162965782E-2</v>
      </c>
      <c r="E1691" s="24">
        <f t="shared" si="26"/>
        <v>1376.825</v>
      </c>
      <c r="F1691" s="32">
        <f>(Table2634[[#This Row],[4 weeks average]]-B1639)/B1639</f>
        <v>-8.1226136445500061E-3</v>
      </c>
    </row>
    <row r="1692" spans="1:6" x14ac:dyDescent="0.35">
      <c r="A1692" s="22">
        <v>39202</v>
      </c>
      <c r="B1692" s="24">
        <f>VLOOKUP(Table2634[[#This Row],[Date]],'DB Money Supply'!$A:$D,4)</f>
        <v>1382.5</v>
      </c>
      <c r="C1692" s="30">
        <f>(Table2634[[#This Row],[M1 Money Stock, Billions of Dollars, Weekly, Seasonally Adjusted]]-B1691)/B1691</f>
        <v>4.9429381405829429E-3</v>
      </c>
      <c r="D1692" s="34">
        <f>((1+Table2634[[#This Row],[Weekly change]])^52)-1</f>
        <v>0.29226904175685609</v>
      </c>
      <c r="E1692" s="24">
        <f t="shared" si="26"/>
        <v>1378.075</v>
      </c>
      <c r="F1692" s="32">
        <f>(Table2634[[#This Row],[4 weeks average]]-B1640)/B1640</f>
        <v>4.0619307832422914E-3</v>
      </c>
    </row>
    <row r="1693" spans="1:6" x14ac:dyDescent="0.35">
      <c r="A1693" s="22">
        <v>39209</v>
      </c>
      <c r="B1693" s="24">
        <f>VLOOKUP(Table2634[[#This Row],[Date]],'DB Money Supply'!$A:$D,4)</f>
        <v>1367.2</v>
      </c>
      <c r="C1693" s="30">
        <f>(Table2634[[#This Row],[M1 Money Stock, Billions of Dollars, Weekly, Seasonally Adjusted]]-B1692)/B1692</f>
        <v>-1.1066907775768502E-2</v>
      </c>
      <c r="D1693" s="34">
        <f>((1+Table2634[[#This Row],[Weekly change]])^52)-1</f>
        <v>-0.43936616267321427</v>
      </c>
      <c r="E1693" s="24">
        <f t="shared" si="26"/>
        <v>1374.9749999999999</v>
      </c>
      <c r="F1693" s="32">
        <f>(Table2634[[#This Row],[4 weeks average]]-B1641)/B1641</f>
        <v>8.5529189110493127E-4</v>
      </c>
    </row>
    <row r="1694" spans="1:6" x14ac:dyDescent="0.35">
      <c r="A1694" s="22">
        <v>39216</v>
      </c>
      <c r="B1694" s="24">
        <f>VLOOKUP(Table2634[[#This Row],[Date]],'DB Money Supply'!$A:$D,4)</f>
        <v>1382.3</v>
      </c>
      <c r="C1694" s="30">
        <f>(Table2634[[#This Row],[M1 Money Stock, Billions of Dollars, Weekly, Seasonally Adjusted]]-B1693)/B1693</f>
        <v>1.1044470450555814E-2</v>
      </c>
      <c r="D1694" s="34">
        <f>((1+Table2634[[#This Row],[Weekly change]])^52)-1</f>
        <v>0.7703267512678913</v>
      </c>
      <c r="E1694" s="24">
        <f t="shared" si="26"/>
        <v>1376.925</v>
      </c>
      <c r="F1694" s="32">
        <f>(Table2634[[#This Row],[4 weeks average]]-B1642)/B1642</f>
        <v>-8.9786958399310033E-3</v>
      </c>
    </row>
    <row r="1695" spans="1:6" x14ac:dyDescent="0.35">
      <c r="A1695" s="22">
        <v>39223</v>
      </c>
      <c r="B1695" s="24">
        <f>VLOOKUP(Table2634[[#This Row],[Date]],'DB Money Supply'!$A:$D,4)</f>
        <v>1384.1</v>
      </c>
      <c r="C1695" s="30">
        <f>(Table2634[[#This Row],[M1 Money Stock, Billions of Dollars, Weekly, Seasonally Adjusted]]-B1694)/B1694</f>
        <v>1.3021775302032516E-3</v>
      </c>
      <c r="D1695" s="34">
        <f>((1+Table2634[[#This Row],[Weekly change]])^52)-1</f>
        <v>7.0011271448048085E-2</v>
      </c>
      <c r="E1695" s="24">
        <f t="shared" si="26"/>
        <v>1379.0250000000001</v>
      </c>
      <c r="F1695" s="32">
        <f>(Table2634[[#This Row],[4 weeks average]]-B1643)/B1643</f>
        <v>-1.1309865213650605E-2</v>
      </c>
    </row>
    <row r="1696" spans="1:6" x14ac:dyDescent="0.35">
      <c r="A1696" s="22">
        <v>39230</v>
      </c>
      <c r="B1696" s="24">
        <f>VLOOKUP(Table2634[[#This Row],[Date]],'DB Money Supply'!$A:$D,4)</f>
        <v>1388.5</v>
      </c>
      <c r="C1696" s="30">
        <f>(Table2634[[#This Row],[M1 Money Stock, Billions of Dollars, Weekly, Seasonally Adjusted]]-B1695)/B1695</f>
        <v>3.1789610577271088E-3</v>
      </c>
      <c r="D1696" s="34">
        <f>((1+Table2634[[#This Row],[Weekly change]])^52)-1</f>
        <v>0.17944475355245615</v>
      </c>
      <c r="E1696" s="24">
        <f t="shared" si="26"/>
        <v>1380.5250000000001</v>
      </c>
      <c r="F1696" s="32">
        <f>(Table2634[[#This Row],[4 weeks average]]-B1644)/B1644</f>
        <v>-1.2429358323199084E-2</v>
      </c>
    </row>
    <row r="1697" spans="1:6" x14ac:dyDescent="0.35">
      <c r="A1697" s="22">
        <v>39237</v>
      </c>
      <c r="B1697" s="24">
        <f>VLOOKUP(Table2634[[#This Row],[Date]],'DB Money Supply'!$A:$D,4)</f>
        <v>1384.6</v>
      </c>
      <c r="C1697" s="30">
        <f>(Table2634[[#This Row],[M1 Money Stock, Billions of Dollars, Weekly, Seasonally Adjusted]]-B1696)/B1696</f>
        <v>-2.8087864602089241E-3</v>
      </c>
      <c r="D1697" s="34">
        <f>((1+Table2634[[#This Row],[Weekly change]])^52)-1</f>
        <v>-0.13606902390847697</v>
      </c>
      <c r="E1697" s="24">
        <f t="shared" si="26"/>
        <v>1384.875</v>
      </c>
      <c r="F1697" s="32">
        <f>(Table2634[[#This Row],[4 weeks average]]-B1645)/B1645</f>
        <v>1.1522167847491121E-2</v>
      </c>
    </row>
    <row r="1698" spans="1:6" x14ac:dyDescent="0.35">
      <c r="A1698" s="22">
        <v>39244</v>
      </c>
      <c r="B1698" s="24">
        <f>VLOOKUP(Table2634[[#This Row],[Date]],'DB Money Supply'!$A:$D,4)</f>
        <v>1370.7</v>
      </c>
      <c r="C1698" s="30">
        <f>(Table2634[[#This Row],[M1 Money Stock, Billions of Dollars, Weekly, Seasonally Adjusted]]-B1697)/B1697</f>
        <v>-1.0039000433338051E-2</v>
      </c>
      <c r="D1698" s="34">
        <f>((1+Table2634[[#This Row],[Weekly change]])^52)-1</f>
        <v>-0.40824703044583721</v>
      </c>
      <c r="E1698" s="24">
        <f t="shared" si="26"/>
        <v>1381.9749999999999</v>
      </c>
      <c r="F1698" s="32">
        <f>(Table2634[[#This Row],[4 weeks average]]-B1646)/B1646</f>
        <v>1.0437230386780627E-2</v>
      </c>
    </row>
    <row r="1699" spans="1:6" x14ac:dyDescent="0.35">
      <c r="A1699" s="22">
        <v>39251</v>
      </c>
      <c r="B1699" s="24">
        <f>VLOOKUP(Table2634[[#This Row],[Date]],'DB Money Supply'!$A:$D,4)</f>
        <v>1356.3</v>
      </c>
      <c r="C1699" s="30">
        <f>(Table2634[[#This Row],[M1 Money Stock, Billions of Dollars, Weekly, Seasonally Adjusted]]-B1698)/B1698</f>
        <v>-1.0505581089954105E-2</v>
      </c>
      <c r="D1699" s="34">
        <f>((1+Table2634[[#This Row],[Weekly change]])^52)-1</f>
        <v>-0.42257690943781001</v>
      </c>
      <c r="E1699" s="24">
        <f t="shared" si="26"/>
        <v>1375.0250000000001</v>
      </c>
      <c r="F1699" s="32">
        <f>(Table2634[[#This Row],[4 weeks average]]-B1647)/B1647</f>
        <v>3.0089722080385147E-3</v>
      </c>
    </row>
    <row r="1700" spans="1:6" x14ac:dyDescent="0.35">
      <c r="A1700" s="22">
        <v>39258</v>
      </c>
      <c r="B1700" s="24">
        <f>VLOOKUP(Table2634[[#This Row],[Date]],'DB Money Supply'!$A:$D,4)</f>
        <v>1362.9</v>
      </c>
      <c r="C1700" s="30">
        <f>(Table2634[[#This Row],[M1 Money Stock, Billions of Dollars, Weekly, Seasonally Adjusted]]-B1699)/B1699</f>
        <v>4.8661800486619012E-3</v>
      </c>
      <c r="D1700" s="34">
        <f>((1+Table2634[[#This Row],[Weekly change]])^52)-1</f>
        <v>0.28714640657877699</v>
      </c>
      <c r="E1700" s="24">
        <f t="shared" si="26"/>
        <v>1368.625</v>
      </c>
      <c r="F1700" s="32">
        <f>(Table2634[[#This Row],[4 weeks average]]-B1648)/B1648</f>
        <v>-1.0823214801965821E-2</v>
      </c>
    </row>
    <row r="1701" spans="1:6" x14ac:dyDescent="0.35">
      <c r="A1701" s="22">
        <v>39265</v>
      </c>
      <c r="B1701" s="24">
        <f>VLOOKUP(Table2634[[#This Row],[Date]],'DB Money Supply'!$A:$D,4)</f>
        <v>1375.8</v>
      </c>
      <c r="C1701" s="30">
        <f>(Table2634[[#This Row],[M1 Money Stock, Billions of Dollars, Weekly, Seasonally Adjusted]]-B1700)/B1700</f>
        <v>9.4651111600263134E-3</v>
      </c>
      <c r="D1701" s="34">
        <f>((1+Table2634[[#This Row],[Weekly change]])^52)-1</f>
        <v>0.63210579243877563</v>
      </c>
      <c r="E1701" s="24">
        <f t="shared" si="26"/>
        <v>1366.425</v>
      </c>
      <c r="F1701" s="32">
        <f>(Table2634[[#This Row],[4 weeks average]]-B1649)/B1649</f>
        <v>-1.7313915857605212E-2</v>
      </c>
    </row>
    <row r="1702" spans="1:6" x14ac:dyDescent="0.35">
      <c r="A1702" s="22">
        <v>39272</v>
      </c>
      <c r="B1702" s="24">
        <f>VLOOKUP(Table2634[[#This Row],[Date]],'DB Money Supply'!$A:$D,4)</f>
        <v>1370.5</v>
      </c>
      <c r="C1702" s="30">
        <f>(Table2634[[#This Row],[M1 Money Stock, Billions of Dollars, Weekly, Seasonally Adjusted]]-B1701)/B1701</f>
        <v>-3.8523041139700209E-3</v>
      </c>
      <c r="D1702" s="34">
        <f>((1+Table2634[[#This Row],[Weekly change]])^52)-1</f>
        <v>-0.18184760203530326</v>
      </c>
      <c r="E1702" s="24">
        <f t="shared" si="26"/>
        <v>1366.375</v>
      </c>
      <c r="F1702" s="32">
        <f>(Table2634[[#This Row],[4 weeks average]]-B1650)/B1650</f>
        <v>-4.3901194986884946E-3</v>
      </c>
    </row>
    <row r="1703" spans="1:6" x14ac:dyDescent="0.35">
      <c r="A1703" s="22">
        <v>39279</v>
      </c>
      <c r="B1703" s="24">
        <f>VLOOKUP(Table2634[[#This Row],[Date]],'DB Money Supply'!$A:$D,4)</f>
        <v>1373.5</v>
      </c>
      <c r="C1703" s="30">
        <f>(Table2634[[#This Row],[M1 Money Stock, Billions of Dollars, Weekly, Seasonally Adjusted]]-B1702)/B1702</f>
        <v>2.1889821233126595E-3</v>
      </c>
      <c r="D1703" s="34">
        <f>((1+Table2634[[#This Row],[Weekly change]])^52)-1</f>
        <v>0.12041894030424727</v>
      </c>
      <c r="E1703" s="24">
        <f t="shared" si="26"/>
        <v>1370.675</v>
      </c>
      <c r="F1703" s="32">
        <f>(Table2634[[#This Row],[4 weeks average]]-B1651)/B1651</f>
        <v>8.4424661565626162E-3</v>
      </c>
    </row>
    <row r="1704" spans="1:6" x14ac:dyDescent="0.35">
      <c r="A1704" s="22">
        <v>39286</v>
      </c>
      <c r="B1704" s="24">
        <f>VLOOKUP(Table2634[[#This Row],[Date]],'DB Money Supply'!$A:$D,4)</f>
        <v>1373.2</v>
      </c>
      <c r="C1704" s="30">
        <f>(Table2634[[#This Row],[M1 Money Stock, Billions of Dollars, Weekly, Seasonally Adjusted]]-B1703)/B1703</f>
        <v>-2.1842009464867457E-4</v>
      </c>
      <c r="D1704" s="34">
        <f>((1+Table2634[[#This Row],[Weekly change]])^52)-1</f>
        <v>-1.1294814664332353E-2</v>
      </c>
      <c r="E1704" s="24">
        <f t="shared" si="26"/>
        <v>1373.25</v>
      </c>
      <c r="F1704" s="32">
        <f>(Table2634[[#This Row],[4 weeks average]]-B1652)/B1652</f>
        <v>-3.0852994555353903E-3</v>
      </c>
    </row>
    <row r="1705" spans="1:6" x14ac:dyDescent="0.35">
      <c r="A1705" s="22">
        <v>39293</v>
      </c>
      <c r="B1705" s="24">
        <f>VLOOKUP(Table2634[[#This Row],[Date]],'DB Money Supply'!$A:$D,4)</f>
        <v>1370.4</v>
      </c>
      <c r="C1705" s="30">
        <f>(Table2634[[#This Row],[M1 Money Stock, Billions of Dollars, Weekly, Seasonally Adjusted]]-B1704)/B1704</f>
        <v>-2.0390329158170364E-3</v>
      </c>
      <c r="D1705" s="34">
        <f>((1+Table2634[[#This Row],[Weekly change]])^52)-1</f>
        <v>-0.10069942603681725</v>
      </c>
      <c r="E1705" s="24">
        <f t="shared" si="26"/>
        <v>1371.9</v>
      </c>
      <c r="F1705" s="32">
        <f>(Table2634[[#This Row],[4 weeks average]]-B1653)/B1653</f>
        <v>-7.2838517007793721E-4</v>
      </c>
    </row>
    <row r="1706" spans="1:6" x14ac:dyDescent="0.35">
      <c r="A1706" s="22">
        <v>39300</v>
      </c>
      <c r="B1706" s="24">
        <f>VLOOKUP(Table2634[[#This Row],[Date]],'DB Money Supply'!$A:$D,4)</f>
        <v>1359.9</v>
      </c>
      <c r="C1706" s="30">
        <f>(Table2634[[#This Row],[M1 Money Stock, Billions of Dollars, Weekly, Seasonally Adjusted]]-B1705)/B1705</f>
        <v>-7.661996497373029E-3</v>
      </c>
      <c r="D1706" s="34">
        <f>((1+Table2634[[#This Row],[Weekly change]])^52)-1</f>
        <v>-0.32965181370003727</v>
      </c>
      <c r="E1706" s="24">
        <f t="shared" si="26"/>
        <v>1369.25</v>
      </c>
      <c r="F1706" s="32">
        <f>(Table2634[[#This Row],[4 weeks average]]-B1654)/B1654</f>
        <v>8.8785735337459145E-3</v>
      </c>
    </row>
    <row r="1707" spans="1:6" x14ac:dyDescent="0.35">
      <c r="A1707" s="22">
        <v>39307</v>
      </c>
      <c r="B1707" s="24">
        <f>VLOOKUP(Table2634[[#This Row],[Date]],'DB Money Supply'!$A:$D,4)</f>
        <v>1364.1</v>
      </c>
      <c r="C1707" s="30">
        <f>(Table2634[[#This Row],[M1 Money Stock, Billions of Dollars, Weekly, Seasonally Adjusted]]-B1706)/B1706</f>
        <v>3.0884623869400821E-3</v>
      </c>
      <c r="D1707" s="34">
        <f>((1+Table2634[[#This Row],[Weekly change]])^52)-1</f>
        <v>0.17392466515893235</v>
      </c>
      <c r="E1707" s="24">
        <f t="shared" si="26"/>
        <v>1366.9</v>
      </c>
      <c r="F1707" s="32">
        <f>(Table2634[[#This Row],[4 weeks average]]-B1655)/B1655</f>
        <v>1.5386869871044377E-3</v>
      </c>
    </row>
    <row r="1708" spans="1:6" x14ac:dyDescent="0.35">
      <c r="A1708" s="22">
        <v>39314</v>
      </c>
      <c r="B1708" s="24">
        <f>VLOOKUP(Table2634[[#This Row],[Date]],'DB Money Supply'!$A:$D,4)</f>
        <v>1372.8</v>
      </c>
      <c r="C1708" s="30">
        <f>(Table2634[[#This Row],[M1 Money Stock, Billions of Dollars, Weekly, Seasonally Adjusted]]-B1707)/B1707</f>
        <v>6.3778315372773594E-3</v>
      </c>
      <c r="D1708" s="34">
        <f>((1+Table2634[[#This Row],[Weekly change]])^52)-1</f>
        <v>0.39179477626679393</v>
      </c>
      <c r="E1708" s="24">
        <f t="shared" si="26"/>
        <v>1366.8</v>
      </c>
      <c r="F1708" s="32">
        <f>(Table2634[[#This Row],[4 weeks average]]-B1656)/B1656</f>
        <v>-1.1570726063060458E-2</v>
      </c>
    </row>
    <row r="1709" spans="1:6" x14ac:dyDescent="0.35">
      <c r="A1709" s="22">
        <v>39321</v>
      </c>
      <c r="B1709" s="24">
        <f>VLOOKUP(Table2634[[#This Row],[Date]],'DB Money Supply'!$A:$D,4)</f>
        <v>1385.6</v>
      </c>
      <c r="C1709" s="30">
        <f>(Table2634[[#This Row],[M1 Money Stock, Billions of Dollars, Weekly, Seasonally Adjusted]]-B1708)/B1708</f>
        <v>9.324009324009291E-3</v>
      </c>
      <c r="D1709" s="34">
        <f>((1+Table2634[[#This Row],[Weekly change]])^52)-1</f>
        <v>0.62028501972780825</v>
      </c>
      <c r="E1709" s="24">
        <f t="shared" si="26"/>
        <v>1370.6</v>
      </c>
      <c r="F1709" s="32">
        <f>(Table2634[[#This Row],[4 weeks average]]-B1657)/B1657</f>
        <v>-9.6820809248555576E-3</v>
      </c>
    </row>
    <row r="1710" spans="1:6" x14ac:dyDescent="0.35">
      <c r="A1710" s="22">
        <v>39328</v>
      </c>
      <c r="B1710" s="24">
        <f>VLOOKUP(Table2634[[#This Row],[Date]],'DB Money Supply'!$A:$D,4)</f>
        <v>1412.6</v>
      </c>
      <c r="C1710" s="30">
        <f>(Table2634[[#This Row],[M1 Money Stock, Billions of Dollars, Weekly, Seasonally Adjusted]]-B1709)/B1709</f>
        <v>1.9486143187066977E-2</v>
      </c>
      <c r="D1710" s="34">
        <f>((1+Table2634[[#This Row],[Weekly change]])^52)-1</f>
        <v>1.7279035851395417</v>
      </c>
      <c r="E1710" s="24">
        <f t="shared" si="26"/>
        <v>1383.7750000000001</v>
      </c>
      <c r="F1710" s="32">
        <f>(Table2634[[#This Row],[4 weeks average]]-B1658)/B1658</f>
        <v>7.2608822244869245E-3</v>
      </c>
    </row>
    <row r="1711" spans="1:6" x14ac:dyDescent="0.35">
      <c r="A1711" s="22">
        <v>39335</v>
      </c>
      <c r="B1711" s="24">
        <f>VLOOKUP(Table2634[[#This Row],[Date]],'DB Money Supply'!$A:$D,4)</f>
        <v>1382.1</v>
      </c>
      <c r="C1711" s="30">
        <f>(Table2634[[#This Row],[M1 Money Stock, Billions of Dollars, Weekly, Seasonally Adjusted]]-B1710)/B1710</f>
        <v>-2.1591391759875407E-2</v>
      </c>
      <c r="D1711" s="34">
        <f>((1+Table2634[[#This Row],[Weekly change]])^52)-1</f>
        <v>-0.67859414573985521</v>
      </c>
      <c r="E1711" s="24">
        <f t="shared" si="26"/>
        <v>1388.2750000000001</v>
      </c>
      <c r="F1711" s="32">
        <f>(Table2634[[#This Row],[4 weeks average]]-B1659)/B1659</f>
        <v>1.6753332356818515E-2</v>
      </c>
    </row>
    <row r="1712" spans="1:6" x14ac:dyDescent="0.35">
      <c r="A1712" s="22">
        <v>39342</v>
      </c>
      <c r="B1712" s="24">
        <f>VLOOKUP(Table2634[[#This Row],[Date]],'DB Money Supply'!$A:$D,4)</f>
        <v>1373.5</v>
      </c>
      <c r="C1712" s="30">
        <f>(Table2634[[#This Row],[M1 Money Stock, Billions of Dollars, Weekly, Seasonally Adjusted]]-B1711)/B1711</f>
        <v>-6.2224151653280588E-3</v>
      </c>
      <c r="D1712" s="34">
        <f>((1+Table2634[[#This Row],[Weekly change]])^52)-1</f>
        <v>-0.27716656511370585</v>
      </c>
      <c r="E1712" s="24">
        <f t="shared" si="26"/>
        <v>1388.4499999999998</v>
      </c>
      <c r="F1712" s="32">
        <f>(Table2634[[#This Row],[4 weeks average]]-B1660)/B1660</f>
        <v>2.272392457277542E-2</v>
      </c>
    </row>
    <row r="1713" spans="1:6" x14ac:dyDescent="0.35">
      <c r="A1713" s="22">
        <v>39349</v>
      </c>
      <c r="B1713" s="24">
        <f>VLOOKUP(Table2634[[#This Row],[Date]],'DB Money Supply'!$A:$D,4)</f>
        <v>1365.4</v>
      </c>
      <c r="C1713" s="30">
        <f>(Table2634[[#This Row],[M1 Money Stock, Billions of Dollars, Weekly, Seasonally Adjusted]]-B1712)/B1712</f>
        <v>-5.8973425555150409E-3</v>
      </c>
      <c r="D1713" s="34">
        <f>((1+Table2634[[#This Row],[Weekly change]])^52)-1</f>
        <v>-0.26476832743044465</v>
      </c>
      <c r="E1713" s="24">
        <f t="shared" si="26"/>
        <v>1383.4</v>
      </c>
      <c r="F1713" s="32">
        <f>(Table2634[[#This Row],[4 weeks average]]-B1661)/B1661</f>
        <v>1.3554106527950764E-2</v>
      </c>
    </row>
    <row r="1714" spans="1:6" x14ac:dyDescent="0.35">
      <c r="A1714" s="22">
        <v>39356</v>
      </c>
      <c r="B1714" s="24">
        <f>VLOOKUP(Table2634[[#This Row],[Date]],'DB Money Supply'!$A:$D,4)</f>
        <v>1364.1</v>
      </c>
      <c r="C1714" s="30">
        <f>(Table2634[[#This Row],[M1 Money Stock, Billions of Dollars, Weekly, Seasonally Adjusted]]-B1713)/B1713</f>
        <v>-9.5210194814719629E-4</v>
      </c>
      <c r="D1714" s="34">
        <f>((1+Table2634[[#This Row],[Weekly change]])^52)-1</f>
        <v>-4.8326138387660533E-2</v>
      </c>
      <c r="E1714" s="24">
        <f t="shared" si="26"/>
        <v>1371.2750000000001</v>
      </c>
      <c r="F1714" s="32">
        <f>(Table2634[[#This Row],[4 weeks average]]-B1662)/B1662</f>
        <v>5.1125119108701433E-3</v>
      </c>
    </row>
    <row r="1715" spans="1:6" x14ac:dyDescent="0.35">
      <c r="A1715" s="22">
        <v>39363</v>
      </c>
      <c r="B1715" s="24">
        <f>VLOOKUP(Table2634[[#This Row],[Date]],'DB Money Supply'!$A:$D,4)</f>
        <v>1376.8</v>
      </c>
      <c r="C1715" s="30">
        <f>(Table2634[[#This Row],[M1 Money Stock, Billions of Dollars, Weekly, Seasonally Adjusted]]-B1714)/B1714</f>
        <v>9.3101678762554409E-3</v>
      </c>
      <c r="D1715" s="34">
        <f>((1+Table2634[[#This Row],[Weekly change]])^52)-1</f>
        <v>0.61912998827434373</v>
      </c>
      <c r="E1715" s="24">
        <f t="shared" si="26"/>
        <v>1369.95</v>
      </c>
      <c r="F1715" s="32">
        <f>(Table2634[[#This Row],[4 weeks average]]-B1663)/B1663</f>
        <v>1.3522403333090685E-3</v>
      </c>
    </row>
    <row r="1716" spans="1:6" x14ac:dyDescent="0.35">
      <c r="A1716" s="22">
        <v>39370</v>
      </c>
      <c r="B1716" s="24">
        <f>VLOOKUP(Table2634[[#This Row],[Date]],'DB Money Supply'!$A:$D,4)</f>
        <v>1382.9</v>
      </c>
      <c r="C1716" s="30">
        <f>(Table2634[[#This Row],[M1 Money Stock, Billions of Dollars, Weekly, Seasonally Adjusted]]-B1715)/B1715</f>
        <v>4.4305636257990534E-3</v>
      </c>
      <c r="D1716" s="34">
        <f>((1+Table2634[[#This Row],[Weekly change]])^52)-1</f>
        <v>0.25844953291862827</v>
      </c>
      <c r="E1716" s="24">
        <f t="shared" si="26"/>
        <v>1372.3000000000002</v>
      </c>
      <c r="F1716" s="32">
        <f>(Table2634[[#This Row],[4 weeks average]]-B1664)/B1664</f>
        <v>8.5991474349553683E-3</v>
      </c>
    </row>
    <row r="1717" spans="1:6" x14ac:dyDescent="0.35">
      <c r="A1717" s="22">
        <v>39377</v>
      </c>
      <c r="B1717" s="24">
        <f>VLOOKUP(Table2634[[#This Row],[Date]],'DB Money Supply'!$A:$D,4)</f>
        <v>1383.1</v>
      </c>
      <c r="C1717" s="30">
        <f>(Table2634[[#This Row],[M1 Money Stock, Billions of Dollars, Weekly, Seasonally Adjusted]]-B1716)/B1716</f>
        <v>1.4462361703653054E-4</v>
      </c>
      <c r="D1717" s="34">
        <f>((1+Table2634[[#This Row],[Weekly change]])^52)-1</f>
        <v>7.5482296593556431E-3</v>
      </c>
      <c r="E1717" s="24">
        <f t="shared" si="26"/>
        <v>1376.7249999999999</v>
      </c>
      <c r="F1717" s="32">
        <f>(Table2634[[#This Row],[4 weeks average]]-B1665)/B1665</f>
        <v>-2.5900166630442988E-3</v>
      </c>
    </row>
    <row r="1718" spans="1:6" x14ac:dyDescent="0.35">
      <c r="A1718" s="22">
        <v>39384</v>
      </c>
      <c r="B1718" s="24">
        <f>VLOOKUP(Table2634[[#This Row],[Date]],'DB Money Supply'!$A:$D,4)</f>
        <v>1379.7</v>
      </c>
      <c r="C1718" s="30">
        <f>(Table2634[[#This Row],[M1 Money Stock, Billions of Dollars, Weekly, Seasonally Adjusted]]-B1717)/B1717</f>
        <v>-2.4582459691995257E-3</v>
      </c>
      <c r="D1718" s="34">
        <f>((1+Table2634[[#This Row],[Weekly change]])^52)-1</f>
        <v>-0.1201344485865764</v>
      </c>
      <c r="E1718" s="24">
        <f t="shared" si="26"/>
        <v>1380.6249999999998</v>
      </c>
      <c r="F1718" s="32">
        <f>(Table2634[[#This Row],[4 weeks average]]-B1666)/B1666</f>
        <v>3.069601859924209E-3</v>
      </c>
    </row>
    <row r="1719" spans="1:6" x14ac:dyDescent="0.35">
      <c r="A1719" s="22">
        <v>39391</v>
      </c>
      <c r="B1719" s="24">
        <f>VLOOKUP(Table2634[[#This Row],[Date]],'DB Money Supply'!$A:$D,4)</f>
        <v>1369.6</v>
      </c>
      <c r="C1719" s="30">
        <f>(Table2634[[#This Row],[M1 Money Stock, Billions of Dollars, Weekly, Seasonally Adjusted]]-B1718)/B1718</f>
        <v>-7.320431977966323E-3</v>
      </c>
      <c r="D1719" s="34">
        <f>((1+Table2634[[#This Row],[Weekly change]])^52)-1</f>
        <v>-0.31754767441021692</v>
      </c>
      <c r="E1719" s="24">
        <f t="shared" si="26"/>
        <v>1378.8249999999998</v>
      </c>
      <c r="F1719" s="32">
        <f>(Table2634[[#This Row],[4 weeks average]]-B1667)/B1667</f>
        <v>2.0520316778920814E-2</v>
      </c>
    </row>
    <row r="1720" spans="1:6" x14ac:dyDescent="0.35">
      <c r="A1720" s="22">
        <v>39398</v>
      </c>
      <c r="B1720" s="24">
        <f>VLOOKUP(Table2634[[#This Row],[Date]],'DB Money Supply'!$A:$D,4)</f>
        <v>1367.8</v>
      </c>
      <c r="C1720" s="30">
        <f>(Table2634[[#This Row],[M1 Money Stock, Billions of Dollars, Weekly, Seasonally Adjusted]]-B1719)/B1719</f>
        <v>-1.3142523364485651E-3</v>
      </c>
      <c r="D1720" s="34">
        <f>((1+Table2634[[#This Row],[Weekly change]])^52)-1</f>
        <v>-6.6100146393104353E-2</v>
      </c>
      <c r="E1720" s="24">
        <f t="shared" si="26"/>
        <v>1375.05</v>
      </c>
      <c r="F1720" s="32">
        <f>(Table2634[[#This Row],[4 weeks average]]-B1668)/B1668</f>
        <v>1.0100639094982737E-2</v>
      </c>
    </row>
    <row r="1721" spans="1:6" x14ac:dyDescent="0.35">
      <c r="A1721" s="22">
        <v>39405</v>
      </c>
      <c r="B1721" s="24">
        <f>VLOOKUP(Table2634[[#This Row],[Date]],'DB Money Supply'!$A:$D,4)</f>
        <v>1367.2</v>
      </c>
      <c r="C1721" s="30">
        <f>(Table2634[[#This Row],[M1 Money Stock, Billions of Dollars, Weekly, Seasonally Adjusted]]-B1720)/B1720</f>
        <v>-4.3866062289801806E-4</v>
      </c>
      <c r="D1721" s="34">
        <f>((1+Table2634[[#This Row],[Weekly change]])^52)-1</f>
        <v>-2.2557054749183569E-2</v>
      </c>
      <c r="E1721" s="24">
        <f t="shared" si="26"/>
        <v>1371.075</v>
      </c>
      <c r="F1721" s="32">
        <f>(Table2634[[#This Row],[4 weeks average]]-B1669)/B1669</f>
        <v>-6.6113606723663234E-3</v>
      </c>
    </row>
    <row r="1722" spans="1:6" x14ac:dyDescent="0.35">
      <c r="A1722" s="22">
        <v>39412</v>
      </c>
      <c r="B1722" s="24">
        <f>VLOOKUP(Table2634[[#This Row],[Date]],'DB Money Supply'!$A:$D,4)</f>
        <v>1374.5</v>
      </c>
      <c r="C1722" s="30">
        <f>(Table2634[[#This Row],[M1 Money Stock, Billions of Dollars, Weekly, Seasonally Adjusted]]-B1721)/B1721</f>
        <v>5.3393797542422138E-3</v>
      </c>
      <c r="D1722" s="34">
        <f>((1+Table2634[[#This Row],[Weekly change]])^52)-1</f>
        <v>0.31904651940283668</v>
      </c>
      <c r="E1722" s="24">
        <f t="shared" si="26"/>
        <v>1369.7749999999999</v>
      </c>
      <c r="F1722" s="32">
        <f>(Table2634[[#This Row],[4 weeks average]]-B1670)/B1670</f>
        <v>-1.1991488747836286E-2</v>
      </c>
    </row>
    <row r="1723" spans="1:6" x14ac:dyDescent="0.35">
      <c r="A1723" s="22">
        <v>39419</v>
      </c>
      <c r="B1723" s="24">
        <f>VLOOKUP(Table2634[[#This Row],[Date]],'DB Money Supply'!$A:$D,4)</f>
        <v>1384.8</v>
      </c>
      <c r="C1723" s="30">
        <f>(Table2634[[#This Row],[M1 Money Stock, Billions of Dollars, Weekly, Seasonally Adjusted]]-B1722)/B1722</f>
        <v>7.4936340487449654E-3</v>
      </c>
      <c r="D1723" s="34">
        <f>((1+Table2634[[#This Row],[Weekly change]])^52)-1</f>
        <v>0.47434851186520155</v>
      </c>
      <c r="E1723" s="24">
        <f t="shared" si="26"/>
        <v>1373.575</v>
      </c>
      <c r="F1723" s="32">
        <f>(Table2634[[#This Row],[4 weeks average]]-B1671)/B1671</f>
        <v>-3.8206826286286559E-4</v>
      </c>
    </row>
    <row r="1724" spans="1:6" x14ac:dyDescent="0.35">
      <c r="A1724" s="22">
        <v>39426</v>
      </c>
      <c r="B1724" s="24">
        <f>VLOOKUP(Table2634[[#This Row],[Date]],'DB Money Supply'!$A:$D,4)</f>
        <v>1377.6</v>
      </c>
      <c r="C1724" s="30">
        <f>(Table2634[[#This Row],[M1 Money Stock, Billions of Dollars, Weekly, Seasonally Adjusted]]-B1723)/B1723</f>
        <v>-5.1993067590988202E-3</v>
      </c>
      <c r="D1724" s="34">
        <f>((1+Table2634[[#This Row],[Weekly change]])^52)-1</f>
        <v>-0.23743631280909427</v>
      </c>
      <c r="E1724" s="24">
        <f t="shared" si="26"/>
        <v>1376.0250000000001</v>
      </c>
      <c r="F1724" s="32">
        <f>(Table2634[[#This Row],[4 weeks average]]-B1672)/B1672</f>
        <v>1.155995001102708E-2</v>
      </c>
    </row>
    <row r="1725" spans="1:6" x14ac:dyDescent="0.35">
      <c r="A1725" s="22">
        <v>39433</v>
      </c>
      <c r="B1725" s="24">
        <f>VLOOKUP(Table2634[[#This Row],[Date]],'DB Money Supply'!$A:$D,4)</f>
        <v>1365.1</v>
      </c>
      <c r="C1725" s="30">
        <f>(Table2634[[#This Row],[M1 Money Stock, Billions of Dollars, Weekly, Seasonally Adjusted]]-B1724)/B1724</f>
        <v>-9.0737514518002323E-3</v>
      </c>
      <c r="D1725" s="34">
        <f>((1+Table2634[[#This Row],[Weekly change]])^52)-1</f>
        <v>-0.37748575698259668</v>
      </c>
      <c r="E1725" s="24">
        <f t="shared" si="26"/>
        <v>1375.5</v>
      </c>
      <c r="F1725" s="32">
        <f>(Table2634[[#This Row],[4 weeks average]]-B1673)/B1673</f>
        <v>1.1992348440258942E-2</v>
      </c>
    </row>
    <row r="1726" spans="1:6" x14ac:dyDescent="0.35">
      <c r="A1726" s="22">
        <v>39440</v>
      </c>
      <c r="B1726" s="24">
        <f>VLOOKUP(Table2634[[#This Row],[Date]],'DB Money Supply'!$A:$D,4)</f>
        <v>1378.1</v>
      </c>
      <c r="C1726" s="30">
        <f>(Table2634[[#This Row],[M1 Money Stock, Billions of Dollars, Weekly, Seasonally Adjusted]]-B1725)/B1725</f>
        <v>9.5231118599370009E-3</v>
      </c>
      <c r="D1726" s="34">
        <f>((1+Table2634[[#This Row],[Weekly change]])^52)-1</f>
        <v>0.63698927926266546</v>
      </c>
      <c r="E1726" s="24">
        <f t="shared" si="26"/>
        <v>1376.4</v>
      </c>
      <c r="F1726" s="32">
        <f>(Table2634[[#This Row],[4 weeks average]]-B1674)/B1674</f>
        <v>-2.8977108084613152E-3</v>
      </c>
    </row>
    <row r="1727" spans="1:6" x14ac:dyDescent="0.35">
      <c r="A1727" s="22">
        <v>39447</v>
      </c>
      <c r="B1727" s="24">
        <f>VLOOKUP(Table2634[[#This Row],[Date]],'DB Money Supply'!$A:$D,4)</f>
        <v>1367.9</v>
      </c>
      <c r="C1727" s="30">
        <f>(Table2634[[#This Row],[M1 Money Stock, Billions of Dollars, Weekly, Seasonally Adjusted]]-B1726)/B1726</f>
        <v>-7.4014948116971329E-3</v>
      </c>
      <c r="D1727" s="34">
        <f>((1+Table2634[[#This Row],[Weekly change]])^52)-1</f>
        <v>-0.32043958124684324</v>
      </c>
      <c r="E1727" s="24">
        <f t="shared" si="26"/>
        <v>1372.1749999999997</v>
      </c>
      <c r="F1727" s="32">
        <f>(Table2634[[#This Row],[4 weeks average]]-B1675)/B1675</f>
        <v>7.9886872842134526E-3</v>
      </c>
    </row>
    <row r="1728" spans="1:6" x14ac:dyDescent="0.35">
      <c r="A1728" s="22">
        <v>39454</v>
      </c>
      <c r="B1728" s="24">
        <f>VLOOKUP(Table2634[[#This Row],[Date]],'DB Money Supply'!$A:$D,4)</f>
        <v>1367.3</v>
      </c>
      <c r="C1728" s="30">
        <f>(Table2634[[#This Row],[M1 Money Stock, Billions of Dollars, Weekly, Seasonally Adjusted]]-B1727)/B1727</f>
        <v>-4.3862855471901192E-4</v>
      </c>
      <c r="D1728" s="34">
        <f>((1+Table2634[[#This Row],[Weekly change]])^52)-1</f>
        <v>-2.2555424102152499E-2</v>
      </c>
      <c r="E1728" s="24">
        <f t="shared" si="26"/>
        <v>1369.6000000000001</v>
      </c>
      <c r="F1728" s="32">
        <f>(Table2634[[#This Row],[4 weeks average]]-B1676)/B1676</f>
        <v>1.0253005827247983E-2</v>
      </c>
    </row>
    <row r="1729" spans="1:6" x14ac:dyDescent="0.35">
      <c r="A1729" s="22">
        <v>39461</v>
      </c>
      <c r="B1729" s="24">
        <f>VLOOKUP(Table2634[[#This Row],[Date]],'DB Money Supply'!$A:$D,4)</f>
        <v>1370.2</v>
      </c>
      <c r="C1729" s="30">
        <f>(Table2634[[#This Row],[M1 Money Stock, Billions of Dollars, Weekly, Seasonally Adjusted]]-B1728)/B1728</f>
        <v>2.1209683317487682E-3</v>
      </c>
      <c r="D1729" s="34">
        <f>((1+Table2634[[#This Row],[Weekly change]])^52)-1</f>
        <v>0.11647182536364808</v>
      </c>
      <c r="E1729" s="24">
        <f t="shared" si="26"/>
        <v>1370.875</v>
      </c>
      <c r="F1729" s="32">
        <f>(Table2634[[#This Row],[4 weeks average]]-B1677)/B1677</f>
        <v>-8.6954949743293739E-3</v>
      </c>
    </row>
    <row r="1730" spans="1:6" x14ac:dyDescent="0.35">
      <c r="A1730" s="22">
        <v>39468</v>
      </c>
      <c r="B1730" s="24">
        <f>VLOOKUP(Table2634[[#This Row],[Date]],'DB Money Supply'!$A:$D,4)</f>
        <v>1390</v>
      </c>
      <c r="C1730" s="30">
        <f>(Table2634[[#This Row],[M1 Money Stock, Billions of Dollars, Weekly, Seasonally Adjusted]]-B1729)/B1729</f>
        <v>1.4450445190483108E-2</v>
      </c>
      <c r="D1730" s="34">
        <f>((1+Table2634[[#This Row],[Weekly change]])^52)-1</f>
        <v>1.1086452779227809</v>
      </c>
      <c r="E1730" s="24">
        <f t="shared" si="26"/>
        <v>1373.85</v>
      </c>
      <c r="F1730" s="32">
        <f>(Table2634[[#This Row],[4 weeks average]]-B1678)/B1678</f>
        <v>4.7334692688600608E-4</v>
      </c>
    </row>
    <row r="1731" spans="1:6" x14ac:dyDescent="0.35">
      <c r="A1731" s="22">
        <v>39475</v>
      </c>
      <c r="B1731" s="24">
        <f>VLOOKUP(Table2634[[#This Row],[Date]],'DB Money Supply'!$A:$D,4)</f>
        <v>1379.6</v>
      </c>
      <c r="C1731" s="30">
        <f>(Table2634[[#This Row],[M1 Money Stock, Billions of Dollars, Weekly, Seasonally Adjusted]]-B1730)/B1730</f>
        <v>-7.4820143884892741E-3</v>
      </c>
      <c r="D1731" s="34">
        <f>((1+Table2634[[#This Row],[Weekly change]])^52)-1</f>
        <v>-0.32330020807353188</v>
      </c>
      <c r="E1731" s="24">
        <f t="shared" si="26"/>
        <v>1376.7750000000001</v>
      </c>
      <c r="F1731" s="32">
        <f>(Table2634[[#This Row],[4 weeks average]]-B1679)/B1679</f>
        <v>-1.6339869281039148E-4</v>
      </c>
    </row>
    <row r="1732" spans="1:6" x14ac:dyDescent="0.35">
      <c r="A1732" s="22">
        <v>39482</v>
      </c>
      <c r="B1732" s="24">
        <f>VLOOKUP(Table2634[[#This Row],[Date]],'DB Money Supply'!$A:$D,4)</f>
        <v>1386.1</v>
      </c>
      <c r="C1732" s="30">
        <f>(Table2634[[#This Row],[M1 Money Stock, Billions of Dollars, Weekly, Seasonally Adjusted]]-B1731)/B1731</f>
        <v>4.7115105827776173E-3</v>
      </c>
      <c r="D1732" s="34">
        <f>((1+Table2634[[#This Row],[Weekly change]])^52)-1</f>
        <v>0.27688459390602937</v>
      </c>
      <c r="E1732" s="24">
        <f t="shared" si="26"/>
        <v>1381.4749999999999</v>
      </c>
      <c r="F1732" s="32">
        <f>(Table2634[[#This Row],[4 weeks average]]-B1680)/B1680</f>
        <v>8.4495218629095682E-3</v>
      </c>
    </row>
    <row r="1733" spans="1:6" x14ac:dyDescent="0.35">
      <c r="A1733" s="22">
        <v>39489</v>
      </c>
      <c r="B1733" s="24">
        <f>VLOOKUP(Table2634[[#This Row],[Date]],'DB Money Supply'!$A:$D,4)</f>
        <v>1374.4</v>
      </c>
      <c r="C1733" s="30">
        <f>(Table2634[[#This Row],[M1 Money Stock, Billions of Dollars, Weekly, Seasonally Adjusted]]-B1732)/B1732</f>
        <v>-8.4409494264481768E-3</v>
      </c>
      <c r="D1733" s="34">
        <f>((1+Table2634[[#This Row],[Weekly change]])^52)-1</f>
        <v>-0.35647367998903101</v>
      </c>
      <c r="E1733" s="24">
        <f t="shared" si="26"/>
        <v>1382.5250000000001</v>
      </c>
      <c r="F1733" s="32">
        <f>(Table2634[[#This Row],[4 weeks average]]-B1681)/B1681</f>
        <v>1.5293383270911393E-2</v>
      </c>
    </row>
    <row r="1734" spans="1:6" x14ac:dyDescent="0.35">
      <c r="A1734" s="22">
        <v>39496</v>
      </c>
      <c r="B1734" s="24">
        <f>VLOOKUP(Table2634[[#This Row],[Date]],'DB Money Supply'!$A:$D,4)</f>
        <v>1375</v>
      </c>
      <c r="C1734" s="30">
        <f>(Table2634[[#This Row],[M1 Money Stock, Billions of Dollars, Weekly, Seasonally Adjusted]]-B1733)/B1733</f>
        <v>4.3655413271239014E-4</v>
      </c>
      <c r="D1734" s="34">
        <f>((1+Table2634[[#This Row],[Weekly change]])^52)-1</f>
        <v>2.2955371888422116E-2</v>
      </c>
      <c r="E1734" s="24">
        <f t="shared" si="26"/>
        <v>1378.7750000000001</v>
      </c>
      <c r="F1734" s="32">
        <f>(Table2634[[#This Row],[4 weeks average]]-B1682)/B1682</f>
        <v>1.2539472717926155E-2</v>
      </c>
    </row>
    <row r="1735" spans="1:6" x14ac:dyDescent="0.35">
      <c r="A1735" s="22">
        <v>39503</v>
      </c>
      <c r="B1735" s="24">
        <f>VLOOKUP(Table2634[[#This Row],[Date]],'DB Money Supply'!$A:$D,4)</f>
        <v>1376.9</v>
      </c>
      <c r="C1735" s="30">
        <f>(Table2634[[#This Row],[M1 Money Stock, Billions of Dollars, Weekly, Seasonally Adjusted]]-B1734)/B1734</f>
        <v>1.3818181818182479E-3</v>
      </c>
      <c r="D1735" s="34">
        <f>((1+Table2634[[#This Row],[Weekly change]])^52)-1</f>
        <v>7.444574887781874E-2</v>
      </c>
      <c r="E1735" s="24">
        <f t="shared" si="26"/>
        <v>1378.1</v>
      </c>
      <c r="F1735" s="32">
        <f>(Table2634[[#This Row],[4 weeks average]]-B1683)/B1683</f>
        <v>1.1820851688693032E-2</v>
      </c>
    </row>
    <row r="1736" spans="1:6" x14ac:dyDescent="0.35">
      <c r="A1736" s="22">
        <v>39510</v>
      </c>
      <c r="B1736" s="24">
        <f>VLOOKUP(Table2634[[#This Row],[Date]],'DB Money Supply'!$A:$D,4)</f>
        <v>1401</v>
      </c>
      <c r="C1736" s="30">
        <f>(Table2634[[#This Row],[M1 Money Stock, Billions of Dollars, Weekly, Seasonally Adjusted]]-B1735)/B1735</f>
        <v>1.7503086643910166E-2</v>
      </c>
      <c r="D1736" s="34">
        <f>((1+Table2634[[#This Row],[Weekly change]])^52)-1</f>
        <v>1.4652345081146145</v>
      </c>
      <c r="E1736" s="24">
        <f t="shared" si="26"/>
        <v>1381.825</v>
      </c>
      <c r="F1736" s="32">
        <f>(Table2634[[#This Row],[4 weeks average]]-B1684)/B1684</f>
        <v>1.7094803474164682E-2</v>
      </c>
    </row>
    <row r="1737" spans="1:6" x14ac:dyDescent="0.35">
      <c r="A1737" s="22">
        <v>39517</v>
      </c>
      <c r="B1737" s="24">
        <f>VLOOKUP(Table2634[[#This Row],[Date]],'DB Money Supply'!$A:$D,4)</f>
        <v>1391.3</v>
      </c>
      <c r="C1737" s="30">
        <f>(Table2634[[#This Row],[M1 Money Stock, Billions of Dollars, Weekly, Seasonally Adjusted]]-B1736)/B1736</f>
        <v>-6.9236259814418593E-3</v>
      </c>
      <c r="D1737" s="34">
        <f>((1+Table2634[[#This Row],[Weekly change]])^52)-1</f>
        <v>-0.3032166059350565</v>
      </c>
      <c r="E1737" s="24">
        <f t="shared" ref="E1737:E1800" si="27">AVERAGE(B1734:B1737)</f>
        <v>1386.05</v>
      </c>
      <c r="F1737" s="32">
        <f>(Table2634[[#This Row],[4 weeks average]]-B1685)/B1685</f>
        <v>1.6538320498716504E-2</v>
      </c>
    </row>
    <row r="1738" spans="1:6" x14ac:dyDescent="0.35">
      <c r="A1738" s="22">
        <v>39524</v>
      </c>
      <c r="B1738" s="24">
        <f>VLOOKUP(Table2634[[#This Row],[Date]],'DB Money Supply'!$A:$D,4)</f>
        <v>1381.5</v>
      </c>
      <c r="C1738" s="30">
        <f>(Table2634[[#This Row],[M1 Money Stock, Billions of Dollars, Weekly, Seasonally Adjusted]]-B1737)/B1737</f>
        <v>-7.0437720117875044E-3</v>
      </c>
      <c r="D1738" s="34">
        <f>((1+Table2634[[#This Row],[Weekly change]])^52)-1</f>
        <v>-0.30758667913905491</v>
      </c>
      <c r="E1738" s="24">
        <f t="shared" si="27"/>
        <v>1387.675</v>
      </c>
      <c r="F1738" s="32">
        <f>(Table2634[[#This Row],[4 weeks average]]-B1686)/B1686</f>
        <v>2.019923540655779E-2</v>
      </c>
    </row>
    <row r="1739" spans="1:6" x14ac:dyDescent="0.35">
      <c r="A1739" s="22">
        <v>39531</v>
      </c>
      <c r="B1739" s="24">
        <f>VLOOKUP(Table2634[[#This Row],[Date]],'DB Money Supply'!$A:$D,4)</f>
        <v>1387.1</v>
      </c>
      <c r="C1739" s="30">
        <f>(Table2634[[#This Row],[M1 Money Stock, Billions of Dollars, Weekly, Seasonally Adjusted]]-B1738)/B1738</f>
        <v>4.0535649656170169E-3</v>
      </c>
      <c r="D1739" s="34">
        <f>((1+Table2634[[#This Row],[Weekly change]])^52)-1</f>
        <v>0.23412141629221517</v>
      </c>
      <c r="E1739" s="24">
        <f t="shared" si="27"/>
        <v>1390.2249999999999</v>
      </c>
      <c r="F1739" s="32">
        <f>(Table2634[[#This Row],[4 weeks average]]-B1687)/B1687</f>
        <v>1.2103232382061737E-2</v>
      </c>
    </row>
    <row r="1740" spans="1:6" x14ac:dyDescent="0.35">
      <c r="A1740" s="22">
        <v>39538</v>
      </c>
      <c r="B1740" s="24">
        <f>VLOOKUP(Table2634[[#This Row],[Date]],'DB Money Supply'!$A:$D,4)</f>
        <v>1389.7</v>
      </c>
      <c r="C1740" s="30">
        <f>(Table2634[[#This Row],[M1 Money Stock, Billions of Dollars, Weekly, Seasonally Adjusted]]-B1739)/B1739</f>
        <v>1.8744142455483647E-3</v>
      </c>
      <c r="D1740" s="34">
        <f>((1+Table2634[[#This Row],[Weekly change]])^52)-1</f>
        <v>0.10227729243948858</v>
      </c>
      <c r="E1740" s="24">
        <f t="shared" si="27"/>
        <v>1387.3999999999999</v>
      </c>
      <c r="F1740" s="32">
        <f>(Table2634[[#This Row],[4 weeks average]]-B1688)/B1688</f>
        <v>7.1869328493646923E-3</v>
      </c>
    </row>
    <row r="1741" spans="1:6" x14ac:dyDescent="0.35">
      <c r="A1741" s="22">
        <v>39545</v>
      </c>
      <c r="B1741" s="24">
        <f>VLOOKUP(Table2634[[#This Row],[Date]],'DB Money Supply'!$A:$D,4)</f>
        <v>1374.2</v>
      </c>
      <c r="C1741" s="30">
        <f>(Table2634[[#This Row],[M1 Money Stock, Billions of Dollars, Weekly, Seasonally Adjusted]]-B1740)/B1740</f>
        <v>-1.1153486363963445E-2</v>
      </c>
      <c r="D1741" s="34">
        <f>((1+Table2634[[#This Row],[Weekly change]])^52)-1</f>
        <v>-0.44191274093232669</v>
      </c>
      <c r="E1741" s="24">
        <f t="shared" si="27"/>
        <v>1383.125</v>
      </c>
      <c r="F1741" s="32">
        <f>(Table2634[[#This Row],[4 weeks average]]-B1689)/B1689</f>
        <v>2.555088431429466E-3</v>
      </c>
    </row>
    <row r="1742" spans="1:6" x14ac:dyDescent="0.35">
      <c r="A1742" s="22">
        <v>39552</v>
      </c>
      <c r="B1742" s="24">
        <f>VLOOKUP(Table2634[[#This Row],[Date]],'DB Money Supply'!$A:$D,4)</f>
        <v>1389.2</v>
      </c>
      <c r="C1742" s="30">
        <f>(Table2634[[#This Row],[M1 Money Stock, Billions of Dollars, Weekly, Seasonally Adjusted]]-B1741)/B1741</f>
        <v>1.091544171154126E-2</v>
      </c>
      <c r="D1742" s="34">
        <f>((1+Table2634[[#This Row],[Weekly change]])^52)-1</f>
        <v>0.75861665794309685</v>
      </c>
      <c r="E1742" s="24">
        <f t="shared" si="27"/>
        <v>1385.05</v>
      </c>
      <c r="F1742" s="32">
        <f>(Table2634[[#This Row],[4 weeks average]]-B1690)/B1690</f>
        <v>7.675518370316446E-3</v>
      </c>
    </row>
    <row r="1743" spans="1:6" x14ac:dyDescent="0.35">
      <c r="A1743" s="22">
        <v>39559</v>
      </c>
      <c r="B1743" s="24">
        <f>VLOOKUP(Table2634[[#This Row],[Date]],'DB Money Supply'!$A:$D,4)</f>
        <v>1403.8</v>
      </c>
      <c r="C1743" s="30">
        <f>(Table2634[[#This Row],[M1 Money Stock, Billions of Dollars, Weekly, Seasonally Adjusted]]-B1742)/B1742</f>
        <v>1.0509645839331923E-2</v>
      </c>
      <c r="D1743" s="34">
        <f>((1+Table2634[[#This Row],[Weekly change]])^52)-1</f>
        <v>0.72228134985394576</v>
      </c>
      <c r="E1743" s="24">
        <f t="shared" si="27"/>
        <v>1389.2250000000001</v>
      </c>
      <c r="F1743" s="32">
        <f>(Table2634[[#This Row],[4 weeks average]]-B1691)/B1691</f>
        <v>9.8313585810860579E-3</v>
      </c>
    </row>
    <row r="1744" spans="1:6" x14ac:dyDescent="0.35">
      <c r="A1744" s="22">
        <v>39566</v>
      </c>
      <c r="B1744" s="24">
        <f>VLOOKUP(Table2634[[#This Row],[Date]],'DB Money Supply'!$A:$D,4)</f>
        <v>1397.7</v>
      </c>
      <c r="C1744" s="30">
        <f>(Table2634[[#This Row],[M1 Money Stock, Billions of Dollars, Weekly, Seasonally Adjusted]]-B1743)/B1743</f>
        <v>-4.3453483402193394E-3</v>
      </c>
      <c r="D1744" s="34">
        <f>((1+Table2634[[#This Row],[Weekly change]])^52)-1</f>
        <v>-0.20264116857886305</v>
      </c>
      <c r="E1744" s="24">
        <f t="shared" si="27"/>
        <v>1391.2249999999999</v>
      </c>
      <c r="F1744" s="32">
        <f>(Table2634[[#This Row],[4 weeks average]]-B1692)/B1692</f>
        <v>6.3110307414104222E-3</v>
      </c>
    </row>
    <row r="1745" spans="1:6" x14ac:dyDescent="0.35">
      <c r="A1745" s="22">
        <v>39573</v>
      </c>
      <c r="B1745" s="24">
        <f>VLOOKUP(Table2634[[#This Row],[Date]],'DB Money Supply'!$A:$D,4)</f>
        <v>1393.5</v>
      </c>
      <c r="C1745" s="30">
        <f>(Table2634[[#This Row],[M1 Money Stock, Billions of Dollars, Weekly, Seasonally Adjusted]]-B1744)/B1744</f>
        <v>-3.0049366816913823E-3</v>
      </c>
      <c r="D1745" s="34">
        <f>((1+Table2634[[#This Row],[Weekly change]])^52)-1</f>
        <v>-0.14486159810202803</v>
      </c>
      <c r="E1745" s="24">
        <f t="shared" si="27"/>
        <v>1396.05</v>
      </c>
      <c r="F1745" s="32">
        <f>(Table2634[[#This Row],[4 weeks average]]-B1693)/B1693</f>
        <v>2.110152135751895E-2</v>
      </c>
    </row>
    <row r="1746" spans="1:6" x14ac:dyDescent="0.35">
      <c r="A1746" s="22">
        <v>39580</v>
      </c>
      <c r="B1746" s="24">
        <f>VLOOKUP(Table2634[[#This Row],[Date]],'DB Money Supply'!$A:$D,4)</f>
        <v>1392</v>
      </c>
      <c r="C1746" s="30">
        <f>(Table2634[[#This Row],[M1 Money Stock, Billions of Dollars, Weekly, Seasonally Adjusted]]-B1745)/B1745</f>
        <v>-1.076426264800861E-3</v>
      </c>
      <c r="D1746" s="34">
        <f>((1+Table2634[[#This Row],[Weekly change]])^52)-1</f>
        <v>-5.4464942624464219E-2</v>
      </c>
      <c r="E1746" s="24">
        <f t="shared" si="27"/>
        <v>1396.75</v>
      </c>
      <c r="F1746" s="32">
        <f>(Table2634[[#This Row],[4 weeks average]]-B1694)/B1694</f>
        <v>1.045359183968751E-2</v>
      </c>
    </row>
    <row r="1747" spans="1:6" x14ac:dyDescent="0.35">
      <c r="A1747" s="22">
        <v>39587</v>
      </c>
      <c r="B1747" s="24">
        <f>VLOOKUP(Table2634[[#This Row],[Date]],'DB Money Supply'!$A:$D,4)</f>
        <v>1385.7</v>
      </c>
      <c r="C1747" s="30">
        <f>(Table2634[[#This Row],[M1 Money Stock, Billions of Dollars, Weekly, Seasonally Adjusted]]-B1746)/B1746</f>
        <v>-4.5258620689654847E-3</v>
      </c>
      <c r="D1747" s="34">
        <f>((1+Table2634[[#This Row],[Weekly change]])^52)-1</f>
        <v>-0.21012376398339772</v>
      </c>
      <c r="E1747" s="24">
        <f t="shared" si="27"/>
        <v>1392.2249999999999</v>
      </c>
      <c r="F1747" s="32">
        <f>(Table2634[[#This Row],[4 weeks average]]-B1695)/B1695</f>
        <v>5.8702405895527787E-3</v>
      </c>
    </row>
    <row r="1748" spans="1:6" x14ac:dyDescent="0.35">
      <c r="A1748" s="22">
        <v>39594</v>
      </c>
      <c r="B1748" s="24">
        <f>VLOOKUP(Table2634[[#This Row],[Date]],'DB Money Supply'!$A:$D,4)</f>
        <v>1394</v>
      </c>
      <c r="C1748" s="30">
        <f>(Table2634[[#This Row],[M1 Money Stock, Billions of Dollars, Weekly, Seasonally Adjusted]]-B1747)/B1747</f>
        <v>5.9897524716749327E-3</v>
      </c>
      <c r="D1748" s="34">
        <f>((1+Table2634[[#This Row],[Weekly change]])^52)-1</f>
        <v>0.36415887678779391</v>
      </c>
      <c r="E1748" s="24">
        <f t="shared" si="27"/>
        <v>1391.3</v>
      </c>
      <c r="F1748" s="32">
        <f>(Table2634[[#This Row],[4 weeks average]]-B1696)/B1696</f>
        <v>2.0165646380986349E-3</v>
      </c>
    </row>
    <row r="1749" spans="1:6" x14ac:dyDescent="0.35">
      <c r="A1749" s="22">
        <v>39601</v>
      </c>
      <c r="B1749" s="24">
        <f>VLOOKUP(Table2634[[#This Row],[Date]],'DB Money Supply'!$A:$D,4)</f>
        <v>1405.2</v>
      </c>
      <c r="C1749" s="30">
        <f>(Table2634[[#This Row],[M1 Money Stock, Billions of Dollars, Weekly, Seasonally Adjusted]]-B1748)/B1748</f>
        <v>8.034433285509358E-3</v>
      </c>
      <c r="D1749" s="34">
        <f>((1+Table2634[[#This Row],[Weekly change]])^52)-1</f>
        <v>0.51606947150699645</v>
      </c>
      <c r="E1749" s="24">
        <f t="shared" si="27"/>
        <v>1394.2249999999999</v>
      </c>
      <c r="F1749" s="32">
        <f>(Table2634[[#This Row],[4 weeks average]]-B1697)/B1697</f>
        <v>6.9514661274014157E-3</v>
      </c>
    </row>
    <row r="1750" spans="1:6" x14ac:dyDescent="0.35">
      <c r="A1750" s="22">
        <v>39608</v>
      </c>
      <c r="B1750" s="24">
        <f>VLOOKUP(Table2634[[#This Row],[Date]],'DB Money Supply'!$A:$D,4)</f>
        <v>1410.9</v>
      </c>
      <c r="C1750" s="30">
        <f>(Table2634[[#This Row],[M1 Money Stock, Billions of Dollars, Weekly, Seasonally Adjusted]]-B1749)/B1749</f>
        <v>4.0563620836891866E-3</v>
      </c>
      <c r="D1750" s="34">
        <f>((1+Table2634[[#This Row],[Weekly change]])^52)-1</f>
        <v>0.23430020743540414</v>
      </c>
      <c r="E1750" s="24">
        <f t="shared" si="27"/>
        <v>1398.9499999999998</v>
      </c>
      <c r="F1750" s="32">
        <f>(Table2634[[#This Row],[4 weeks average]]-B1698)/B1698</f>
        <v>2.0609907346611053E-2</v>
      </c>
    </row>
    <row r="1751" spans="1:6" x14ac:dyDescent="0.35">
      <c r="A1751" s="22">
        <v>39615</v>
      </c>
      <c r="B1751" s="24">
        <f>VLOOKUP(Table2634[[#This Row],[Date]],'DB Money Supply'!$A:$D,4)</f>
        <v>1403.7</v>
      </c>
      <c r="C1751" s="30">
        <f>(Table2634[[#This Row],[M1 Money Stock, Billions of Dollars, Weekly, Seasonally Adjusted]]-B1750)/B1750</f>
        <v>-5.1031256644695194E-3</v>
      </c>
      <c r="D1751" s="34">
        <f>((1+Table2634[[#This Row],[Weekly change]])^52)-1</f>
        <v>-0.2335930132923657</v>
      </c>
      <c r="E1751" s="24">
        <f t="shared" si="27"/>
        <v>1403.45</v>
      </c>
      <c r="F1751" s="32">
        <f>(Table2634[[#This Row],[4 weeks average]]-B1699)/B1699</f>
        <v>3.4763695347637021E-2</v>
      </c>
    </row>
    <row r="1752" spans="1:6" x14ac:dyDescent="0.35">
      <c r="A1752" s="22">
        <v>39622</v>
      </c>
      <c r="B1752" s="24">
        <f>VLOOKUP(Table2634[[#This Row],[Date]],'DB Money Supply'!$A:$D,4)</f>
        <v>1398.9</v>
      </c>
      <c r="C1752" s="30">
        <f>(Table2634[[#This Row],[M1 Money Stock, Billions of Dollars, Weekly, Seasonally Adjusted]]-B1751)/B1751</f>
        <v>-3.4195340884804119E-3</v>
      </c>
      <c r="D1752" s="34">
        <f>((1+Table2634[[#This Row],[Weekly change]])^52)-1</f>
        <v>-0.16315841447446289</v>
      </c>
      <c r="E1752" s="24">
        <f t="shared" si="27"/>
        <v>1404.6750000000002</v>
      </c>
      <c r="F1752" s="32">
        <f>(Table2634[[#This Row],[4 weeks average]]-B1700)/B1700</f>
        <v>3.0651551837992581E-2</v>
      </c>
    </row>
    <row r="1753" spans="1:6" x14ac:dyDescent="0.35">
      <c r="A1753" s="22">
        <v>39629</v>
      </c>
      <c r="B1753" s="24">
        <f>VLOOKUP(Table2634[[#This Row],[Date]],'DB Money Supply'!$A:$D,4)</f>
        <v>1404.6</v>
      </c>
      <c r="C1753" s="30">
        <f>(Table2634[[#This Row],[M1 Money Stock, Billions of Dollars, Weekly, Seasonally Adjusted]]-B1752)/B1752</f>
        <v>4.0746300664806761E-3</v>
      </c>
      <c r="D1753" s="34">
        <f>((1+Table2634[[#This Row],[Weekly change]])^52)-1</f>
        <v>0.23546851759433918</v>
      </c>
      <c r="E1753" s="24">
        <f t="shared" si="27"/>
        <v>1404.5250000000001</v>
      </c>
      <c r="F1753" s="32">
        <f>(Table2634[[#This Row],[4 weeks average]]-B1701)/B1701</f>
        <v>2.0878761447884968E-2</v>
      </c>
    </row>
    <row r="1754" spans="1:6" x14ac:dyDescent="0.35">
      <c r="A1754" s="22">
        <v>39636</v>
      </c>
      <c r="B1754" s="24">
        <f>VLOOKUP(Table2634[[#This Row],[Date]],'DB Money Supply'!$A:$D,4)</f>
        <v>1412.6</v>
      </c>
      <c r="C1754" s="30">
        <f>(Table2634[[#This Row],[M1 Money Stock, Billions of Dollars, Weekly, Seasonally Adjusted]]-B1753)/B1753</f>
        <v>5.695571693008686E-3</v>
      </c>
      <c r="D1754" s="34">
        <f>((1+Table2634[[#This Row],[Weekly change]])^52)-1</f>
        <v>0.34356897695513733</v>
      </c>
      <c r="E1754" s="24">
        <f t="shared" si="27"/>
        <v>1404.9500000000003</v>
      </c>
      <c r="F1754" s="32">
        <f>(Table2634[[#This Row],[4 weeks average]]-B1702)/B1702</f>
        <v>2.5136811382707239E-2</v>
      </c>
    </row>
    <row r="1755" spans="1:6" x14ac:dyDescent="0.35">
      <c r="A1755" s="22">
        <v>39643</v>
      </c>
      <c r="B1755" s="24">
        <f>VLOOKUP(Table2634[[#This Row],[Date]],'DB Money Supply'!$A:$D,4)</f>
        <v>1421.5</v>
      </c>
      <c r="C1755" s="30">
        <f>(Table2634[[#This Row],[M1 Money Stock, Billions of Dollars, Weekly, Seasonally Adjusted]]-B1754)/B1754</f>
        <v>6.3004389069801015E-3</v>
      </c>
      <c r="D1755" s="34">
        <f>((1+Table2634[[#This Row],[Weekly change]])^52)-1</f>
        <v>0.38624001121983143</v>
      </c>
      <c r="E1755" s="24">
        <f t="shared" si="27"/>
        <v>1409.4</v>
      </c>
      <c r="F1755" s="32">
        <f>(Table2634[[#This Row],[4 weeks average]]-B1703)/B1703</f>
        <v>2.6137604659628753E-2</v>
      </c>
    </row>
    <row r="1756" spans="1:6" x14ac:dyDescent="0.35">
      <c r="A1756" s="22">
        <v>39650</v>
      </c>
      <c r="B1756" s="24">
        <f>VLOOKUP(Table2634[[#This Row],[Date]],'DB Money Supply'!$A:$D,4)</f>
        <v>1426.9</v>
      </c>
      <c r="C1756" s="30">
        <f>(Table2634[[#This Row],[M1 Money Stock, Billions of Dollars, Weekly, Seasonally Adjusted]]-B1755)/B1755</f>
        <v>3.7988040801970389E-3</v>
      </c>
      <c r="D1756" s="34">
        <f>((1+Table2634[[#This Row],[Weekly change]])^52)-1</f>
        <v>0.21794322629580276</v>
      </c>
      <c r="E1756" s="24">
        <f t="shared" si="27"/>
        <v>1416.4</v>
      </c>
      <c r="F1756" s="32">
        <f>(Table2634[[#This Row],[4 weeks average]]-B1704)/B1704</f>
        <v>3.1459364986891961E-2</v>
      </c>
    </row>
    <row r="1757" spans="1:6" x14ac:dyDescent="0.35">
      <c r="A1757" s="22">
        <v>39657</v>
      </c>
      <c r="B1757" s="24">
        <f>VLOOKUP(Table2634[[#This Row],[Date]],'DB Money Supply'!$A:$D,4)</f>
        <v>1422.3</v>
      </c>
      <c r="C1757" s="30">
        <f>(Table2634[[#This Row],[M1 Money Stock, Billions of Dollars, Weekly, Seasonally Adjusted]]-B1756)/B1756</f>
        <v>-3.2237718130213302E-3</v>
      </c>
      <c r="D1757" s="34">
        <f>((1+Table2634[[#This Row],[Weekly change]])^52)-1</f>
        <v>-0.15456748181484692</v>
      </c>
      <c r="E1757" s="24">
        <f t="shared" si="27"/>
        <v>1420.825</v>
      </c>
      <c r="F1757" s="32">
        <f>(Table2634[[#This Row],[4 weeks average]]-B1705)/B1705</f>
        <v>3.6795826036193774E-2</v>
      </c>
    </row>
    <row r="1758" spans="1:6" x14ac:dyDescent="0.35">
      <c r="A1758" s="22">
        <v>39664</v>
      </c>
      <c r="B1758" s="24">
        <f>VLOOKUP(Table2634[[#This Row],[Date]],'DB Money Supply'!$A:$D,4)</f>
        <v>1423.5</v>
      </c>
      <c r="C1758" s="30">
        <f>(Table2634[[#This Row],[M1 Money Stock, Billions of Dollars, Weekly, Seasonally Adjusted]]-B1757)/B1757</f>
        <v>8.4370385994519124E-4</v>
      </c>
      <c r="D1758" s="34">
        <f>((1+Table2634[[#This Row],[Weekly change]])^52)-1</f>
        <v>4.4829906615303727E-2</v>
      </c>
      <c r="E1758" s="24">
        <f t="shared" si="27"/>
        <v>1423.55</v>
      </c>
      <c r="F1758" s="32">
        <f>(Table2634[[#This Row],[4 weeks average]]-B1706)/B1706</f>
        <v>4.680491212589151E-2</v>
      </c>
    </row>
    <row r="1759" spans="1:6" x14ac:dyDescent="0.35">
      <c r="A1759" s="22">
        <v>39671</v>
      </c>
      <c r="B1759" s="24">
        <f>VLOOKUP(Table2634[[#This Row],[Date]],'DB Money Supply'!$A:$D,4)</f>
        <v>1412.7</v>
      </c>
      <c r="C1759" s="30">
        <f>(Table2634[[#This Row],[M1 Money Stock, Billions of Dollars, Weekly, Seasonally Adjusted]]-B1758)/B1758</f>
        <v>-7.5869336143308428E-3</v>
      </c>
      <c r="D1759" s="34">
        <f>((1+Table2634[[#This Row],[Weekly change]])^52)-1</f>
        <v>-0.32700996859546905</v>
      </c>
      <c r="E1759" s="24">
        <f t="shared" si="27"/>
        <v>1421.35</v>
      </c>
      <c r="F1759" s="32">
        <f>(Table2634[[#This Row],[4 weeks average]]-B1707)/B1707</f>
        <v>4.1969063851623786E-2</v>
      </c>
    </row>
    <row r="1760" spans="1:6" x14ac:dyDescent="0.35">
      <c r="A1760" s="22">
        <v>39678</v>
      </c>
      <c r="B1760" s="24">
        <f>VLOOKUP(Table2634[[#This Row],[Date]],'DB Money Supply'!$A:$D,4)</f>
        <v>1394.4</v>
      </c>
      <c r="C1760" s="30">
        <f>(Table2634[[#This Row],[M1 Money Stock, Billions of Dollars, Weekly, Seasonally Adjusted]]-B1759)/B1759</f>
        <v>-1.2953918029305553E-2</v>
      </c>
      <c r="D1760" s="34">
        <f>((1+Table2634[[#This Row],[Weekly change]])^52)-1</f>
        <v>-0.49237114002427107</v>
      </c>
      <c r="E1760" s="24">
        <f t="shared" si="27"/>
        <v>1413.2249999999999</v>
      </c>
      <c r="F1760" s="32">
        <f>(Table2634[[#This Row],[4 weeks average]]-B1708)/B1708</f>
        <v>2.9447115384615353E-2</v>
      </c>
    </row>
    <row r="1761" spans="1:6" x14ac:dyDescent="0.35">
      <c r="A1761" s="22">
        <v>39685</v>
      </c>
      <c r="B1761" s="24">
        <f>VLOOKUP(Table2634[[#This Row],[Date]],'DB Money Supply'!$A:$D,4)</f>
        <v>1404.9</v>
      </c>
      <c r="C1761" s="30">
        <f>(Table2634[[#This Row],[M1 Money Stock, Billions of Dollars, Weekly, Seasonally Adjusted]]-B1760)/B1760</f>
        <v>7.5301204819277099E-3</v>
      </c>
      <c r="D1761" s="34">
        <f>((1+Table2634[[#This Row],[Weekly change]])^52)-1</f>
        <v>0.47712754496490861</v>
      </c>
      <c r="E1761" s="24">
        <f t="shared" si="27"/>
        <v>1408.875</v>
      </c>
      <c r="F1761" s="32">
        <f>(Table2634[[#This Row],[4 weeks average]]-B1709)/B1709</f>
        <v>1.6797777136258726E-2</v>
      </c>
    </row>
    <row r="1762" spans="1:6" x14ac:dyDescent="0.35">
      <c r="A1762" s="22">
        <v>39692</v>
      </c>
      <c r="B1762" s="24">
        <f>VLOOKUP(Table2634[[#This Row],[Date]],'DB Money Supply'!$A:$D,4)</f>
        <v>1408.4</v>
      </c>
      <c r="C1762" s="30">
        <f>(Table2634[[#This Row],[M1 Money Stock, Billions of Dollars, Weekly, Seasonally Adjusted]]-B1761)/B1761</f>
        <v>2.4912805181863478E-3</v>
      </c>
      <c r="D1762" s="34">
        <f>((1+Table2634[[#This Row],[Weekly change]])^52)-1</f>
        <v>0.13812877233457321</v>
      </c>
      <c r="E1762" s="24">
        <f t="shared" si="27"/>
        <v>1405.1</v>
      </c>
      <c r="F1762" s="32">
        <f>(Table2634[[#This Row],[4 weeks average]]-B1710)/B1710</f>
        <v>-5.3093586294775596E-3</v>
      </c>
    </row>
    <row r="1763" spans="1:6" x14ac:dyDescent="0.35">
      <c r="A1763" s="22">
        <v>39699</v>
      </c>
      <c r="B1763" s="24">
        <f>VLOOKUP(Table2634[[#This Row],[Date]],'DB Money Supply'!$A:$D,4)</f>
        <v>1423.9</v>
      </c>
      <c r="C1763" s="30">
        <f>(Table2634[[#This Row],[M1 Money Stock, Billions of Dollars, Weekly, Seasonally Adjusted]]-B1762)/B1762</f>
        <v>1.1005396194262993E-2</v>
      </c>
      <c r="D1763" s="34">
        <f>((1+Table2634[[#This Row],[Weekly change]])^52)-1</f>
        <v>0.76677249038628292</v>
      </c>
      <c r="E1763" s="24">
        <f t="shared" si="27"/>
        <v>1407.9</v>
      </c>
      <c r="F1763" s="32">
        <f>(Table2634[[#This Row],[4 weeks average]]-B1711)/B1711</f>
        <v>1.8667245495984506E-2</v>
      </c>
    </row>
    <row r="1764" spans="1:6" x14ac:dyDescent="0.35">
      <c r="A1764" s="22">
        <v>39706</v>
      </c>
      <c r="B1764" s="24">
        <f>VLOOKUP(Table2634[[#This Row],[Date]],'DB Money Supply'!$A:$D,4)</f>
        <v>1437</v>
      </c>
      <c r="C1764" s="30">
        <f>(Table2634[[#This Row],[M1 Money Stock, Billions of Dollars, Weekly, Seasonally Adjusted]]-B1763)/B1763</f>
        <v>9.2000842755810865E-3</v>
      </c>
      <c r="D1764" s="34">
        <f>((1+Table2634[[#This Row],[Weekly change]])^52)-1</f>
        <v>0.60997251462305391</v>
      </c>
      <c r="E1764" s="24">
        <f t="shared" si="27"/>
        <v>1418.5500000000002</v>
      </c>
      <c r="F1764" s="32">
        <f>(Table2634[[#This Row],[4 weeks average]]-B1712)/B1712</f>
        <v>3.2799417546414404E-2</v>
      </c>
    </row>
    <row r="1765" spans="1:6" x14ac:dyDescent="0.35">
      <c r="A1765" s="22">
        <v>39713</v>
      </c>
      <c r="B1765" s="24">
        <f>VLOOKUP(Table2634[[#This Row],[Date]],'DB Money Supply'!$A:$D,4)</f>
        <v>1490.1</v>
      </c>
      <c r="C1765" s="30">
        <f>(Table2634[[#This Row],[M1 Money Stock, Billions of Dollars, Weekly, Seasonally Adjusted]]-B1764)/B1764</f>
        <v>3.6951983298538556E-2</v>
      </c>
      <c r="D1765" s="34">
        <f>((1+Table2634[[#This Row],[Weekly change]])^52)-1</f>
        <v>5.5985668698645137</v>
      </c>
      <c r="E1765" s="24">
        <f t="shared" si="27"/>
        <v>1439.85</v>
      </c>
      <c r="F1765" s="32">
        <f>(Table2634[[#This Row],[4 weeks average]]-B1713)/B1713</f>
        <v>5.4526146184268209E-2</v>
      </c>
    </row>
    <row r="1766" spans="1:6" x14ac:dyDescent="0.35">
      <c r="A1766" s="22">
        <v>39720</v>
      </c>
      <c r="B1766" s="24">
        <f>VLOOKUP(Table2634[[#This Row],[Date]],'DB Money Supply'!$A:$D,4)</f>
        <v>1504.6</v>
      </c>
      <c r="C1766" s="30">
        <f>(Table2634[[#This Row],[M1 Money Stock, Billions of Dollars, Weekly, Seasonally Adjusted]]-B1765)/B1765</f>
        <v>9.7308905442587759E-3</v>
      </c>
      <c r="D1766" s="34">
        <f>((1+Table2634[[#This Row],[Weekly change]])^52)-1</f>
        <v>0.65460153902823048</v>
      </c>
      <c r="E1766" s="24">
        <f t="shared" si="27"/>
        <v>1463.9</v>
      </c>
      <c r="F1766" s="32">
        <f>(Table2634[[#This Row],[4 weeks average]]-B1714)/B1714</f>
        <v>7.316179165750325E-2</v>
      </c>
    </row>
    <row r="1767" spans="1:6" x14ac:dyDescent="0.35">
      <c r="A1767" s="22">
        <v>39727</v>
      </c>
      <c r="B1767" s="24">
        <f>VLOOKUP(Table2634[[#This Row],[Date]],'DB Money Supply'!$A:$D,4)</f>
        <v>1461</v>
      </c>
      <c r="C1767" s="30">
        <f>(Table2634[[#This Row],[M1 Money Stock, Billions of Dollars, Weekly, Seasonally Adjusted]]-B1766)/B1766</f>
        <v>-2.8977801409012304E-2</v>
      </c>
      <c r="D1767" s="34">
        <f>((1+Table2634[[#This Row],[Weekly change]])^52)-1</f>
        <v>-0.78327139307963456</v>
      </c>
      <c r="E1767" s="24">
        <f t="shared" si="27"/>
        <v>1473.175</v>
      </c>
      <c r="F1767" s="32">
        <f>(Table2634[[#This Row],[4 weeks average]]-B1715)/B1715</f>
        <v>6.9999273678094137E-2</v>
      </c>
    </row>
    <row r="1768" spans="1:6" x14ac:dyDescent="0.35">
      <c r="A1768" s="22">
        <v>39734</v>
      </c>
      <c r="B1768" s="24">
        <f>VLOOKUP(Table2634[[#This Row],[Date]],'DB Money Supply'!$A:$D,4)</f>
        <v>1464.9</v>
      </c>
      <c r="C1768" s="30">
        <f>(Table2634[[#This Row],[M1 Money Stock, Billions of Dollars, Weekly, Seasonally Adjusted]]-B1767)/B1767</f>
        <v>2.6694045174538612E-3</v>
      </c>
      <c r="D1768" s="34">
        <f>((1+Table2634[[#This Row],[Weekly change]])^52)-1</f>
        <v>0.14869221994105986</v>
      </c>
      <c r="E1768" s="24">
        <f t="shared" si="27"/>
        <v>1480.15</v>
      </c>
      <c r="F1768" s="32">
        <f>(Table2634[[#This Row],[4 weeks average]]-B1716)/B1716</f>
        <v>7.0323233784076941E-2</v>
      </c>
    </row>
    <row r="1769" spans="1:6" x14ac:dyDescent="0.35">
      <c r="A1769" s="22">
        <v>39741</v>
      </c>
      <c r="B1769" s="24">
        <f>VLOOKUP(Table2634[[#This Row],[Date]],'DB Money Supply'!$A:$D,4)</f>
        <v>1457.4</v>
      </c>
      <c r="C1769" s="30">
        <f>(Table2634[[#This Row],[M1 Money Stock, Billions of Dollars, Weekly, Seasonally Adjusted]]-B1768)/B1768</f>
        <v>-5.1198033995494569E-3</v>
      </c>
      <c r="D1769" s="34">
        <f>((1+Table2634[[#This Row],[Weekly change]])^52)-1</f>
        <v>-0.23426079754022244</v>
      </c>
      <c r="E1769" s="24">
        <f t="shared" si="27"/>
        <v>1471.9749999999999</v>
      </c>
      <c r="F1769" s="32">
        <f>(Table2634[[#This Row],[4 weeks average]]-B1717)/B1717</f>
        <v>6.425782662135783E-2</v>
      </c>
    </row>
    <row r="1770" spans="1:6" x14ac:dyDescent="0.35">
      <c r="A1770" s="22">
        <v>39748</v>
      </c>
      <c r="B1770" s="24">
        <f>VLOOKUP(Table2634[[#This Row],[Date]],'DB Money Supply'!$A:$D,4)</f>
        <v>1483.7</v>
      </c>
      <c r="C1770" s="30">
        <f>(Table2634[[#This Row],[M1 Money Stock, Billions of Dollars, Weekly, Seasonally Adjusted]]-B1769)/B1769</f>
        <v>1.804583504871686E-2</v>
      </c>
      <c r="D1770" s="34">
        <f>((1+Table2634[[#This Row],[Weekly change]])^52)-1</f>
        <v>1.5345521872588246</v>
      </c>
      <c r="E1770" s="24">
        <f t="shared" si="27"/>
        <v>1466.75</v>
      </c>
      <c r="F1770" s="32">
        <f>(Table2634[[#This Row],[4 weeks average]]-B1718)/B1718</f>
        <v>6.3093426107124706E-2</v>
      </c>
    </row>
    <row r="1771" spans="1:6" x14ac:dyDescent="0.35">
      <c r="A1771" s="22">
        <v>39755</v>
      </c>
      <c r="B1771" s="24">
        <f>VLOOKUP(Table2634[[#This Row],[Date]],'DB Money Supply'!$A:$D,4)</f>
        <v>1520</v>
      </c>
      <c r="C1771" s="30">
        <f>(Table2634[[#This Row],[M1 Money Stock, Billions of Dollars, Weekly, Seasonally Adjusted]]-B1770)/B1770</f>
        <v>2.4465862371099246E-2</v>
      </c>
      <c r="D1771" s="34">
        <f>((1+Table2634[[#This Row],[Weekly change]])^52)-1</f>
        <v>2.514548536676775</v>
      </c>
      <c r="E1771" s="24">
        <f t="shared" si="27"/>
        <v>1481.5</v>
      </c>
      <c r="F1771" s="32">
        <f>(Table2634[[#This Row],[4 weeks average]]-B1719)/B1719</f>
        <v>8.1702686915887918E-2</v>
      </c>
    </row>
    <row r="1772" spans="1:6" x14ac:dyDescent="0.35">
      <c r="A1772" s="22">
        <v>39762</v>
      </c>
      <c r="B1772" s="24">
        <f>VLOOKUP(Table2634[[#This Row],[Date]],'DB Money Supply'!$A:$D,4)</f>
        <v>1505.5</v>
      </c>
      <c r="C1772" s="30">
        <f>(Table2634[[#This Row],[M1 Money Stock, Billions of Dollars, Weekly, Seasonally Adjusted]]-B1771)/B1771</f>
        <v>-9.5394736842105265E-3</v>
      </c>
      <c r="D1772" s="34">
        <f>((1+Table2634[[#This Row],[Weekly change]])^52)-1</f>
        <v>-0.39251866454103157</v>
      </c>
      <c r="E1772" s="24">
        <f t="shared" si="27"/>
        <v>1491.65</v>
      </c>
      <c r="F1772" s="32">
        <f>(Table2634[[#This Row],[4 weeks average]]-B1720)/B1720</f>
        <v>9.0546863576546385E-2</v>
      </c>
    </row>
    <row r="1773" spans="1:6" x14ac:dyDescent="0.35">
      <c r="A1773" s="22">
        <v>39769</v>
      </c>
      <c r="B1773" s="24">
        <f>VLOOKUP(Table2634[[#This Row],[Date]],'DB Money Supply'!$A:$D,4)</f>
        <v>1506.8</v>
      </c>
      <c r="C1773" s="30">
        <f>(Table2634[[#This Row],[M1 Money Stock, Billions of Dollars, Weekly, Seasonally Adjusted]]-B1772)/B1772</f>
        <v>8.6350049817333408E-4</v>
      </c>
      <c r="D1773" s="34">
        <f>((1+Table2634[[#This Row],[Weekly change]])^52)-1</f>
        <v>4.5905116365991372E-2</v>
      </c>
      <c r="E1773" s="24">
        <f t="shared" si="27"/>
        <v>1504</v>
      </c>
      <c r="F1773" s="32">
        <f>(Table2634[[#This Row],[4 weeks average]]-B1721)/B1721</f>
        <v>0.10005851375073138</v>
      </c>
    </row>
    <row r="1774" spans="1:6" x14ac:dyDescent="0.35">
      <c r="A1774" s="22">
        <v>39776</v>
      </c>
      <c r="B1774" s="24">
        <f>VLOOKUP(Table2634[[#This Row],[Date]],'DB Money Supply'!$A:$D,4)</f>
        <v>1518.3</v>
      </c>
      <c r="C1774" s="30">
        <f>(Table2634[[#This Row],[M1 Money Stock, Billions of Dollars, Weekly, Seasonally Adjusted]]-B1773)/B1773</f>
        <v>7.6320679585877354E-3</v>
      </c>
      <c r="D1774" s="34">
        <f>((1+Table2634[[#This Row],[Weekly change]])^52)-1</f>
        <v>0.48491975781502084</v>
      </c>
      <c r="E1774" s="24">
        <f t="shared" si="27"/>
        <v>1512.65</v>
      </c>
      <c r="F1774" s="32">
        <f>(Table2634[[#This Row],[4 weeks average]]-B1722)/B1722</f>
        <v>0.10050927610040021</v>
      </c>
    </row>
    <row r="1775" spans="1:6" x14ac:dyDescent="0.35">
      <c r="A1775" s="22">
        <v>39783</v>
      </c>
      <c r="B1775" s="24">
        <f>VLOOKUP(Table2634[[#This Row],[Date]],'DB Money Supply'!$A:$D,4)</f>
        <v>1527.2</v>
      </c>
      <c r="C1775" s="30">
        <f>(Table2634[[#This Row],[M1 Money Stock, Billions of Dollars, Weekly, Seasonally Adjusted]]-B1774)/B1774</f>
        <v>5.8618191398274984E-3</v>
      </c>
      <c r="D1775" s="34">
        <f>((1+Table2634[[#This Row],[Weekly change]])^52)-1</f>
        <v>0.35516699084823578</v>
      </c>
      <c r="E1775" s="24">
        <f t="shared" si="27"/>
        <v>1514.45</v>
      </c>
      <c r="F1775" s="32">
        <f>(Table2634[[#This Row],[4 weeks average]]-B1723)/B1723</f>
        <v>9.3623627960716424E-2</v>
      </c>
    </row>
    <row r="1776" spans="1:6" x14ac:dyDescent="0.35">
      <c r="A1776" s="22">
        <v>39790</v>
      </c>
      <c r="B1776" s="24">
        <f>VLOOKUP(Table2634[[#This Row],[Date]],'DB Money Supply'!$A:$D,4)</f>
        <v>1590</v>
      </c>
      <c r="C1776" s="30">
        <f>(Table2634[[#This Row],[M1 Money Stock, Billions of Dollars, Weekly, Seasonally Adjusted]]-B1775)/B1775</f>
        <v>4.1121005762179121E-2</v>
      </c>
      <c r="D1776" s="34">
        <f>((1+Table2634[[#This Row],[Weekly change]])^52)-1</f>
        <v>7.1294818280593262</v>
      </c>
      <c r="E1776" s="24">
        <f t="shared" si="27"/>
        <v>1535.575</v>
      </c>
      <c r="F1776" s="32">
        <f>(Table2634[[#This Row],[4 weeks average]]-B1724)/B1724</f>
        <v>0.11467407084785144</v>
      </c>
    </row>
    <row r="1777" spans="1:6" x14ac:dyDescent="0.35">
      <c r="A1777" s="22">
        <v>39797</v>
      </c>
      <c r="B1777" s="24">
        <f>VLOOKUP(Table2634[[#This Row],[Date]],'DB Money Supply'!$A:$D,4)</f>
        <v>1612</v>
      </c>
      <c r="C1777" s="30">
        <f>(Table2634[[#This Row],[M1 Money Stock, Billions of Dollars, Weekly, Seasonally Adjusted]]-B1776)/B1776</f>
        <v>1.3836477987421384E-2</v>
      </c>
      <c r="D1777" s="34">
        <f>((1+Table2634[[#This Row],[Weekly change]])^52)-1</f>
        <v>1.0432969358413531</v>
      </c>
      <c r="E1777" s="24">
        <f t="shared" si="27"/>
        <v>1561.875</v>
      </c>
      <c r="F1777" s="32">
        <f>(Table2634[[#This Row],[4 weeks average]]-B1725)/B1725</f>
        <v>0.14414694894146957</v>
      </c>
    </row>
    <row r="1778" spans="1:6" x14ac:dyDescent="0.35">
      <c r="A1778" s="22">
        <v>39804</v>
      </c>
      <c r="B1778" s="24">
        <f>VLOOKUP(Table2634[[#This Row],[Date]],'DB Money Supply'!$A:$D,4)</f>
        <v>1610.2</v>
      </c>
      <c r="C1778" s="30">
        <f>(Table2634[[#This Row],[M1 Money Stock, Billions of Dollars, Weekly, Seasonally Adjusted]]-B1777)/B1777</f>
        <v>-1.1166253101736691E-3</v>
      </c>
      <c r="D1778" s="34">
        <f>((1+Table2634[[#This Row],[Weekly change]])^52)-1</f>
        <v>-5.6441542950824042E-2</v>
      </c>
      <c r="E1778" s="24">
        <f t="shared" si="27"/>
        <v>1584.85</v>
      </c>
      <c r="F1778" s="32">
        <f>(Table2634[[#This Row],[4 weeks average]]-B1726)/B1726</f>
        <v>0.15002539728611858</v>
      </c>
    </row>
    <row r="1779" spans="1:6" x14ac:dyDescent="0.35">
      <c r="A1779" s="22">
        <v>39811</v>
      </c>
      <c r="B1779" s="24">
        <f>VLOOKUP(Table2634[[#This Row],[Date]],'DB Money Supply'!$A:$D,4)</f>
        <v>1597.3</v>
      </c>
      <c r="C1779" s="30">
        <f>(Table2634[[#This Row],[M1 Money Stock, Billions of Dollars, Weekly, Seasonally Adjusted]]-B1778)/B1778</f>
        <v>-8.011427151906652E-3</v>
      </c>
      <c r="D1779" s="34">
        <f>((1+Table2634[[#This Row],[Weekly change]])^52)-1</f>
        <v>-0.34181677938766042</v>
      </c>
      <c r="E1779" s="24">
        <f t="shared" si="27"/>
        <v>1602.375</v>
      </c>
      <c r="F1779" s="32">
        <f>(Table2634[[#This Row],[4 weeks average]]-B1727)/B1727</f>
        <v>0.17141238394619482</v>
      </c>
    </row>
    <row r="1780" spans="1:6" x14ac:dyDescent="0.35">
      <c r="A1780" s="22">
        <v>39818</v>
      </c>
      <c r="B1780" s="24">
        <f>VLOOKUP(Table2634[[#This Row],[Date]],'DB Money Supply'!$A:$D,4)</f>
        <v>1629.7</v>
      </c>
      <c r="C1780" s="30">
        <f>(Table2634[[#This Row],[M1 Money Stock, Billions of Dollars, Weekly, Seasonally Adjusted]]-B1779)/B1779</f>
        <v>2.0284229637513362E-2</v>
      </c>
      <c r="D1780" s="34">
        <f>((1+Table2634[[#This Row],[Weekly change]])^52)-1</f>
        <v>1.8411950027090866</v>
      </c>
      <c r="E1780" s="24">
        <f t="shared" si="27"/>
        <v>1612.3</v>
      </c>
      <c r="F1780" s="32">
        <f>(Table2634[[#This Row],[4 weeks average]]-B1728)/B1728</f>
        <v>0.17918525561325241</v>
      </c>
    </row>
    <row r="1781" spans="1:6" x14ac:dyDescent="0.35">
      <c r="A1781" s="22">
        <v>39825</v>
      </c>
      <c r="B1781" s="24">
        <f>VLOOKUP(Table2634[[#This Row],[Date]],'DB Money Supply'!$A:$D,4)</f>
        <v>1609.5</v>
      </c>
      <c r="C1781" s="30">
        <f>(Table2634[[#This Row],[M1 Money Stock, Billions of Dollars, Weekly, Seasonally Adjusted]]-B1780)/B1780</f>
        <v>-1.2394919310302538E-2</v>
      </c>
      <c r="D1781" s="34">
        <f>((1+Table2634[[#This Row],[Weekly change]])^52)-1</f>
        <v>-0.47720382113547288</v>
      </c>
      <c r="E1781" s="24">
        <f t="shared" si="27"/>
        <v>1611.675</v>
      </c>
      <c r="F1781" s="32">
        <f>(Table2634[[#This Row],[4 weeks average]]-B1729)/B1729</f>
        <v>0.17623339658444015</v>
      </c>
    </row>
    <row r="1782" spans="1:6" x14ac:dyDescent="0.35">
      <c r="A1782" s="22">
        <v>39832</v>
      </c>
      <c r="B1782" s="24">
        <f>VLOOKUP(Table2634[[#This Row],[Date]],'DB Money Supply'!$A:$D,4)</f>
        <v>1561.1</v>
      </c>
      <c r="C1782" s="30">
        <f>(Table2634[[#This Row],[M1 Money Stock, Billions of Dollars, Weekly, Seasonally Adjusted]]-B1781)/B1781</f>
        <v>-3.007145076110599E-2</v>
      </c>
      <c r="D1782" s="34">
        <f>((1+Table2634[[#This Row],[Weekly change]])^52)-1</f>
        <v>-0.7956067164147812</v>
      </c>
      <c r="E1782" s="24">
        <f t="shared" si="27"/>
        <v>1599.4</v>
      </c>
      <c r="F1782" s="32">
        <f>(Table2634[[#This Row],[4 weeks average]]-B1730)/B1730</f>
        <v>0.15064748201438855</v>
      </c>
    </row>
    <row r="1783" spans="1:6" x14ac:dyDescent="0.35">
      <c r="A1783" s="22">
        <v>39839</v>
      </c>
      <c r="B1783" s="24">
        <f>VLOOKUP(Table2634[[#This Row],[Date]],'DB Money Supply'!$A:$D,4)</f>
        <v>1555.1</v>
      </c>
      <c r="C1783" s="30">
        <f>(Table2634[[#This Row],[M1 Money Stock, Billions of Dollars, Weekly, Seasonally Adjusted]]-B1782)/B1782</f>
        <v>-3.8434437255781182E-3</v>
      </c>
      <c r="D1783" s="34">
        <f>((1+Table2634[[#This Row],[Weekly change]])^52)-1</f>
        <v>-0.18146910273300243</v>
      </c>
      <c r="E1783" s="24">
        <f t="shared" si="27"/>
        <v>1588.85</v>
      </c>
      <c r="F1783" s="32">
        <f>(Table2634[[#This Row],[4 weeks average]]-B1731)/B1731</f>
        <v>0.15167439837634097</v>
      </c>
    </row>
    <row r="1784" spans="1:6" x14ac:dyDescent="0.35">
      <c r="A1784" s="22">
        <v>39846</v>
      </c>
      <c r="B1784" s="24">
        <f>VLOOKUP(Table2634[[#This Row],[Date]],'DB Money Supply'!$A:$D,4)</f>
        <v>1567.4</v>
      </c>
      <c r="C1784" s="30">
        <f>(Table2634[[#This Row],[M1 Money Stock, Billions of Dollars, Weekly, Seasonally Adjusted]]-B1783)/B1783</f>
        <v>7.90945919876547E-3</v>
      </c>
      <c r="D1784" s="34">
        <f>((1+Table2634[[#This Row],[Weekly change]])^52)-1</f>
        <v>0.50632642620157098</v>
      </c>
      <c r="E1784" s="24">
        <f t="shared" si="27"/>
        <v>1573.2750000000001</v>
      </c>
      <c r="F1784" s="32">
        <f>(Table2634[[#This Row],[4 weeks average]]-B1732)/B1732</f>
        <v>0.13503715460644988</v>
      </c>
    </row>
    <row r="1785" spans="1:6" x14ac:dyDescent="0.35">
      <c r="A1785" s="22">
        <v>39853</v>
      </c>
      <c r="B1785" s="24">
        <f>VLOOKUP(Table2634[[#This Row],[Date]],'DB Money Supply'!$A:$D,4)</f>
        <v>1575.7</v>
      </c>
      <c r="C1785" s="30">
        <f>(Table2634[[#This Row],[M1 Money Stock, Billions of Dollars, Weekly, Seasonally Adjusted]]-B1784)/B1784</f>
        <v>5.2953936455275965E-3</v>
      </c>
      <c r="D1785" s="34">
        <f>((1+Table2634[[#This Row],[Weekly change]])^52)-1</f>
        <v>0.31604886300949531</v>
      </c>
      <c r="E1785" s="24">
        <f t="shared" si="27"/>
        <v>1564.825</v>
      </c>
      <c r="F1785" s="32">
        <f>(Table2634[[#This Row],[4 weeks average]]-B1733)/B1733</f>
        <v>0.13855136786961578</v>
      </c>
    </row>
    <row r="1786" spans="1:6" x14ac:dyDescent="0.35">
      <c r="A1786" s="22">
        <v>39860</v>
      </c>
      <c r="B1786" s="24">
        <f>VLOOKUP(Table2634[[#This Row],[Date]],'DB Money Supply'!$A:$D,4)</f>
        <v>1565</v>
      </c>
      <c r="C1786" s="30">
        <f>(Table2634[[#This Row],[M1 Money Stock, Billions of Dollars, Weekly, Seasonally Adjusted]]-B1785)/B1785</f>
        <v>-6.7906327346576416E-3</v>
      </c>
      <c r="D1786" s="34">
        <f>((1+Table2634[[#This Row],[Weekly change]])^52)-1</f>
        <v>-0.29834769359534863</v>
      </c>
      <c r="E1786" s="24">
        <f t="shared" si="27"/>
        <v>1565.8</v>
      </c>
      <c r="F1786" s="32">
        <f>(Table2634[[#This Row],[4 weeks average]]-B1734)/B1734</f>
        <v>0.13876363636363634</v>
      </c>
    </row>
    <row r="1787" spans="1:6" x14ac:dyDescent="0.35">
      <c r="A1787" s="22">
        <v>39867</v>
      </c>
      <c r="B1787" s="24">
        <f>VLOOKUP(Table2634[[#This Row],[Date]],'DB Money Supply'!$A:$D,4)</f>
        <v>1558.9</v>
      </c>
      <c r="C1787" s="30">
        <f>(Table2634[[#This Row],[M1 Money Stock, Billions of Dollars, Weekly, Seasonally Adjusted]]-B1786)/B1786</f>
        <v>-3.8977635782747023E-3</v>
      </c>
      <c r="D1787" s="34">
        <f>((1+Table2634[[#This Row],[Weekly change]])^52)-1</f>
        <v>-0.18378684771393006</v>
      </c>
      <c r="E1787" s="24">
        <f t="shared" si="27"/>
        <v>1566.75</v>
      </c>
      <c r="F1787" s="32">
        <f>(Table2634[[#This Row],[4 weeks average]]-B1735)/B1735</f>
        <v>0.13788219914300232</v>
      </c>
    </row>
    <row r="1788" spans="1:6" x14ac:dyDescent="0.35">
      <c r="A1788" s="22">
        <v>39874</v>
      </c>
      <c r="B1788" s="24">
        <f>VLOOKUP(Table2634[[#This Row],[Date]],'DB Money Supply'!$A:$D,4)</f>
        <v>1570.1</v>
      </c>
      <c r="C1788" s="30">
        <f>(Table2634[[#This Row],[M1 Money Stock, Billions of Dollars, Weekly, Seasonally Adjusted]]-B1787)/B1787</f>
        <v>7.1845532105970986E-3</v>
      </c>
      <c r="D1788" s="34">
        <f>((1+Table2634[[#This Row],[Weekly change]])^52)-1</f>
        <v>0.4510117876318589</v>
      </c>
      <c r="E1788" s="24">
        <f t="shared" si="27"/>
        <v>1567.4250000000002</v>
      </c>
      <c r="F1788" s="32">
        <f>(Table2634[[#This Row],[4 weeks average]]-B1736)/B1736</f>
        <v>0.11879014989293375</v>
      </c>
    </row>
    <row r="1789" spans="1:6" x14ac:dyDescent="0.35">
      <c r="A1789" s="22">
        <v>39881</v>
      </c>
      <c r="B1789" s="24">
        <f>VLOOKUP(Table2634[[#This Row],[Date]],'DB Money Supply'!$A:$D,4)</f>
        <v>1583.8</v>
      </c>
      <c r="C1789" s="30">
        <f>(Table2634[[#This Row],[M1 Money Stock, Billions of Dollars, Weekly, Seasonally Adjusted]]-B1788)/B1788</f>
        <v>8.7255588815999281E-3</v>
      </c>
      <c r="D1789" s="34">
        <f>((1+Table2634[[#This Row],[Weekly change]])^52)-1</f>
        <v>0.57107638836701669</v>
      </c>
      <c r="E1789" s="24">
        <f t="shared" si="27"/>
        <v>1569.45</v>
      </c>
      <c r="F1789" s="32">
        <f>(Table2634[[#This Row],[4 weeks average]]-B1737)/B1737</f>
        <v>0.12804571264285208</v>
      </c>
    </row>
    <row r="1790" spans="1:6" x14ac:dyDescent="0.35">
      <c r="A1790" s="22">
        <v>39888</v>
      </c>
      <c r="B1790" s="24">
        <f>VLOOKUP(Table2634[[#This Row],[Date]],'DB Money Supply'!$A:$D,4)</f>
        <v>1575.7</v>
      </c>
      <c r="C1790" s="30">
        <f>(Table2634[[#This Row],[M1 Money Stock, Billions of Dollars, Weekly, Seasonally Adjusted]]-B1789)/B1789</f>
        <v>-5.1142821063264992E-3</v>
      </c>
      <c r="D1790" s="34">
        <f>((1+Table2634[[#This Row],[Weekly change]])^52)-1</f>
        <v>-0.23403978561241023</v>
      </c>
      <c r="E1790" s="24">
        <f t="shared" si="27"/>
        <v>1572.125</v>
      </c>
      <c r="F1790" s="32">
        <f>(Table2634[[#This Row],[4 weeks average]]-B1738)/B1738</f>
        <v>0.13798407528049222</v>
      </c>
    </row>
    <row r="1791" spans="1:6" x14ac:dyDescent="0.35">
      <c r="A1791" s="22">
        <v>39895</v>
      </c>
      <c r="B1791" s="24">
        <f>VLOOKUP(Table2634[[#This Row],[Date]],'DB Money Supply'!$A:$D,4)</f>
        <v>1575.1</v>
      </c>
      <c r="C1791" s="30">
        <f>(Table2634[[#This Row],[M1 Money Stock, Billions of Dollars, Weekly, Seasonally Adjusted]]-B1790)/B1790</f>
        <v>-3.8078314399957885E-4</v>
      </c>
      <c r="D1791" s="34">
        <f>((1+Table2634[[#This Row],[Weekly change]])^52)-1</f>
        <v>-1.9609673566869268E-2</v>
      </c>
      <c r="E1791" s="24">
        <f t="shared" si="27"/>
        <v>1576.1749999999997</v>
      </c>
      <c r="F1791" s="32">
        <f>(Table2634[[#This Row],[4 weeks average]]-B1739)/B1739</f>
        <v>0.13630956672193772</v>
      </c>
    </row>
    <row r="1792" spans="1:6" x14ac:dyDescent="0.35">
      <c r="A1792" s="22">
        <v>39902</v>
      </c>
      <c r="B1792" s="24">
        <f>VLOOKUP(Table2634[[#This Row],[Date]],'DB Money Supply'!$A:$D,4)</f>
        <v>1572.3</v>
      </c>
      <c r="C1792" s="30">
        <f>(Table2634[[#This Row],[M1 Money Stock, Billions of Dollars, Weekly, Seasonally Adjusted]]-B1791)/B1791</f>
        <v>-1.7776649101644052E-3</v>
      </c>
      <c r="D1792" s="34">
        <f>((1+Table2634[[#This Row],[Weekly change]])^52)-1</f>
        <v>-8.8369783264023227E-2</v>
      </c>
      <c r="E1792" s="24">
        <f t="shared" si="27"/>
        <v>1576.7250000000001</v>
      </c>
      <c r="F1792" s="32">
        <f>(Table2634[[#This Row],[4 weeks average]]-B1740)/B1740</f>
        <v>0.13457940562711382</v>
      </c>
    </row>
    <row r="1793" spans="1:6" x14ac:dyDescent="0.35">
      <c r="A1793" s="22">
        <v>39909</v>
      </c>
      <c r="B1793" s="24">
        <f>VLOOKUP(Table2634[[#This Row],[Date]],'DB Money Supply'!$A:$D,4)</f>
        <v>1655.6</v>
      </c>
      <c r="C1793" s="30">
        <f>(Table2634[[#This Row],[M1 Money Stock, Billions of Dollars, Weekly, Seasonally Adjusted]]-B1792)/B1792</f>
        <v>5.2979711251033491E-2</v>
      </c>
      <c r="D1793" s="34">
        <f>((1+Table2634[[#This Row],[Weekly change]])^52)-1</f>
        <v>13.650085926178718</v>
      </c>
      <c r="E1793" s="24">
        <f t="shared" si="27"/>
        <v>1594.6750000000002</v>
      </c>
      <c r="F1793" s="32">
        <f>(Table2634[[#This Row],[4 weeks average]]-B1741)/B1741</f>
        <v>0.16043880075680406</v>
      </c>
    </row>
    <row r="1794" spans="1:6" x14ac:dyDescent="0.35">
      <c r="A1794" s="22">
        <v>39916</v>
      </c>
      <c r="B1794" s="24">
        <f>VLOOKUP(Table2634[[#This Row],[Date]],'DB Money Supply'!$A:$D,4)</f>
        <v>1604.1</v>
      </c>
      <c r="C1794" s="30">
        <f>(Table2634[[#This Row],[M1 Money Stock, Billions of Dollars, Weekly, Seasonally Adjusted]]-B1793)/B1793</f>
        <v>-3.1106547475235564E-2</v>
      </c>
      <c r="D1794" s="34">
        <f>((1+Table2634[[#This Row],[Weekly change]])^52)-1</f>
        <v>-0.80664602858188894</v>
      </c>
      <c r="E1794" s="24">
        <f t="shared" si="27"/>
        <v>1601.7750000000001</v>
      </c>
      <c r="F1794" s="32">
        <f>(Table2634[[#This Row],[4 weeks average]]-B1742)/B1742</f>
        <v>0.15301972358191768</v>
      </c>
    </row>
    <row r="1795" spans="1:6" x14ac:dyDescent="0.35">
      <c r="A1795" s="22">
        <v>39923</v>
      </c>
      <c r="B1795" s="24">
        <f>VLOOKUP(Table2634[[#This Row],[Date]],'DB Money Supply'!$A:$D,4)</f>
        <v>1595.4</v>
      </c>
      <c r="C1795" s="30">
        <f>(Table2634[[#This Row],[M1 Money Stock, Billions of Dollars, Weekly, Seasonally Adjusted]]-B1794)/B1794</f>
        <v>-5.4236020198240873E-3</v>
      </c>
      <c r="D1795" s="34">
        <f>((1+Table2634[[#This Row],[Weekly change]])^52)-1</f>
        <v>-0.24632563700647481</v>
      </c>
      <c r="E1795" s="24">
        <f t="shared" si="27"/>
        <v>1606.85</v>
      </c>
      <c r="F1795" s="32">
        <f>(Table2634[[#This Row],[4 weeks average]]-B1743)/B1743</f>
        <v>0.14464311155435244</v>
      </c>
    </row>
    <row r="1796" spans="1:6" x14ac:dyDescent="0.35">
      <c r="A1796" s="22">
        <v>39930</v>
      </c>
      <c r="B1796" s="24">
        <f>VLOOKUP(Table2634[[#This Row],[Date]],'DB Money Supply'!$A:$D,4)</f>
        <v>1598</v>
      </c>
      <c r="C1796" s="30">
        <f>(Table2634[[#This Row],[M1 Money Stock, Billions of Dollars, Weekly, Seasonally Adjusted]]-B1795)/B1795</f>
        <v>1.6296853453678756E-3</v>
      </c>
      <c r="D1796" s="34">
        <f>((1+Table2634[[#This Row],[Weekly change]])^52)-1</f>
        <v>8.8362921271782691E-2</v>
      </c>
      <c r="E1796" s="24">
        <f t="shared" si="27"/>
        <v>1613.2750000000001</v>
      </c>
      <c r="F1796" s="32">
        <f>(Table2634[[#This Row],[4 weeks average]]-B1744)/B1744</f>
        <v>0.15423552979895547</v>
      </c>
    </row>
    <row r="1797" spans="1:6" x14ac:dyDescent="0.35">
      <c r="A1797" s="22">
        <v>39937</v>
      </c>
      <c r="B1797" s="24">
        <f>VLOOKUP(Table2634[[#This Row],[Date]],'DB Money Supply'!$A:$D,4)</f>
        <v>1611.3</v>
      </c>
      <c r="C1797" s="30">
        <f>(Table2634[[#This Row],[M1 Money Stock, Billions of Dollars, Weekly, Seasonally Adjusted]]-B1796)/B1796</f>
        <v>8.3229036295368927E-3</v>
      </c>
      <c r="D1797" s="34">
        <f>((1+Table2634[[#This Row],[Weekly change]])^52)-1</f>
        <v>0.53879536710453446</v>
      </c>
      <c r="E1797" s="24">
        <f t="shared" si="27"/>
        <v>1602.2</v>
      </c>
      <c r="F1797" s="32">
        <f>(Table2634[[#This Row],[4 weeks average]]-B1745)/B1745</f>
        <v>0.14976677430929317</v>
      </c>
    </row>
    <row r="1798" spans="1:6" x14ac:dyDescent="0.35">
      <c r="A1798" s="22">
        <v>39944</v>
      </c>
      <c r="B1798" s="24">
        <f>VLOOKUP(Table2634[[#This Row],[Date]],'DB Money Supply'!$A:$D,4)</f>
        <v>1617.5</v>
      </c>
      <c r="C1798" s="30">
        <f>(Table2634[[#This Row],[M1 Money Stock, Billions of Dollars, Weekly, Seasonally Adjusted]]-B1797)/B1797</f>
        <v>3.8478247377893909E-3</v>
      </c>
      <c r="D1798" s="34">
        <f>((1+Table2634[[#This Row],[Weekly change]])^52)-1</f>
        <v>0.22103995939180687</v>
      </c>
      <c r="E1798" s="24">
        <f t="shared" si="27"/>
        <v>1605.55</v>
      </c>
      <c r="F1798" s="32">
        <f>(Table2634[[#This Row],[4 weeks average]]-B1746)/B1746</f>
        <v>0.15341235632183906</v>
      </c>
    </row>
    <row r="1799" spans="1:6" x14ac:dyDescent="0.35">
      <c r="A1799" s="22">
        <v>39951</v>
      </c>
      <c r="B1799" s="24">
        <f>VLOOKUP(Table2634[[#This Row],[Date]],'DB Money Supply'!$A:$D,4)</f>
        <v>1617.1</v>
      </c>
      <c r="C1799" s="30">
        <f>(Table2634[[#This Row],[M1 Money Stock, Billions of Dollars, Weekly, Seasonally Adjusted]]-B1798)/B1798</f>
        <v>-2.4729520865538851E-4</v>
      </c>
      <c r="D1799" s="34">
        <f>((1+Table2634[[#This Row],[Weekly change]])^52)-1</f>
        <v>-1.2778592641116804E-2</v>
      </c>
      <c r="E1799" s="24">
        <f t="shared" si="27"/>
        <v>1610.9749999999999</v>
      </c>
      <c r="F1799" s="32">
        <f>(Table2634[[#This Row],[4 weeks average]]-B1747)/B1747</f>
        <v>0.16257126362127433</v>
      </c>
    </row>
    <row r="1800" spans="1:6" x14ac:dyDescent="0.35">
      <c r="A1800" s="22">
        <v>39958</v>
      </c>
      <c r="B1800" s="24">
        <f>VLOOKUP(Table2634[[#This Row],[Date]],'DB Money Supply'!$A:$D,4)</f>
        <v>1623.4</v>
      </c>
      <c r="C1800" s="30">
        <f>(Table2634[[#This Row],[M1 Money Stock, Billions of Dollars, Weekly, Seasonally Adjusted]]-B1799)/B1799</f>
        <v>3.8958629645663113E-3</v>
      </c>
      <c r="D1800" s="34">
        <f>((1+Table2634[[#This Row],[Weekly change]])^52)-1</f>
        <v>0.2240821215941784</v>
      </c>
      <c r="E1800" s="24">
        <f t="shared" si="27"/>
        <v>1617.3249999999998</v>
      </c>
      <c r="F1800" s="32">
        <f>(Table2634[[#This Row],[4 weeks average]]-B1748)/B1748</f>
        <v>0.16020444763271149</v>
      </c>
    </row>
    <row r="1801" spans="1:6" x14ac:dyDescent="0.35">
      <c r="A1801" s="22">
        <v>39965</v>
      </c>
      <c r="B1801" s="24">
        <f>VLOOKUP(Table2634[[#This Row],[Date]],'DB Money Supply'!$A:$D,4)</f>
        <v>1615.5</v>
      </c>
      <c r="C1801" s="30">
        <f>(Table2634[[#This Row],[M1 Money Stock, Billions of Dollars, Weekly, Seasonally Adjusted]]-B1800)/B1800</f>
        <v>-4.8663299248491382E-3</v>
      </c>
      <c r="D1801" s="34">
        <f>((1+Table2634[[#This Row],[Weekly change]])^52)-1</f>
        <v>-0.22404974966814095</v>
      </c>
      <c r="E1801" s="24">
        <f t="shared" ref="E1801:E1864" si="28">AVERAGE(B1798:B1801)</f>
        <v>1618.375</v>
      </c>
      <c r="F1801" s="32">
        <f>(Table2634[[#This Row],[4 weeks average]]-B1749)/B1749</f>
        <v>0.15170438371762024</v>
      </c>
    </row>
    <row r="1802" spans="1:6" x14ac:dyDescent="0.35">
      <c r="A1802" s="22">
        <v>39972</v>
      </c>
      <c r="B1802" s="24">
        <f>VLOOKUP(Table2634[[#This Row],[Date]],'DB Money Supply'!$A:$D,4)</f>
        <v>1650.5</v>
      </c>
      <c r="C1802" s="30">
        <f>(Table2634[[#This Row],[M1 Money Stock, Billions of Dollars, Weekly, Seasonally Adjusted]]-B1801)/B1801</f>
        <v>2.1665119158155371E-2</v>
      </c>
      <c r="D1802" s="34">
        <f>((1+Table2634[[#This Row],[Weekly change]])^52)-1</f>
        <v>2.048213963904812</v>
      </c>
      <c r="E1802" s="24">
        <f t="shared" si="28"/>
        <v>1626.625</v>
      </c>
      <c r="F1802" s="32">
        <f>(Table2634[[#This Row],[4 weeks average]]-B1750)/B1750</f>
        <v>0.15289885888439994</v>
      </c>
    </row>
    <row r="1803" spans="1:6" x14ac:dyDescent="0.35">
      <c r="A1803" s="22">
        <v>39979</v>
      </c>
      <c r="B1803" s="24">
        <f>VLOOKUP(Table2634[[#This Row],[Date]],'DB Money Supply'!$A:$D,4)</f>
        <v>1659.5</v>
      </c>
      <c r="C1803" s="30">
        <f>(Table2634[[#This Row],[M1 Money Stock, Billions of Dollars, Weekly, Seasonally Adjusted]]-B1802)/B1802</f>
        <v>5.4528930627082703E-3</v>
      </c>
      <c r="D1803" s="34">
        <f>((1+Table2634[[#This Row],[Weekly change]])^52)-1</f>
        <v>0.32681343389396922</v>
      </c>
      <c r="E1803" s="24">
        <f t="shared" si="28"/>
        <v>1637.2249999999999</v>
      </c>
      <c r="F1803" s="32">
        <f>(Table2634[[#This Row],[4 weeks average]]-B1751)/B1751</f>
        <v>0.16636389541924904</v>
      </c>
    </row>
    <row r="1804" spans="1:6" x14ac:dyDescent="0.35">
      <c r="A1804" s="22">
        <v>39986</v>
      </c>
      <c r="B1804" s="24">
        <f>VLOOKUP(Table2634[[#This Row],[Date]],'DB Money Supply'!$A:$D,4)</f>
        <v>1671.6</v>
      </c>
      <c r="C1804" s="30">
        <f>(Table2634[[#This Row],[M1 Money Stock, Billions of Dollars, Weekly, Seasonally Adjusted]]-B1803)/B1803</f>
        <v>7.291352817113534E-3</v>
      </c>
      <c r="D1804" s="34">
        <f>((1+Table2634[[#This Row],[Weekly change]])^52)-1</f>
        <v>0.45903428686399783</v>
      </c>
      <c r="E1804" s="24">
        <f t="shared" si="28"/>
        <v>1649.2750000000001</v>
      </c>
      <c r="F1804" s="32">
        <f>(Table2634[[#This Row],[4 weeks average]]-B1752)/B1752</f>
        <v>0.17897991278861961</v>
      </c>
    </row>
    <row r="1805" spans="1:6" x14ac:dyDescent="0.35">
      <c r="A1805" s="22">
        <v>39993</v>
      </c>
      <c r="B1805" s="24">
        <f>VLOOKUP(Table2634[[#This Row],[Date]],'DB Money Supply'!$A:$D,4)</f>
        <v>1660.7</v>
      </c>
      <c r="C1805" s="30">
        <f>(Table2634[[#This Row],[M1 Money Stock, Billions of Dollars, Weekly, Seasonally Adjusted]]-B1804)/B1804</f>
        <v>-6.5206987317539267E-3</v>
      </c>
      <c r="D1805" s="34">
        <f>((1+Table2634[[#This Row],[Weekly change]])^52)-1</f>
        <v>-0.28836253155458458</v>
      </c>
      <c r="E1805" s="24">
        <f t="shared" si="28"/>
        <v>1660.575</v>
      </c>
      <c r="F1805" s="32">
        <f>(Table2634[[#This Row],[4 weeks average]]-B1753)/B1753</f>
        <v>0.18224049551473739</v>
      </c>
    </row>
    <row r="1806" spans="1:6" x14ac:dyDescent="0.35">
      <c r="A1806" s="22">
        <v>40000</v>
      </c>
      <c r="B1806" s="24">
        <f>VLOOKUP(Table2634[[#This Row],[Date]],'DB Money Supply'!$A:$D,4)</f>
        <v>1653.2</v>
      </c>
      <c r="C1806" s="30">
        <f>(Table2634[[#This Row],[M1 Money Stock, Billions of Dollars, Weekly, Seasonally Adjusted]]-B1805)/B1805</f>
        <v>-4.5161678810140297E-3</v>
      </c>
      <c r="D1806" s="34">
        <f>((1+Table2634[[#This Row],[Weekly change]])^52)-1</f>
        <v>-0.2097236795112758</v>
      </c>
      <c r="E1806" s="24">
        <f t="shared" si="28"/>
        <v>1661.25</v>
      </c>
      <c r="F1806" s="32">
        <f>(Table2634[[#This Row],[4 weeks average]]-B1754)/B1754</f>
        <v>0.17602293642927941</v>
      </c>
    </row>
    <row r="1807" spans="1:6" x14ac:dyDescent="0.35">
      <c r="A1807" s="22">
        <v>40007</v>
      </c>
      <c r="B1807" s="24">
        <f>VLOOKUP(Table2634[[#This Row],[Date]],'DB Money Supply'!$A:$D,4)</f>
        <v>1663.9</v>
      </c>
      <c r="C1807" s="30">
        <f>(Table2634[[#This Row],[M1 Money Stock, Billions of Dollars, Weekly, Seasonally Adjusted]]-B1806)/B1806</f>
        <v>6.4722961529155854E-3</v>
      </c>
      <c r="D1807" s="34">
        <f>((1+Table2634[[#This Row],[Weekly change]])^52)-1</f>
        <v>0.39860445381292209</v>
      </c>
      <c r="E1807" s="24">
        <f t="shared" si="28"/>
        <v>1662.35</v>
      </c>
      <c r="F1807" s="32">
        <f>(Table2634[[#This Row],[4 weeks average]]-B1755)/B1755</f>
        <v>0.16943369679915576</v>
      </c>
    </row>
    <row r="1808" spans="1:6" x14ac:dyDescent="0.35">
      <c r="A1808" s="22">
        <v>40014</v>
      </c>
      <c r="B1808" s="24">
        <f>VLOOKUP(Table2634[[#This Row],[Date]],'DB Money Supply'!$A:$D,4)</f>
        <v>1662.6</v>
      </c>
      <c r="C1808" s="30">
        <f>(Table2634[[#This Row],[M1 Money Stock, Billions of Dollars, Weekly, Seasonally Adjusted]]-B1807)/B1807</f>
        <v>-7.8129695294199279E-4</v>
      </c>
      <c r="D1808" s="34">
        <f>((1+Table2634[[#This Row],[Weekly change]])^52)-1</f>
        <v>-3.9828457973731579E-2</v>
      </c>
      <c r="E1808" s="24">
        <f t="shared" si="28"/>
        <v>1660.1</v>
      </c>
      <c r="F1808" s="32">
        <f>(Table2634[[#This Row],[4 weeks average]]-B1756)/B1756</f>
        <v>0.16343121452098941</v>
      </c>
    </row>
    <row r="1809" spans="1:6" x14ac:dyDescent="0.35">
      <c r="A1809" s="22">
        <v>40021</v>
      </c>
      <c r="B1809" s="24">
        <f>VLOOKUP(Table2634[[#This Row],[Date]],'DB Money Supply'!$A:$D,4)</f>
        <v>1659.2</v>
      </c>
      <c r="C1809" s="30">
        <f>(Table2634[[#This Row],[M1 Money Stock, Billions of Dollars, Weekly, Seasonally Adjusted]]-B1808)/B1808</f>
        <v>-2.044989775051043E-3</v>
      </c>
      <c r="D1809" s="34">
        <f>((1+Table2634[[#This Row],[Weekly change]])^52)-1</f>
        <v>-0.10097851707675698</v>
      </c>
      <c r="E1809" s="24">
        <f t="shared" si="28"/>
        <v>1659.7250000000001</v>
      </c>
      <c r="F1809" s="32">
        <f>(Table2634[[#This Row],[4 weeks average]]-B1757)/B1757</f>
        <v>0.16693032412289965</v>
      </c>
    </row>
    <row r="1810" spans="1:6" x14ac:dyDescent="0.35">
      <c r="A1810" s="22">
        <v>40028</v>
      </c>
      <c r="B1810" s="24">
        <f>VLOOKUP(Table2634[[#This Row],[Date]],'DB Money Supply'!$A:$D,4)</f>
        <v>1679.3</v>
      </c>
      <c r="C1810" s="30">
        <f>(Table2634[[#This Row],[M1 Money Stock, Billions of Dollars, Weekly, Seasonally Adjusted]]-B1809)/B1809</f>
        <v>1.2114271938283456E-2</v>
      </c>
      <c r="D1810" s="34">
        <f>((1+Table2634[[#This Row],[Weekly change]])^52)-1</f>
        <v>0.87040883279910908</v>
      </c>
      <c r="E1810" s="24">
        <f t="shared" si="28"/>
        <v>1666.25</v>
      </c>
      <c r="F1810" s="32">
        <f>(Table2634[[#This Row],[4 weeks average]]-B1758)/B1758</f>
        <v>0.17053038285914998</v>
      </c>
    </row>
    <row r="1811" spans="1:6" x14ac:dyDescent="0.35">
      <c r="A1811" s="22">
        <v>40035</v>
      </c>
      <c r="B1811" s="24">
        <f>VLOOKUP(Table2634[[#This Row],[Date]],'DB Money Supply'!$A:$D,4)</f>
        <v>1669.5</v>
      </c>
      <c r="C1811" s="30">
        <f>(Table2634[[#This Row],[M1 Money Stock, Billions of Dollars, Weekly, Seasonally Adjusted]]-B1810)/B1810</f>
        <v>-5.8357649020424904E-3</v>
      </c>
      <c r="D1811" s="34">
        <f>((1+Table2634[[#This Row],[Weekly change]])^52)-1</f>
        <v>-0.26239637701600182</v>
      </c>
      <c r="E1811" s="24">
        <f t="shared" si="28"/>
        <v>1667.65</v>
      </c>
      <c r="F1811" s="32">
        <f>(Table2634[[#This Row],[4 weeks average]]-B1759)/B1759</f>
        <v>0.18047002194379561</v>
      </c>
    </row>
    <row r="1812" spans="1:6" x14ac:dyDescent="0.35">
      <c r="A1812" s="22">
        <v>40042</v>
      </c>
      <c r="B1812" s="24">
        <f>VLOOKUP(Table2634[[#This Row],[Date]],'DB Money Supply'!$A:$D,4)</f>
        <v>1668.9</v>
      </c>
      <c r="C1812" s="30">
        <f>(Table2634[[#This Row],[M1 Money Stock, Billions of Dollars, Weekly, Seasonally Adjusted]]-B1811)/B1811</f>
        <v>-3.5938903863426717E-4</v>
      </c>
      <c r="D1812" s="34">
        <f>((1+Table2634[[#This Row],[Weekly change]])^52)-1</f>
        <v>-1.8517984567076207E-2</v>
      </c>
      <c r="E1812" s="24">
        <f t="shared" si="28"/>
        <v>1669.2249999999999</v>
      </c>
      <c r="F1812" s="32">
        <f>(Table2634[[#This Row],[4 weeks average]]-B1760)/B1760</f>
        <v>0.19709193918531254</v>
      </c>
    </row>
    <row r="1813" spans="1:6" x14ac:dyDescent="0.35">
      <c r="A1813" s="22">
        <v>40049</v>
      </c>
      <c r="B1813" s="24">
        <f>VLOOKUP(Table2634[[#This Row],[Date]],'DB Money Supply'!$A:$D,4)</f>
        <v>1649.2</v>
      </c>
      <c r="C1813" s="30">
        <f>(Table2634[[#This Row],[M1 Money Stock, Billions of Dollars, Weekly, Seasonally Adjusted]]-B1812)/B1812</f>
        <v>-1.1804182395589936E-2</v>
      </c>
      <c r="D1813" s="34">
        <f>((1+Table2634[[#This Row],[Weekly change]])^52)-1</f>
        <v>-0.46069233057358572</v>
      </c>
      <c r="E1813" s="24">
        <f t="shared" si="28"/>
        <v>1666.7250000000001</v>
      </c>
      <c r="F1813" s="32">
        <f>(Table2634[[#This Row],[4 weeks average]]-B1761)/B1761</f>
        <v>0.18636557762118303</v>
      </c>
    </row>
    <row r="1814" spans="1:6" x14ac:dyDescent="0.35">
      <c r="A1814" s="22">
        <v>40056</v>
      </c>
      <c r="B1814" s="24">
        <f>VLOOKUP(Table2634[[#This Row],[Date]],'DB Money Supply'!$A:$D,4)</f>
        <v>1644.2</v>
      </c>
      <c r="C1814" s="30">
        <f>(Table2634[[#This Row],[M1 Money Stock, Billions of Dollars, Weekly, Seasonally Adjusted]]-B1813)/B1813</f>
        <v>-3.0317729808391949E-3</v>
      </c>
      <c r="D1814" s="34">
        <f>((1+Table2634[[#This Row],[Weekly change]])^52)-1</f>
        <v>-0.14605770861292</v>
      </c>
      <c r="E1814" s="24">
        <f t="shared" si="28"/>
        <v>1657.95</v>
      </c>
      <c r="F1814" s="32">
        <f>(Table2634[[#This Row],[4 weeks average]]-B1762)/B1762</f>
        <v>0.17718687872763414</v>
      </c>
    </row>
    <row r="1815" spans="1:6" x14ac:dyDescent="0.35">
      <c r="A1815" s="22">
        <v>40063</v>
      </c>
      <c r="B1815" s="24">
        <f>VLOOKUP(Table2634[[#This Row],[Date]],'DB Money Supply'!$A:$D,4)</f>
        <v>1660.5</v>
      </c>
      <c r="C1815" s="30">
        <f>(Table2634[[#This Row],[M1 Money Stock, Billions of Dollars, Weekly, Seasonally Adjusted]]-B1814)/B1814</f>
        <v>9.9136358107285941E-3</v>
      </c>
      <c r="D1815" s="34">
        <f>((1+Table2634[[#This Row],[Weekly change]])^52)-1</f>
        <v>0.67024536558462544</v>
      </c>
      <c r="E1815" s="24">
        <f t="shared" si="28"/>
        <v>1655.7</v>
      </c>
      <c r="F1815" s="32">
        <f>(Table2634[[#This Row],[4 weeks average]]-B1763)/B1763</f>
        <v>0.16279233092211529</v>
      </c>
    </row>
    <row r="1816" spans="1:6" x14ac:dyDescent="0.35">
      <c r="A1816" s="22">
        <v>40070</v>
      </c>
      <c r="B1816" s="24">
        <f>VLOOKUP(Table2634[[#This Row],[Date]],'DB Money Supply'!$A:$D,4)</f>
        <v>1674.9</v>
      </c>
      <c r="C1816" s="30">
        <f>(Table2634[[#This Row],[M1 Money Stock, Billions of Dollars, Weekly, Seasonally Adjusted]]-B1815)/B1815</f>
        <v>8.6720867208672642E-3</v>
      </c>
      <c r="D1816" s="34">
        <f>((1+Table2634[[#This Row],[Weekly change]])^52)-1</f>
        <v>0.56675156454755249</v>
      </c>
      <c r="E1816" s="24">
        <f t="shared" si="28"/>
        <v>1657.1999999999998</v>
      </c>
      <c r="F1816" s="32">
        <f>(Table2634[[#This Row],[4 weeks average]]-B1764)/B1764</f>
        <v>0.15323590814196231</v>
      </c>
    </row>
    <row r="1817" spans="1:6" x14ac:dyDescent="0.35">
      <c r="A1817" s="22">
        <v>40077</v>
      </c>
      <c r="B1817" s="24">
        <f>VLOOKUP(Table2634[[#This Row],[Date]],'DB Money Supply'!$A:$D,4)</f>
        <v>1662.9</v>
      </c>
      <c r="C1817" s="30">
        <f>(Table2634[[#This Row],[M1 Money Stock, Billions of Dollars, Weekly, Seasonally Adjusted]]-B1816)/B1816</f>
        <v>-7.1646068421995336E-3</v>
      </c>
      <c r="D1817" s="34">
        <f>((1+Table2634[[#This Row],[Weekly change]])^52)-1</f>
        <v>-0.31195469044704516</v>
      </c>
      <c r="E1817" s="24">
        <f t="shared" si="28"/>
        <v>1660.625</v>
      </c>
      <c r="F1817" s="32">
        <f>(Table2634[[#This Row],[4 weeks average]]-B1765)/B1765</f>
        <v>0.11443862827998127</v>
      </c>
    </row>
    <row r="1818" spans="1:6" x14ac:dyDescent="0.35">
      <c r="A1818" s="22">
        <v>40084</v>
      </c>
      <c r="B1818" s="24">
        <f>VLOOKUP(Table2634[[#This Row],[Date]],'DB Money Supply'!$A:$D,4)</f>
        <v>1662.1</v>
      </c>
      <c r="C1818" s="30">
        <f>(Table2634[[#This Row],[M1 Money Stock, Billions of Dollars, Weekly, Seasonally Adjusted]]-B1817)/B1817</f>
        <v>-4.8108725720138427E-4</v>
      </c>
      <c r="D1818" s="34">
        <f>((1+Table2634[[#This Row],[Weekly change]])^52)-1</f>
        <v>-2.471208766617361E-2</v>
      </c>
      <c r="E1818" s="24">
        <f t="shared" si="28"/>
        <v>1665.1</v>
      </c>
      <c r="F1818" s="32">
        <f>(Table2634[[#This Row],[4 weeks average]]-B1766)/B1766</f>
        <v>0.10667286986574505</v>
      </c>
    </row>
    <row r="1819" spans="1:6" x14ac:dyDescent="0.35">
      <c r="A1819" s="22">
        <v>40091</v>
      </c>
      <c r="B1819" s="24">
        <f>VLOOKUP(Table2634[[#This Row],[Date]],'DB Money Supply'!$A:$D,4)</f>
        <v>1662.2</v>
      </c>
      <c r="C1819" s="30">
        <f>(Table2634[[#This Row],[M1 Money Stock, Billions of Dollars, Weekly, Seasonally Adjusted]]-B1818)/B1818</f>
        <v>6.0164851693722657E-5</v>
      </c>
      <c r="D1819" s="34">
        <f>((1+Table2634[[#This Row],[Weekly change]])^52)-1</f>
        <v>3.1333769719184001E-3</v>
      </c>
      <c r="E1819" s="24">
        <f t="shared" si="28"/>
        <v>1665.5249999999999</v>
      </c>
      <c r="F1819" s="32">
        <f>(Table2634[[#This Row],[4 weeks average]]-B1767)/B1767</f>
        <v>0.13998973305954815</v>
      </c>
    </row>
    <row r="1820" spans="1:6" x14ac:dyDescent="0.35">
      <c r="A1820" s="22">
        <v>40098</v>
      </c>
      <c r="B1820" s="24">
        <f>VLOOKUP(Table2634[[#This Row],[Date]],'DB Money Supply'!$A:$D,4)</f>
        <v>1674.6</v>
      </c>
      <c r="C1820" s="30">
        <f>(Table2634[[#This Row],[M1 Money Stock, Billions of Dollars, Weekly, Seasonally Adjusted]]-B1819)/B1819</f>
        <v>7.4599927806520651E-3</v>
      </c>
      <c r="D1820" s="34">
        <f>((1+Table2634[[#This Row],[Weekly change]])^52)-1</f>
        <v>0.47179072822305246</v>
      </c>
      <c r="E1820" s="24">
        <f t="shared" si="28"/>
        <v>1665.4499999999998</v>
      </c>
      <c r="F1820" s="32">
        <f>(Table2634[[#This Row],[4 weeks average]]-B1768)/B1768</f>
        <v>0.13690354290395229</v>
      </c>
    </row>
    <row r="1821" spans="1:6" x14ac:dyDescent="0.35">
      <c r="A1821" s="22">
        <v>40105</v>
      </c>
      <c r="B1821" s="24">
        <f>VLOOKUP(Table2634[[#This Row],[Date]],'DB Money Supply'!$A:$D,4)</f>
        <v>1680.9</v>
      </c>
      <c r="C1821" s="30">
        <f>(Table2634[[#This Row],[M1 Money Stock, Billions of Dollars, Weekly, Seasonally Adjusted]]-B1820)/B1820</f>
        <v>3.7620924399857768E-3</v>
      </c>
      <c r="D1821" s="34">
        <f>((1+Table2634[[#This Row],[Weekly change]])^52)-1</f>
        <v>0.21562912409286961</v>
      </c>
      <c r="E1821" s="24">
        <f t="shared" si="28"/>
        <v>1669.9499999999998</v>
      </c>
      <c r="F1821" s="32">
        <f>(Table2634[[#This Row],[4 weeks average]]-B1769)/B1769</f>
        <v>0.14584191025113197</v>
      </c>
    </row>
    <row r="1822" spans="1:6" x14ac:dyDescent="0.35">
      <c r="A1822" s="22">
        <v>40112</v>
      </c>
      <c r="B1822" s="24">
        <f>VLOOKUP(Table2634[[#This Row],[Date]],'DB Money Supply'!$A:$D,4)</f>
        <v>1685.4</v>
      </c>
      <c r="C1822" s="30">
        <f>(Table2634[[#This Row],[M1 Money Stock, Billions of Dollars, Weekly, Seasonally Adjusted]]-B1821)/B1821</f>
        <v>2.6771372479029091E-3</v>
      </c>
      <c r="D1822" s="34">
        <f>((1+Table2634[[#This Row],[Weekly change]])^52)-1</f>
        <v>0.14915297227368707</v>
      </c>
      <c r="E1822" s="24">
        <f t="shared" si="28"/>
        <v>1675.7750000000001</v>
      </c>
      <c r="F1822" s="32">
        <f>(Table2634[[#This Row],[4 weeks average]]-B1770)/B1770</f>
        <v>0.12945676349666377</v>
      </c>
    </row>
    <row r="1823" spans="1:6" x14ac:dyDescent="0.35">
      <c r="A1823" s="22">
        <v>40119</v>
      </c>
      <c r="B1823" s="24">
        <f>VLOOKUP(Table2634[[#This Row],[Date]],'DB Money Supply'!$A:$D,4)</f>
        <v>1682.6</v>
      </c>
      <c r="C1823" s="30">
        <f>(Table2634[[#This Row],[M1 Money Stock, Billions of Dollars, Weekly, Seasonally Adjusted]]-B1822)/B1822</f>
        <v>-1.6613266880266891E-3</v>
      </c>
      <c r="D1823" s="34">
        <f>((1+Table2634[[#This Row],[Weekly change]])^52)-1</f>
        <v>-8.2828524037745321E-2</v>
      </c>
      <c r="E1823" s="24">
        <f t="shared" si="28"/>
        <v>1680.875</v>
      </c>
      <c r="F1823" s="32">
        <f>(Table2634[[#This Row],[4 weeks average]]-B1771)/B1771</f>
        <v>0.10583881578947368</v>
      </c>
    </row>
    <row r="1824" spans="1:6" x14ac:dyDescent="0.35">
      <c r="A1824" s="22">
        <v>40126</v>
      </c>
      <c r="B1824" s="24">
        <f>VLOOKUP(Table2634[[#This Row],[Date]],'DB Money Supply'!$A:$D,4)</f>
        <v>1680.4</v>
      </c>
      <c r="C1824" s="30">
        <f>(Table2634[[#This Row],[M1 Money Stock, Billions of Dollars, Weekly, Seasonally Adjusted]]-B1823)/B1823</f>
        <v>-1.3075002971590505E-3</v>
      </c>
      <c r="D1824" s="34">
        <f>((1+Table2634[[#This Row],[Weekly change]])^52)-1</f>
        <v>-6.5771760391689194E-2</v>
      </c>
      <c r="E1824" s="24">
        <f t="shared" si="28"/>
        <v>1682.3249999999998</v>
      </c>
      <c r="F1824" s="32">
        <f>(Table2634[[#This Row],[4 weeks average]]-B1772)/B1772</f>
        <v>0.11745267353038845</v>
      </c>
    </row>
    <row r="1825" spans="1:6" x14ac:dyDescent="0.35">
      <c r="A1825" s="22">
        <v>40133</v>
      </c>
      <c r="B1825" s="24">
        <f>VLOOKUP(Table2634[[#This Row],[Date]],'DB Money Supply'!$A:$D,4)</f>
        <v>1680.8</v>
      </c>
      <c r="C1825" s="30">
        <f>(Table2634[[#This Row],[M1 Money Stock, Billions of Dollars, Weekly, Seasonally Adjusted]]-B1824)/B1824</f>
        <v>2.3803856224700282E-4</v>
      </c>
      <c r="D1825" s="34">
        <f>((1+Table2634[[#This Row],[Weekly change]])^52)-1</f>
        <v>1.2453438474514744E-2</v>
      </c>
      <c r="E1825" s="24">
        <f t="shared" si="28"/>
        <v>1682.3</v>
      </c>
      <c r="F1825" s="32">
        <f>(Table2634[[#This Row],[4 weeks average]]-B1773)/B1773</f>
        <v>0.1164719936288824</v>
      </c>
    </row>
    <row r="1826" spans="1:6" x14ac:dyDescent="0.35">
      <c r="A1826" s="22">
        <v>40140</v>
      </c>
      <c r="B1826" s="24">
        <f>VLOOKUP(Table2634[[#This Row],[Date]],'DB Money Supply'!$A:$D,4)</f>
        <v>1683</v>
      </c>
      <c r="C1826" s="30">
        <f>(Table2634[[#This Row],[M1 Money Stock, Billions of Dollars, Weekly, Seasonally Adjusted]]-B1825)/B1825</f>
        <v>1.3089005235602366E-3</v>
      </c>
      <c r="D1826" s="34">
        <f>((1+Table2634[[#This Row],[Weekly change]])^52)-1</f>
        <v>7.0384920234992876E-2</v>
      </c>
      <c r="E1826" s="24">
        <f t="shared" si="28"/>
        <v>1681.7</v>
      </c>
      <c r="F1826" s="32">
        <f>(Table2634[[#This Row],[4 weeks average]]-B1774)/B1774</f>
        <v>0.10762036488177573</v>
      </c>
    </row>
    <row r="1827" spans="1:6" x14ac:dyDescent="0.35">
      <c r="A1827" s="22">
        <v>40147</v>
      </c>
      <c r="B1827" s="24">
        <f>VLOOKUP(Table2634[[#This Row],[Date]],'DB Money Supply'!$A:$D,4)</f>
        <v>1688.2</v>
      </c>
      <c r="C1827" s="30">
        <f>(Table2634[[#This Row],[M1 Money Stock, Billions of Dollars, Weekly, Seasonally Adjusted]]-B1826)/B1826</f>
        <v>3.0897207367795872E-3</v>
      </c>
      <c r="D1827" s="34">
        <f>((1+Table2634[[#This Row],[Weekly change]])^52)-1</f>
        <v>0.17400124591097699</v>
      </c>
      <c r="E1827" s="24">
        <f t="shared" si="28"/>
        <v>1683.1</v>
      </c>
      <c r="F1827" s="32">
        <f>(Table2634[[#This Row],[4 weeks average]]-B1775)/B1775</f>
        <v>0.10208224201152427</v>
      </c>
    </row>
    <row r="1828" spans="1:6" x14ac:dyDescent="0.35">
      <c r="A1828" s="22">
        <v>40154</v>
      </c>
      <c r="B1828" s="24">
        <f>VLOOKUP(Table2634[[#This Row],[Date]],'DB Money Supply'!$A:$D,4)</f>
        <v>1684.8</v>
      </c>
      <c r="C1828" s="30">
        <f>(Table2634[[#This Row],[M1 Money Stock, Billions of Dollars, Weekly, Seasonally Adjusted]]-B1827)/B1827</f>
        <v>-2.0139793863286877E-3</v>
      </c>
      <c r="D1828" s="34">
        <f>((1+Table2634[[#This Row],[Weekly change]])^52)-1</f>
        <v>-9.9524686391055051E-2</v>
      </c>
      <c r="E1828" s="24">
        <f t="shared" si="28"/>
        <v>1684.2</v>
      </c>
      <c r="F1828" s="32">
        <f>(Table2634[[#This Row],[4 weeks average]]-B1776)/B1776</f>
        <v>5.9245283018867952E-2</v>
      </c>
    </row>
    <row r="1829" spans="1:6" x14ac:dyDescent="0.35">
      <c r="A1829" s="22">
        <v>40161</v>
      </c>
      <c r="B1829" s="24">
        <f>VLOOKUP(Table2634[[#This Row],[Date]],'DB Money Supply'!$A:$D,4)</f>
        <v>1691.1</v>
      </c>
      <c r="C1829" s="30">
        <f>(Table2634[[#This Row],[M1 Money Stock, Billions of Dollars, Weekly, Seasonally Adjusted]]-B1828)/B1828</f>
        <v>3.7393162393162126E-3</v>
      </c>
      <c r="D1829" s="34">
        <f>((1+Table2634[[#This Row],[Weekly change]])^52)-1</f>
        <v>0.21419560440246532</v>
      </c>
      <c r="E1829" s="24">
        <f t="shared" si="28"/>
        <v>1686.7750000000001</v>
      </c>
      <c r="F1829" s="32">
        <f>(Table2634[[#This Row],[4 weeks average]]-B1777)/B1777</f>
        <v>4.6386476426799064E-2</v>
      </c>
    </row>
    <row r="1830" spans="1:6" x14ac:dyDescent="0.35">
      <c r="A1830" s="22">
        <v>40168</v>
      </c>
      <c r="B1830" s="24">
        <f>VLOOKUP(Table2634[[#This Row],[Date]],'DB Money Supply'!$A:$D,4)</f>
        <v>1698.6</v>
      </c>
      <c r="C1830" s="30">
        <f>(Table2634[[#This Row],[M1 Money Stock, Billions of Dollars, Weekly, Seasonally Adjusted]]-B1829)/B1829</f>
        <v>4.4349831470640415E-3</v>
      </c>
      <c r="D1830" s="34">
        <f>((1+Table2634[[#This Row],[Weekly change]])^52)-1</f>
        <v>0.2587375002256922</v>
      </c>
      <c r="E1830" s="24">
        <f t="shared" si="28"/>
        <v>1690.6750000000002</v>
      </c>
      <c r="F1830" s="32">
        <f>(Table2634[[#This Row],[4 weeks average]]-B1778)/B1778</f>
        <v>4.997826356974297E-2</v>
      </c>
    </row>
    <row r="1831" spans="1:6" x14ac:dyDescent="0.35">
      <c r="A1831" s="22">
        <v>40175</v>
      </c>
      <c r="B1831" s="24">
        <f>VLOOKUP(Table2634[[#This Row],[Date]],'DB Money Supply'!$A:$D,4)</f>
        <v>1690.1</v>
      </c>
      <c r="C1831" s="30">
        <f>(Table2634[[#This Row],[M1 Money Stock, Billions of Dollars, Weekly, Seasonally Adjusted]]-B1830)/B1830</f>
        <v>-5.0041210408571764E-3</v>
      </c>
      <c r="D1831" s="34">
        <f>((1+Table2634[[#This Row],[Weekly change]])^52)-1</f>
        <v>-0.22961704703119201</v>
      </c>
      <c r="E1831" s="24">
        <f t="shared" si="28"/>
        <v>1691.15</v>
      </c>
      <c r="F1831" s="32">
        <f>(Table2634[[#This Row],[4 weeks average]]-B1779)/B1779</f>
        <v>5.8755399737056367E-2</v>
      </c>
    </row>
    <row r="1832" spans="1:6" x14ac:dyDescent="0.35">
      <c r="A1832" s="22">
        <v>40182</v>
      </c>
      <c r="B1832" s="24">
        <f>VLOOKUP(Table2634[[#This Row],[Date]],'DB Money Supply'!$A:$D,4)</f>
        <v>1708.6</v>
      </c>
      <c r="C1832" s="30">
        <f>(Table2634[[#This Row],[M1 Money Stock, Billions of Dollars, Weekly, Seasonally Adjusted]]-B1831)/B1831</f>
        <v>1.0946097864031714E-2</v>
      </c>
      <c r="D1832" s="34">
        <f>((1+Table2634[[#This Row],[Weekly change]])^52)-1</f>
        <v>0.76139197892718258</v>
      </c>
      <c r="E1832" s="24">
        <f t="shared" si="28"/>
        <v>1697.1</v>
      </c>
      <c r="F1832" s="32">
        <f>(Table2634[[#This Row],[4 weeks average]]-B1780)/B1780</f>
        <v>4.1357305025464725E-2</v>
      </c>
    </row>
    <row r="1833" spans="1:6" x14ac:dyDescent="0.35">
      <c r="A1833" s="22">
        <v>40189</v>
      </c>
      <c r="B1833" s="24">
        <f>VLOOKUP(Table2634[[#This Row],[Date]],'DB Money Supply'!$A:$D,4)</f>
        <v>1665.4</v>
      </c>
      <c r="C1833" s="30">
        <f>(Table2634[[#This Row],[M1 Money Stock, Billions of Dollars, Weekly, Seasonally Adjusted]]-B1832)/B1832</f>
        <v>-2.5283858129462614E-2</v>
      </c>
      <c r="D1833" s="34">
        <f>((1+Table2634[[#This Row],[Weekly change]])^52)-1</f>
        <v>-0.7359633394142191</v>
      </c>
      <c r="E1833" s="24">
        <f t="shared" si="28"/>
        <v>1690.6749999999997</v>
      </c>
      <c r="F1833" s="32">
        <f>(Table2634[[#This Row],[4 weeks average]]-B1781)/B1781</f>
        <v>5.043491767629682E-2</v>
      </c>
    </row>
    <row r="1834" spans="1:6" x14ac:dyDescent="0.35">
      <c r="A1834" s="22">
        <v>40196</v>
      </c>
      <c r="B1834" s="24">
        <f>VLOOKUP(Table2634[[#This Row],[Date]],'DB Money Supply'!$A:$D,4)</f>
        <v>1669.7</v>
      </c>
      <c r="C1834" s="30">
        <f>(Table2634[[#This Row],[M1 Money Stock, Billions of Dollars, Weekly, Seasonally Adjusted]]-B1833)/B1833</f>
        <v>2.5819622913413921E-3</v>
      </c>
      <c r="D1834" s="34">
        <f>((1+Table2634[[#This Row],[Weekly change]])^52)-1</f>
        <v>0.14349459432842915</v>
      </c>
      <c r="E1834" s="24">
        <f t="shared" si="28"/>
        <v>1683.45</v>
      </c>
      <c r="F1834" s="32">
        <f>(Table2634[[#This Row],[4 weeks average]]-B1782)/B1782</f>
        <v>7.8374223304080545E-2</v>
      </c>
    </row>
    <row r="1835" spans="1:6" x14ac:dyDescent="0.35">
      <c r="A1835" s="22">
        <v>40203</v>
      </c>
      <c r="B1835" s="24">
        <f>VLOOKUP(Table2634[[#This Row],[Date]],'DB Money Supply'!$A:$D,4)</f>
        <v>1672.6</v>
      </c>
      <c r="C1835" s="30">
        <f>(Table2634[[#This Row],[M1 Money Stock, Billions of Dollars, Weekly, Seasonally Adjusted]]-B1834)/B1834</f>
        <v>1.7368389531052665E-3</v>
      </c>
      <c r="D1835" s="34">
        <f>((1+Table2634[[#This Row],[Weekly change]])^52)-1</f>
        <v>9.4433945010916176E-2</v>
      </c>
      <c r="E1835" s="24">
        <f t="shared" si="28"/>
        <v>1679.0749999999998</v>
      </c>
      <c r="F1835" s="32">
        <f>(Table2634[[#This Row],[4 weeks average]]-B1783)/B1783</f>
        <v>7.9721561314384876E-2</v>
      </c>
    </row>
    <row r="1836" spans="1:6" x14ac:dyDescent="0.35">
      <c r="A1836" s="22">
        <v>40210</v>
      </c>
      <c r="B1836" s="24">
        <f>VLOOKUP(Table2634[[#This Row],[Date]],'DB Money Supply'!$A:$D,4)</f>
        <v>1670.9</v>
      </c>
      <c r="C1836" s="30">
        <f>(Table2634[[#This Row],[M1 Money Stock, Billions of Dollars, Weekly, Seasonally Adjusted]]-B1835)/B1835</f>
        <v>-1.0163816812147662E-3</v>
      </c>
      <c r="D1836" s="34">
        <f>((1+Table2634[[#This Row],[Weekly change]])^52)-1</f>
        <v>-5.1504965245988243E-2</v>
      </c>
      <c r="E1836" s="24">
        <f t="shared" si="28"/>
        <v>1669.65</v>
      </c>
      <c r="F1836" s="32">
        <f>(Table2634[[#This Row],[4 weeks average]]-B1784)/B1784</f>
        <v>6.5235421717493941E-2</v>
      </c>
    </row>
    <row r="1837" spans="1:6" x14ac:dyDescent="0.35">
      <c r="A1837" s="22">
        <v>40217</v>
      </c>
      <c r="B1837" s="24">
        <f>VLOOKUP(Table2634[[#This Row],[Date]],'DB Money Supply'!$A:$D,4)</f>
        <v>1688.6</v>
      </c>
      <c r="C1837" s="30">
        <f>(Table2634[[#This Row],[M1 Money Stock, Billions of Dollars, Weekly, Seasonally Adjusted]]-B1836)/B1836</f>
        <v>1.0593093542402189E-2</v>
      </c>
      <c r="D1837" s="34">
        <f>((1+Table2634[[#This Row],[Weekly change]])^52)-1</f>
        <v>0.72969268056152226</v>
      </c>
      <c r="E1837" s="24">
        <f t="shared" si="28"/>
        <v>1675.4500000000003</v>
      </c>
      <c r="F1837" s="32">
        <f>(Table2634[[#This Row],[4 weeks average]]-B1785)/B1785</f>
        <v>6.3305197689915729E-2</v>
      </c>
    </row>
    <row r="1838" spans="1:6" x14ac:dyDescent="0.35">
      <c r="A1838" s="22">
        <v>40224</v>
      </c>
      <c r="B1838" s="24">
        <f>VLOOKUP(Table2634[[#This Row],[Date]],'DB Money Supply'!$A:$D,4)</f>
        <v>1717.2</v>
      </c>
      <c r="C1838" s="30">
        <f>(Table2634[[#This Row],[M1 Money Stock, Billions of Dollars, Weekly, Seasonally Adjusted]]-B1837)/B1837</f>
        <v>1.6937107663152991E-2</v>
      </c>
      <c r="D1838" s="34">
        <f>((1+Table2634[[#This Row],[Weekly change]])^52)-1</f>
        <v>1.3949306013717586</v>
      </c>
      <c r="E1838" s="24">
        <f t="shared" si="28"/>
        <v>1687.325</v>
      </c>
      <c r="F1838" s="32">
        <f>(Table2634[[#This Row],[4 weeks average]]-B1786)/B1786</f>
        <v>7.8162939297124631E-2</v>
      </c>
    </row>
    <row r="1839" spans="1:6" x14ac:dyDescent="0.35">
      <c r="A1839" s="22">
        <v>40231</v>
      </c>
      <c r="B1839" s="24">
        <f>VLOOKUP(Table2634[[#This Row],[Date]],'DB Money Supply'!$A:$D,4)</f>
        <v>1702.1</v>
      </c>
      <c r="C1839" s="30">
        <f>(Table2634[[#This Row],[M1 Money Stock, Billions of Dollars, Weekly, Seasonally Adjusted]]-B1838)/B1838</f>
        <v>-8.7933845795481816E-3</v>
      </c>
      <c r="D1839" s="34">
        <f>((1+Table2634[[#This Row],[Weekly change]])^52)-1</f>
        <v>-0.36826057741733143</v>
      </c>
      <c r="E1839" s="24">
        <f t="shared" si="28"/>
        <v>1694.6999999999998</v>
      </c>
      <c r="F1839" s="32">
        <f>(Table2634[[#This Row],[4 weeks average]]-B1787)/B1787</f>
        <v>8.7112707678491066E-2</v>
      </c>
    </row>
    <row r="1840" spans="1:6" x14ac:dyDescent="0.35">
      <c r="A1840" s="22">
        <v>40238</v>
      </c>
      <c r="B1840" s="24">
        <f>VLOOKUP(Table2634[[#This Row],[Date]],'DB Money Supply'!$A:$D,4)</f>
        <v>1694.9</v>
      </c>
      <c r="C1840" s="30">
        <f>(Table2634[[#This Row],[M1 Money Stock, Billions of Dollars, Weekly, Seasonally Adjusted]]-B1839)/B1839</f>
        <v>-4.230068738616896E-3</v>
      </c>
      <c r="D1840" s="34">
        <f>((1+Table2634[[#This Row],[Weekly change]])^52)-1</f>
        <v>-0.19782630806221302</v>
      </c>
      <c r="E1840" s="24">
        <f t="shared" si="28"/>
        <v>1700.6999999999998</v>
      </c>
      <c r="F1840" s="32">
        <f>(Table2634[[#This Row],[4 weeks average]]-B1788)/B1788</f>
        <v>8.3179415323864664E-2</v>
      </c>
    </row>
    <row r="1841" spans="1:6" x14ac:dyDescent="0.35">
      <c r="A1841" s="22">
        <v>40245</v>
      </c>
      <c r="B1841" s="24">
        <f>VLOOKUP(Table2634[[#This Row],[Date]],'DB Money Supply'!$A:$D,4)</f>
        <v>1704.2</v>
      </c>
      <c r="C1841" s="30">
        <f>(Table2634[[#This Row],[M1 Money Stock, Billions of Dollars, Weekly, Seasonally Adjusted]]-B1840)/B1840</f>
        <v>5.4870493834444237E-3</v>
      </c>
      <c r="D1841" s="34">
        <f>((1+Table2634[[#This Row],[Weekly change]])^52)-1</f>
        <v>0.32915927624033769</v>
      </c>
      <c r="E1841" s="24">
        <f t="shared" si="28"/>
        <v>1704.6000000000001</v>
      </c>
      <c r="F1841" s="32">
        <f>(Table2634[[#This Row],[4 weeks average]]-B1789)/B1789</f>
        <v>7.6272256598055421E-2</v>
      </c>
    </row>
    <row r="1842" spans="1:6" x14ac:dyDescent="0.35">
      <c r="A1842" s="22">
        <v>40252</v>
      </c>
      <c r="B1842" s="24">
        <f>VLOOKUP(Table2634[[#This Row],[Date]],'DB Money Supply'!$A:$D,4)</f>
        <v>1722.9</v>
      </c>
      <c r="C1842" s="30">
        <f>(Table2634[[#This Row],[M1 Money Stock, Billions of Dollars, Weekly, Seasonally Adjusted]]-B1841)/B1841</f>
        <v>1.0972890505809204E-2</v>
      </c>
      <c r="D1842" s="34">
        <f>((1+Table2634[[#This Row],[Weekly change]])^52)-1</f>
        <v>0.76382105115326948</v>
      </c>
      <c r="E1842" s="24">
        <f t="shared" si="28"/>
        <v>1706.0250000000001</v>
      </c>
      <c r="F1842" s="32">
        <f>(Table2634[[#This Row],[4 weeks average]]-B1790)/B1790</f>
        <v>8.2709272069556417E-2</v>
      </c>
    </row>
    <row r="1843" spans="1:6" x14ac:dyDescent="0.35">
      <c r="A1843" s="22">
        <v>40259</v>
      </c>
      <c r="B1843" s="24">
        <f>VLOOKUP(Table2634[[#This Row],[Date]],'DB Money Supply'!$A:$D,4)</f>
        <v>1722.2</v>
      </c>
      <c r="C1843" s="30">
        <f>(Table2634[[#This Row],[M1 Money Stock, Billions of Dollars, Weekly, Seasonally Adjusted]]-B1842)/B1842</f>
        <v>-4.0629171745315773E-4</v>
      </c>
      <c r="D1843" s="34">
        <f>((1+Table2634[[#This Row],[Weekly change]])^52)-1</f>
        <v>-2.0909757412574836E-2</v>
      </c>
      <c r="E1843" s="24">
        <f t="shared" si="28"/>
        <v>1711.05</v>
      </c>
      <c r="F1843" s="32">
        <f>(Table2634[[#This Row],[4 weeks average]]-B1791)/B1791</f>
        <v>8.6311980191733889E-2</v>
      </c>
    </row>
    <row r="1844" spans="1:6" x14ac:dyDescent="0.35">
      <c r="A1844" s="22">
        <v>40266</v>
      </c>
      <c r="B1844" s="24">
        <f>VLOOKUP(Table2634[[#This Row],[Date]],'DB Money Supply'!$A:$D,4)</f>
        <v>1708.3</v>
      </c>
      <c r="C1844" s="30">
        <f>(Table2634[[#This Row],[M1 Money Stock, Billions of Dollars, Weekly, Seasonally Adjusted]]-B1843)/B1843</f>
        <v>-8.0710718847985669E-3</v>
      </c>
      <c r="D1844" s="34">
        <f>((1+Table2634[[#This Row],[Weekly change]])^52)-1</f>
        <v>-0.34387148621884434</v>
      </c>
      <c r="E1844" s="24">
        <f t="shared" si="28"/>
        <v>1714.4</v>
      </c>
      <c r="F1844" s="32">
        <f>(Table2634[[#This Row],[4 weeks average]]-B1792)/B1792</f>
        <v>9.0377154487057271E-2</v>
      </c>
    </row>
    <row r="1845" spans="1:6" x14ac:dyDescent="0.35">
      <c r="A1845" s="22">
        <v>40273</v>
      </c>
      <c r="B1845" s="24">
        <f>VLOOKUP(Table2634[[#This Row],[Date]],'DB Money Supply'!$A:$D,4)</f>
        <v>1686</v>
      </c>
      <c r="C1845" s="30">
        <f>(Table2634[[#This Row],[M1 Money Stock, Billions of Dollars, Weekly, Seasonally Adjusted]]-B1844)/B1844</f>
        <v>-1.3053913247087722E-2</v>
      </c>
      <c r="D1845" s="34">
        <f>((1+Table2634[[#This Row],[Weekly change]])^52)-1</f>
        <v>-0.4950384283490914</v>
      </c>
      <c r="E1845" s="24">
        <f t="shared" si="28"/>
        <v>1709.8500000000001</v>
      </c>
      <c r="F1845" s="32">
        <f>(Table2634[[#This Row],[4 weeks average]]-B1793)/B1793</f>
        <v>3.2767576709350224E-2</v>
      </c>
    </row>
    <row r="1846" spans="1:6" x14ac:dyDescent="0.35">
      <c r="A1846" s="22">
        <v>40280</v>
      </c>
      <c r="B1846" s="24">
        <f>VLOOKUP(Table2634[[#This Row],[Date]],'DB Money Supply'!$A:$D,4)</f>
        <v>1697.7</v>
      </c>
      <c r="C1846" s="30">
        <f>(Table2634[[#This Row],[M1 Money Stock, Billions of Dollars, Weekly, Seasonally Adjusted]]-B1845)/B1845</f>
        <v>6.9395017793594579E-3</v>
      </c>
      <c r="D1846" s="34">
        <f>((1+Table2634[[#This Row],[Weekly change]])^52)-1</f>
        <v>0.43276734612158307</v>
      </c>
      <c r="E1846" s="24">
        <f t="shared" si="28"/>
        <v>1703.55</v>
      </c>
      <c r="F1846" s="32">
        <f>(Table2634[[#This Row],[4 weeks average]]-B1794)/B1794</f>
        <v>6.1997381709369768E-2</v>
      </c>
    </row>
    <row r="1847" spans="1:6" x14ac:dyDescent="0.35">
      <c r="A1847" s="22">
        <v>40287</v>
      </c>
      <c r="B1847" s="24">
        <f>VLOOKUP(Table2634[[#This Row],[Date]],'DB Money Supply'!$A:$D,4)</f>
        <v>1699.4</v>
      </c>
      <c r="C1847" s="30">
        <f>(Table2634[[#This Row],[M1 Money Stock, Billions of Dollars, Weekly, Seasonally Adjusted]]-B1846)/B1846</f>
        <v>1.0013547741061703E-3</v>
      </c>
      <c r="D1847" s="34">
        <f>((1+Table2634[[#This Row],[Weekly change]])^52)-1</f>
        <v>5.3422508323816231E-2</v>
      </c>
      <c r="E1847" s="24">
        <f t="shared" si="28"/>
        <v>1697.85</v>
      </c>
      <c r="F1847" s="32">
        <f>(Table2634[[#This Row],[4 weeks average]]-B1795)/B1795</f>
        <v>6.4215870628055546E-2</v>
      </c>
    </row>
    <row r="1848" spans="1:6" x14ac:dyDescent="0.35">
      <c r="A1848" s="22">
        <v>40294</v>
      </c>
      <c r="B1848" s="24">
        <f>VLOOKUP(Table2634[[#This Row],[Date]],'DB Money Supply'!$A:$D,4)</f>
        <v>1692.3</v>
      </c>
      <c r="C1848" s="30">
        <f>(Table2634[[#This Row],[M1 Money Stock, Billions of Dollars, Weekly, Seasonally Adjusted]]-B1847)/B1847</f>
        <v>-4.177945157114356E-3</v>
      </c>
      <c r="D1848" s="34">
        <f>((1+Table2634[[#This Row],[Weekly change]])^52)-1</f>
        <v>-0.19563992218345672</v>
      </c>
      <c r="E1848" s="24">
        <f t="shared" si="28"/>
        <v>1693.8500000000001</v>
      </c>
      <c r="F1848" s="32">
        <f>(Table2634[[#This Row],[4 weeks average]]-B1796)/B1796</f>
        <v>5.9981226533166544E-2</v>
      </c>
    </row>
    <row r="1849" spans="1:6" x14ac:dyDescent="0.35">
      <c r="A1849" s="22">
        <v>40301</v>
      </c>
      <c r="B1849" s="24">
        <f>VLOOKUP(Table2634[[#This Row],[Date]],'DB Money Supply'!$A:$D,4)</f>
        <v>1728.3</v>
      </c>
      <c r="C1849" s="30">
        <f>(Table2634[[#This Row],[M1 Money Stock, Billions of Dollars, Weekly, Seasonally Adjusted]]-B1848)/B1848</f>
        <v>2.1272823967381671E-2</v>
      </c>
      <c r="D1849" s="34">
        <f>((1+Table2634[[#This Row],[Weekly change]])^52)-1</f>
        <v>1.9879431219731223</v>
      </c>
      <c r="E1849" s="24">
        <f t="shared" si="28"/>
        <v>1704.4250000000002</v>
      </c>
      <c r="F1849" s="32">
        <f>(Table2634[[#This Row],[4 weeks average]]-B1797)/B1797</f>
        <v>5.7794948178489562E-2</v>
      </c>
    </row>
    <row r="1850" spans="1:6" x14ac:dyDescent="0.35">
      <c r="A1850" s="22">
        <v>40308</v>
      </c>
      <c r="B1850" s="24">
        <f>VLOOKUP(Table2634[[#This Row],[Date]],'DB Money Supply'!$A:$D,4)</f>
        <v>1710.7</v>
      </c>
      <c r="C1850" s="30">
        <f>(Table2634[[#This Row],[M1 Money Stock, Billions of Dollars, Weekly, Seasonally Adjusted]]-B1849)/B1849</f>
        <v>-1.0183417230804785E-2</v>
      </c>
      <c r="D1850" s="34">
        <f>((1+Table2634[[#This Row],[Weekly change]])^52)-1</f>
        <v>-0.41271930825823777</v>
      </c>
      <c r="E1850" s="24">
        <f t="shared" si="28"/>
        <v>1707.675</v>
      </c>
      <c r="F1850" s="32">
        <f>(Table2634[[#This Row],[4 weeks average]]-B1798)/B1798</f>
        <v>5.5749613601236446E-2</v>
      </c>
    </row>
    <row r="1851" spans="1:6" x14ac:dyDescent="0.35">
      <c r="A1851" s="22">
        <v>40315</v>
      </c>
      <c r="B1851" s="24">
        <f>VLOOKUP(Table2634[[#This Row],[Date]],'DB Money Supply'!$A:$D,4)</f>
        <v>1702.8</v>
      </c>
      <c r="C1851" s="30">
        <f>(Table2634[[#This Row],[M1 Money Stock, Billions of Dollars, Weekly, Seasonally Adjusted]]-B1850)/B1850</f>
        <v>-4.6179926345940791E-3</v>
      </c>
      <c r="D1851" s="34">
        <f>((1+Table2634[[#This Row],[Weekly change]])^52)-1</f>
        <v>-0.21391614164195372</v>
      </c>
      <c r="E1851" s="24">
        <f t="shared" si="28"/>
        <v>1708.5250000000001</v>
      </c>
      <c r="F1851" s="32">
        <f>(Table2634[[#This Row],[4 weeks average]]-B1799)/B1799</f>
        <v>5.6536392307216736E-2</v>
      </c>
    </row>
    <row r="1852" spans="1:6" x14ac:dyDescent="0.35">
      <c r="A1852" s="22">
        <v>40322</v>
      </c>
      <c r="B1852" s="24">
        <f>VLOOKUP(Table2634[[#This Row],[Date]],'DB Money Supply'!$A:$D,4)</f>
        <v>1707.5</v>
      </c>
      <c r="C1852" s="30">
        <f>(Table2634[[#This Row],[M1 Money Stock, Billions of Dollars, Weekly, Seasonally Adjusted]]-B1851)/B1851</f>
        <v>2.7601597369039496E-3</v>
      </c>
      <c r="D1852" s="34">
        <f>((1+Table2634[[#This Row],[Weekly change]])^52)-1</f>
        <v>0.1541112757102614</v>
      </c>
      <c r="E1852" s="24">
        <f t="shared" si="28"/>
        <v>1712.325</v>
      </c>
      <c r="F1852" s="32">
        <f>(Table2634[[#This Row],[4 weeks average]]-B1800)/B1800</f>
        <v>5.4777011211038527E-2</v>
      </c>
    </row>
    <row r="1853" spans="1:6" x14ac:dyDescent="0.35">
      <c r="A1853" s="22">
        <v>40329</v>
      </c>
      <c r="B1853" s="24">
        <f>VLOOKUP(Table2634[[#This Row],[Date]],'DB Money Supply'!$A:$D,4)</f>
        <v>1711.5</v>
      </c>
      <c r="C1853" s="30">
        <f>(Table2634[[#This Row],[M1 Money Stock, Billions of Dollars, Weekly, Seasonally Adjusted]]-B1852)/B1852</f>
        <v>2.342606149341142E-3</v>
      </c>
      <c r="D1853" s="34">
        <f>((1+Table2634[[#This Row],[Weekly change]])^52)-1</f>
        <v>0.12938479957403182</v>
      </c>
      <c r="E1853" s="24">
        <f t="shared" si="28"/>
        <v>1708.125</v>
      </c>
      <c r="F1853" s="32">
        <f>(Table2634[[#This Row],[4 weeks average]]-B1801)/B1801</f>
        <v>5.7335190343546887E-2</v>
      </c>
    </row>
    <row r="1854" spans="1:6" x14ac:dyDescent="0.35">
      <c r="A1854" s="22">
        <v>40336</v>
      </c>
      <c r="B1854" s="24">
        <f>VLOOKUP(Table2634[[#This Row],[Date]],'DB Money Supply'!$A:$D,4)</f>
        <v>1717.9</v>
      </c>
      <c r="C1854" s="30">
        <f>(Table2634[[#This Row],[M1 Money Stock, Billions of Dollars, Weekly, Seasonally Adjusted]]-B1853)/B1853</f>
        <v>3.7394098743792526E-3</v>
      </c>
      <c r="D1854" s="34">
        <f>((1+Table2634[[#This Row],[Weekly change]])^52)-1</f>
        <v>0.21420149433886215</v>
      </c>
      <c r="E1854" s="24">
        <f t="shared" si="28"/>
        <v>1709.9250000000002</v>
      </c>
      <c r="F1854" s="32">
        <f>(Table2634[[#This Row],[4 weeks average]]-B1802)/B1802</f>
        <v>3.6004241139048883E-2</v>
      </c>
    </row>
    <row r="1855" spans="1:6" x14ac:dyDescent="0.35">
      <c r="A1855" s="22">
        <v>40343</v>
      </c>
      <c r="B1855" s="24">
        <f>VLOOKUP(Table2634[[#This Row],[Date]],'DB Money Supply'!$A:$D,4)</f>
        <v>1722.3</v>
      </c>
      <c r="C1855" s="30">
        <f>(Table2634[[#This Row],[M1 Money Stock, Billions of Dollars, Weekly, Seasonally Adjusted]]-B1854)/B1854</f>
        <v>2.56126666278588E-3</v>
      </c>
      <c r="D1855" s="34">
        <f>((1+Table2634[[#This Row],[Weekly change]])^52)-1</f>
        <v>0.14226781172561043</v>
      </c>
      <c r="E1855" s="24">
        <f t="shared" si="28"/>
        <v>1714.8</v>
      </c>
      <c r="F1855" s="32">
        <f>(Table2634[[#This Row],[4 weeks average]]-B1803)/B1803</f>
        <v>3.3323290147634806E-2</v>
      </c>
    </row>
    <row r="1856" spans="1:6" x14ac:dyDescent="0.35">
      <c r="A1856" s="22">
        <v>40350</v>
      </c>
      <c r="B1856" s="24">
        <f>VLOOKUP(Table2634[[#This Row],[Date]],'DB Money Supply'!$A:$D,4)</f>
        <v>1741.3</v>
      </c>
      <c r="C1856" s="30">
        <f>(Table2634[[#This Row],[M1 Money Stock, Billions of Dollars, Weekly, Seasonally Adjusted]]-B1855)/B1855</f>
        <v>1.1031759856006504E-2</v>
      </c>
      <c r="D1856" s="34">
        <f>((1+Table2634[[#This Row],[Weekly change]])^52)-1</f>
        <v>0.76916980506836996</v>
      </c>
      <c r="E1856" s="24">
        <f t="shared" si="28"/>
        <v>1723.25</v>
      </c>
      <c r="F1856" s="32">
        <f>(Table2634[[#This Row],[4 weeks average]]-B1804)/B1804</f>
        <v>3.0898540320650928E-2</v>
      </c>
    </row>
    <row r="1857" spans="1:6" x14ac:dyDescent="0.35">
      <c r="A1857" s="22">
        <v>40357</v>
      </c>
      <c r="B1857" s="24">
        <f>VLOOKUP(Table2634[[#This Row],[Date]],'DB Money Supply'!$A:$D,4)</f>
        <v>1748.3</v>
      </c>
      <c r="C1857" s="30">
        <f>(Table2634[[#This Row],[M1 Money Stock, Billions of Dollars, Weekly, Seasonally Adjusted]]-B1856)/B1856</f>
        <v>4.0199850686268883E-3</v>
      </c>
      <c r="D1857" s="34">
        <f>((1+Table2634[[#This Row],[Weekly change]])^52)-1</f>
        <v>0.2319769788641397</v>
      </c>
      <c r="E1857" s="24">
        <f t="shared" si="28"/>
        <v>1732.45</v>
      </c>
      <c r="F1857" s="32">
        <f>(Table2634[[#This Row],[4 weeks average]]-B1805)/B1805</f>
        <v>4.3204672728367553E-2</v>
      </c>
    </row>
    <row r="1858" spans="1:6" x14ac:dyDescent="0.35">
      <c r="A1858" s="22">
        <v>40364</v>
      </c>
      <c r="B1858" s="24">
        <f>VLOOKUP(Table2634[[#This Row],[Date]],'DB Money Supply'!$A:$D,4)</f>
        <v>1719.3</v>
      </c>
      <c r="C1858" s="30">
        <f>(Table2634[[#This Row],[M1 Money Stock, Billions of Dollars, Weekly, Seasonally Adjusted]]-B1857)/B1857</f>
        <v>-1.6587542183835728E-2</v>
      </c>
      <c r="D1858" s="34">
        <f>((1+Table2634[[#This Row],[Weekly change]])^52)-1</f>
        <v>-0.58095883197589604</v>
      </c>
      <c r="E1858" s="24">
        <f t="shared" si="28"/>
        <v>1732.8</v>
      </c>
      <c r="F1858" s="32">
        <f>(Table2634[[#This Row],[4 weeks average]]-B1806)/B1806</f>
        <v>4.8149044277764279E-2</v>
      </c>
    </row>
    <row r="1859" spans="1:6" x14ac:dyDescent="0.35">
      <c r="A1859" s="22">
        <v>40371</v>
      </c>
      <c r="B1859" s="24">
        <f>VLOOKUP(Table2634[[#This Row],[Date]],'DB Money Supply'!$A:$D,4)</f>
        <v>1722.3</v>
      </c>
      <c r="C1859" s="30">
        <f>(Table2634[[#This Row],[M1 Money Stock, Billions of Dollars, Weekly, Seasonally Adjusted]]-B1858)/B1858</f>
        <v>1.7448961786773688E-3</v>
      </c>
      <c r="D1859" s="34">
        <f>((1+Table2634[[#This Row],[Weekly change]])^52)-1</f>
        <v>9.4891785137940277E-2</v>
      </c>
      <c r="E1859" s="24">
        <f t="shared" si="28"/>
        <v>1732.8</v>
      </c>
      <c r="F1859" s="32">
        <f>(Table2634[[#This Row],[4 weeks average]]-B1807)/B1807</f>
        <v>4.1408738505919744E-2</v>
      </c>
    </row>
    <row r="1860" spans="1:6" x14ac:dyDescent="0.35">
      <c r="A1860" s="22">
        <v>40378</v>
      </c>
      <c r="B1860" s="24">
        <f>VLOOKUP(Table2634[[#This Row],[Date]],'DB Money Supply'!$A:$D,4)</f>
        <v>1718.8</v>
      </c>
      <c r="C1860" s="30">
        <f>(Table2634[[#This Row],[M1 Money Stock, Billions of Dollars, Weekly, Seasonally Adjusted]]-B1859)/B1859</f>
        <v>-2.0321662892643557E-3</v>
      </c>
      <c r="D1860" s="34">
        <f>((1+Table2634[[#This Row],[Weekly change]])^52)-1</f>
        <v>-0.10037760510384774</v>
      </c>
      <c r="E1860" s="24">
        <f t="shared" si="28"/>
        <v>1727.175</v>
      </c>
      <c r="F1860" s="32">
        <f>(Table2634[[#This Row],[4 weeks average]]-B1808)/B1808</f>
        <v>3.8839769036448965E-2</v>
      </c>
    </row>
    <row r="1861" spans="1:6" x14ac:dyDescent="0.35">
      <c r="A1861" s="22">
        <v>40385</v>
      </c>
      <c r="B1861" s="24">
        <f>VLOOKUP(Table2634[[#This Row],[Date]],'DB Money Supply'!$A:$D,4)</f>
        <v>1730.6</v>
      </c>
      <c r="C1861" s="30">
        <f>(Table2634[[#This Row],[M1 Money Stock, Billions of Dollars, Weekly, Seasonally Adjusted]]-B1860)/B1860</f>
        <v>6.8652548289504043E-3</v>
      </c>
      <c r="D1861" s="34">
        <f>((1+Table2634[[#This Row],[Weekly change]])^52)-1</f>
        <v>0.42728409779699716</v>
      </c>
      <c r="E1861" s="24">
        <f t="shared" si="28"/>
        <v>1722.75</v>
      </c>
      <c r="F1861" s="32">
        <f>(Table2634[[#This Row],[4 weeks average]]-B1809)/B1809</f>
        <v>3.8301591128254549E-2</v>
      </c>
    </row>
    <row r="1862" spans="1:6" x14ac:dyDescent="0.35">
      <c r="A1862" s="22">
        <v>40392</v>
      </c>
      <c r="B1862" s="24">
        <f>VLOOKUP(Table2634[[#This Row],[Date]],'DB Money Supply'!$A:$D,4)</f>
        <v>1729.2</v>
      </c>
      <c r="C1862" s="30">
        <f>(Table2634[[#This Row],[M1 Money Stock, Billions of Dollars, Weekly, Seasonally Adjusted]]-B1861)/B1861</f>
        <v>-8.0896798798096826E-4</v>
      </c>
      <c r="D1862" s="34">
        <f>((1+Table2634[[#This Row],[Weekly change]])^52)-1</f>
        <v>-4.121014720906635E-2</v>
      </c>
      <c r="E1862" s="24">
        <f t="shared" si="28"/>
        <v>1725.2249999999999</v>
      </c>
      <c r="F1862" s="32">
        <f>(Table2634[[#This Row],[4 weeks average]]-B1810)/B1810</f>
        <v>2.7347704400643099E-2</v>
      </c>
    </row>
    <row r="1863" spans="1:6" x14ac:dyDescent="0.35">
      <c r="A1863" s="22">
        <v>40399</v>
      </c>
      <c r="B1863" s="24">
        <f>VLOOKUP(Table2634[[#This Row],[Date]],'DB Money Supply'!$A:$D,4)</f>
        <v>1743.4</v>
      </c>
      <c r="C1863" s="30">
        <f>(Table2634[[#This Row],[M1 Money Stock, Billions of Dollars, Weekly, Seasonally Adjusted]]-B1862)/B1862</f>
        <v>8.211889891279231E-3</v>
      </c>
      <c r="D1863" s="34">
        <f>((1+Table2634[[#This Row],[Weekly change]])^52)-1</f>
        <v>0.53001035104133232</v>
      </c>
      <c r="E1863" s="24">
        <f t="shared" si="28"/>
        <v>1730.5</v>
      </c>
      <c r="F1863" s="32">
        <f>(Table2634[[#This Row],[4 weeks average]]-B1811)/B1811</f>
        <v>3.6537885594489367E-2</v>
      </c>
    </row>
    <row r="1864" spans="1:6" x14ac:dyDescent="0.35">
      <c r="A1864" s="22">
        <v>40406</v>
      </c>
      <c r="B1864" s="24">
        <f>VLOOKUP(Table2634[[#This Row],[Date]],'DB Money Supply'!$A:$D,4)</f>
        <v>1742.1</v>
      </c>
      <c r="C1864" s="30">
        <f>(Table2634[[#This Row],[M1 Money Stock, Billions of Dollars, Weekly, Seasonally Adjusted]]-B1863)/B1863</f>
        <v>-7.4566938166810935E-4</v>
      </c>
      <c r="D1864" s="34">
        <f>((1+Table2634[[#This Row],[Weekly change]])^52)-1</f>
        <v>-3.8046601339668862E-2</v>
      </c>
      <c r="E1864" s="24">
        <f t="shared" si="28"/>
        <v>1736.3250000000003</v>
      </c>
      <c r="F1864" s="32">
        <f>(Table2634[[#This Row],[4 weeks average]]-B1812)/B1812</f>
        <v>4.040086284378943E-2</v>
      </c>
    </row>
    <row r="1865" spans="1:6" x14ac:dyDescent="0.35">
      <c r="A1865" s="22">
        <v>40413</v>
      </c>
      <c r="B1865" s="24">
        <f>VLOOKUP(Table2634[[#This Row],[Date]],'DB Money Supply'!$A:$D,4)</f>
        <v>1757.4</v>
      </c>
      <c r="C1865" s="30">
        <f>(Table2634[[#This Row],[M1 Money Stock, Billions of Dollars, Weekly, Seasonally Adjusted]]-B1864)/B1864</f>
        <v>8.7825038746341677E-3</v>
      </c>
      <c r="D1865" s="34">
        <f>((1+Table2634[[#This Row],[Weekly change]])^52)-1</f>
        <v>0.57569496852509383</v>
      </c>
      <c r="E1865" s="24">
        <f t="shared" ref="E1865:E1928" si="29">AVERAGE(B1862:B1865)</f>
        <v>1743.0250000000001</v>
      </c>
      <c r="F1865" s="32">
        <f>(Table2634[[#This Row],[4 weeks average]]-B1813)/B1813</f>
        <v>5.6891219985447515E-2</v>
      </c>
    </row>
    <row r="1866" spans="1:6" x14ac:dyDescent="0.35">
      <c r="A1866" s="22">
        <v>40420</v>
      </c>
      <c r="B1866" s="24">
        <f>VLOOKUP(Table2634[[#This Row],[Date]],'DB Money Supply'!$A:$D,4)</f>
        <v>1757.3</v>
      </c>
      <c r="C1866" s="30">
        <f>(Table2634[[#This Row],[M1 Money Stock, Billions of Dollars, Weekly, Seasonally Adjusted]]-B1865)/B1865</f>
        <v>-5.6902241948410388E-5</v>
      </c>
      <c r="D1866" s="34">
        <f>((1+Table2634[[#This Row],[Weekly change]])^52)-1</f>
        <v>-2.9546272410524432E-3</v>
      </c>
      <c r="E1866" s="24">
        <f t="shared" si="29"/>
        <v>1750.05</v>
      </c>
      <c r="F1866" s="32">
        <f>(Table2634[[#This Row],[4 weeks average]]-B1814)/B1814</f>
        <v>6.4377812918136421E-2</v>
      </c>
    </row>
    <row r="1867" spans="1:6" x14ac:dyDescent="0.35">
      <c r="A1867" s="22">
        <v>40427</v>
      </c>
      <c r="B1867" s="24">
        <f>VLOOKUP(Table2634[[#This Row],[Date]],'DB Money Supply'!$A:$D,4)</f>
        <v>1749.5</v>
      </c>
      <c r="C1867" s="30">
        <f>(Table2634[[#This Row],[M1 Money Stock, Billions of Dollars, Weekly, Seasonally Adjusted]]-B1866)/B1866</f>
        <v>-4.438627439822429E-3</v>
      </c>
      <c r="D1867" s="34">
        <f>((1+Table2634[[#This Row],[Weekly change]])^52)-1</f>
        <v>-0.20651638197430644</v>
      </c>
      <c r="E1867" s="24">
        <f t="shared" si="29"/>
        <v>1751.575</v>
      </c>
      <c r="F1867" s="32">
        <f>(Table2634[[#This Row],[4 weeks average]]-B1815)/B1815</f>
        <v>5.48479373682626E-2</v>
      </c>
    </row>
    <row r="1868" spans="1:6" x14ac:dyDescent="0.35">
      <c r="A1868" s="22">
        <v>40434</v>
      </c>
      <c r="B1868" s="24">
        <f>VLOOKUP(Table2634[[#This Row],[Date]],'DB Money Supply'!$A:$D,4)</f>
        <v>1768.6</v>
      </c>
      <c r="C1868" s="30">
        <f>(Table2634[[#This Row],[M1 Money Stock, Billions of Dollars, Weekly, Seasonally Adjusted]]-B1867)/B1867</f>
        <v>1.0917404972849333E-2</v>
      </c>
      <c r="D1868" s="34">
        <f>((1+Table2634[[#This Row],[Weekly change]])^52)-1</f>
        <v>0.75879426462915012</v>
      </c>
      <c r="E1868" s="24">
        <f t="shared" si="29"/>
        <v>1758.1999999999998</v>
      </c>
      <c r="F1868" s="32">
        <f>(Table2634[[#This Row],[4 weeks average]]-B1816)/B1816</f>
        <v>4.9734312496268265E-2</v>
      </c>
    </row>
    <row r="1869" spans="1:6" x14ac:dyDescent="0.35">
      <c r="A1869" s="22">
        <v>40441</v>
      </c>
      <c r="B1869" s="24">
        <f>VLOOKUP(Table2634[[#This Row],[Date]],'DB Money Supply'!$A:$D,4)</f>
        <v>1769.6</v>
      </c>
      <c r="C1869" s="30">
        <f>(Table2634[[#This Row],[M1 Money Stock, Billions of Dollars, Weekly, Seasonally Adjusted]]-B1868)/B1868</f>
        <v>5.6541897546081655E-4</v>
      </c>
      <c r="D1869" s="34">
        <f>((1+Table2634[[#This Row],[Weekly change]])^52)-1</f>
        <v>2.9829729789086601E-2</v>
      </c>
      <c r="E1869" s="24">
        <f t="shared" si="29"/>
        <v>1761.25</v>
      </c>
      <c r="F1869" s="32">
        <f>(Table2634[[#This Row],[4 weeks average]]-B1817)/B1817</f>
        <v>5.9143664682181671E-2</v>
      </c>
    </row>
    <row r="1870" spans="1:6" x14ac:dyDescent="0.35">
      <c r="A1870" s="22">
        <v>40448</v>
      </c>
      <c r="B1870" s="24">
        <f>VLOOKUP(Table2634[[#This Row],[Date]],'DB Money Supply'!$A:$D,4)</f>
        <v>1770.2</v>
      </c>
      <c r="C1870" s="30">
        <f>(Table2634[[#This Row],[M1 Money Stock, Billions of Dollars, Weekly, Seasonally Adjusted]]-B1869)/B1869</f>
        <v>3.3905967450278957E-4</v>
      </c>
      <c r="D1870" s="34">
        <f>((1+Table2634[[#This Row],[Weekly change]])^52)-1</f>
        <v>1.7784406994925561E-2</v>
      </c>
      <c r="E1870" s="24">
        <f t="shared" si="29"/>
        <v>1764.4749999999999</v>
      </c>
      <c r="F1870" s="32">
        <f>(Table2634[[#This Row],[4 weeks average]]-B1818)/B1818</f>
        <v>6.1593766921364541E-2</v>
      </c>
    </row>
    <row r="1871" spans="1:6" x14ac:dyDescent="0.35">
      <c r="A1871" s="22">
        <v>40455</v>
      </c>
      <c r="B1871" s="24">
        <f>VLOOKUP(Table2634[[#This Row],[Date]],'DB Money Supply'!$A:$D,4)</f>
        <v>1776.2</v>
      </c>
      <c r="C1871" s="30">
        <f>(Table2634[[#This Row],[M1 Money Stock, Billions of Dollars, Weekly, Seasonally Adjusted]]-B1870)/B1870</f>
        <v>3.3894475200542309E-3</v>
      </c>
      <c r="D1871" s="34">
        <f>((1+Table2634[[#This Row],[Weekly change]])^52)-1</f>
        <v>0.19238230996960826</v>
      </c>
      <c r="E1871" s="24">
        <f t="shared" si="29"/>
        <v>1771.1499999999999</v>
      </c>
      <c r="F1871" s="32">
        <f>(Table2634[[#This Row],[4 weeks average]]-B1819)/B1819</f>
        <v>6.5545662375165334E-2</v>
      </c>
    </row>
    <row r="1872" spans="1:6" x14ac:dyDescent="0.35">
      <c r="A1872" s="22">
        <v>40462</v>
      </c>
      <c r="B1872" s="24">
        <f>VLOOKUP(Table2634[[#This Row],[Date]],'DB Money Supply'!$A:$D,4)</f>
        <v>1789.5</v>
      </c>
      <c r="C1872" s="30">
        <f>(Table2634[[#This Row],[M1 Money Stock, Billions of Dollars, Weekly, Seasonally Adjusted]]-B1871)/B1871</f>
        <v>7.4878955072626699E-3</v>
      </c>
      <c r="D1872" s="34">
        <f>((1+Table2634[[#This Row],[Weekly change]])^52)-1</f>
        <v>0.4739118958751749</v>
      </c>
      <c r="E1872" s="24">
        <f t="shared" si="29"/>
        <v>1776.375</v>
      </c>
      <c r="F1872" s="32">
        <f>(Table2634[[#This Row],[4 weeks average]]-B1820)/B1820</f>
        <v>6.0775707631673295E-2</v>
      </c>
    </row>
    <row r="1873" spans="1:6" x14ac:dyDescent="0.35">
      <c r="A1873" s="22">
        <v>40469</v>
      </c>
      <c r="B1873" s="24">
        <f>VLOOKUP(Table2634[[#This Row],[Date]],'DB Money Supply'!$A:$D,4)</f>
        <v>1776.5</v>
      </c>
      <c r="C1873" s="30">
        <f>(Table2634[[#This Row],[M1 Money Stock, Billions of Dollars, Weekly, Seasonally Adjusted]]-B1872)/B1872</f>
        <v>-7.2645990500139705E-3</v>
      </c>
      <c r="D1873" s="34">
        <f>((1+Table2634[[#This Row],[Weekly change]])^52)-1</f>
        <v>-0.31554882534543527</v>
      </c>
      <c r="E1873" s="24">
        <f t="shared" si="29"/>
        <v>1778.1</v>
      </c>
      <c r="F1873" s="32">
        <f>(Table2634[[#This Row],[4 weeks average]]-B1821)/B1821</f>
        <v>5.7826164554702728E-2</v>
      </c>
    </row>
    <row r="1874" spans="1:6" x14ac:dyDescent="0.35">
      <c r="A1874" s="22">
        <v>40476</v>
      </c>
      <c r="B1874" s="24">
        <f>VLOOKUP(Table2634[[#This Row],[Date]],'DB Money Supply'!$A:$D,4)</f>
        <v>1789.5</v>
      </c>
      <c r="C1874" s="30">
        <f>(Table2634[[#This Row],[M1 Money Stock, Billions of Dollars, Weekly, Seasonally Adjusted]]-B1873)/B1873</f>
        <v>7.317759639741064E-3</v>
      </c>
      <c r="D1874" s="34">
        <f>((1+Table2634[[#This Row],[Weekly change]])^52)-1</f>
        <v>0.46102459463919243</v>
      </c>
      <c r="E1874" s="24">
        <f t="shared" si="29"/>
        <v>1782.925</v>
      </c>
      <c r="F1874" s="32">
        <f>(Table2634[[#This Row],[4 weeks average]]-B1822)/B1822</f>
        <v>5.7864601874925752E-2</v>
      </c>
    </row>
    <row r="1875" spans="1:6" x14ac:dyDescent="0.35">
      <c r="A1875" s="22">
        <v>40483</v>
      </c>
      <c r="B1875" s="24">
        <f>VLOOKUP(Table2634[[#This Row],[Date]],'DB Money Supply'!$A:$D,4)</f>
        <v>1766.4</v>
      </c>
      <c r="C1875" s="30">
        <f>(Table2634[[#This Row],[M1 Money Stock, Billions of Dollars, Weekly, Seasonally Adjusted]]-B1874)/B1874</f>
        <v>-1.2908633696563235E-2</v>
      </c>
      <c r="D1875" s="34">
        <f>((1+Table2634[[#This Row],[Weekly change]])^52)-1</f>
        <v>-0.4911586773794735</v>
      </c>
      <c r="E1875" s="24">
        <f t="shared" si="29"/>
        <v>1780.4749999999999</v>
      </c>
      <c r="F1875" s="32">
        <f>(Table2634[[#This Row],[4 weeks average]]-B1823)/B1823</f>
        <v>5.8168905265660292E-2</v>
      </c>
    </row>
    <row r="1876" spans="1:6" x14ac:dyDescent="0.35">
      <c r="A1876" s="22">
        <v>40490</v>
      </c>
      <c r="B1876" s="24">
        <f>VLOOKUP(Table2634[[#This Row],[Date]],'DB Money Supply'!$A:$D,4)</f>
        <v>1867.7</v>
      </c>
      <c r="C1876" s="30">
        <f>(Table2634[[#This Row],[M1 Money Stock, Billions of Dollars, Weekly, Seasonally Adjusted]]-B1875)/B1875</f>
        <v>5.734827898550722E-2</v>
      </c>
      <c r="D1876" s="34">
        <f>((1+Table2634[[#This Row],[Weekly change]])^52)-1</f>
        <v>17.169344618189221</v>
      </c>
      <c r="E1876" s="24">
        <f t="shared" si="29"/>
        <v>1800.0249999999999</v>
      </c>
      <c r="F1876" s="32">
        <f>(Table2634[[#This Row],[4 weeks average]]-B1824)/B1824</f>
        <v>7.1188407522018424E-2</v>
      </c>
    </row>
    <row r="1877" spans="1:6" x14ac:dyDescent="0.35">
      <c r="A1877" s="22">
        <v>40497</v>
      </c>
      <c r="B1877" s="24">
        <f>VLOOKUP(Table2634[[#This Row],[Date]],'DB Money Supply'!$A:$D,4)</f>
        <v>1802</v>
      </c>
      <c r="C1877" s="30">
        <f>(Table2634[[#This Row],[M1 Money Stock, Billions of Dollars, Weekly, Seasonally Adjusted]]-B1876)/B1876</f>
        <v>-3.5176955613856642E-2</v>
      </c>
      <c r="D1877" s="34">
        <f>((1+Table2634[[#This Row],[Weekly change]])^52)-1</f>
        <v>-0.84466163539162187</v>
      </c>
      <c r="E1877" s="24">
        <f t="shared" si="29"/>
        <v>1806.4</v>
      </c>
      <c r="F1877" s="32">
        <f>(Table2634[[#This Row],[4 weeks average]]-B1825)/B1825</f>
        <v>7.4726320799619314E-2</v>
      </c>
    </row>
    <row r="1878" spans="1:6" x14ac:dyDescent="0.35">
      <c r="A1878" s="22">
        <v>40504</v>
      </c>
      <c r="B1878" s="24">
        <f>VLOOKUP(Table2634[[#This Row],[Date]],'DB Money Supply'!$A:$D,4)</f>
        <v>1819</v>
      </c>
      <c r="C1878" s="30">
        <f>(Table2634[[#This Row],[M1 Money Stock, Billions of Dollars, Weekly, Seasonally Adjusted]]-B1877)/B1877</f>
        <v>9.433962264150943E-3</v>
      </c>
      <c r="D1878" s="34">
        <f>((1+Table2634[[#This Row],[Weekly change]])^52)-1</f>
        <v>0.62948904799809324</v>
      </c>
      <c r="E1878" s="24">
        <f t="shared" si="29"/>
        <v>1813.7750000000001</v>
      </c>
      <c r="F1878" s="32">
        <f>(Table2634[[#This Row],[4 weeks average]]-B1826)/B1826</f>
        <v>7.7703505644682175E-2</v>
      </c>
    </row>
    <row r="1879" spans="1:6" x14ac:dyDescent="0.35">
      <c r="A1879" s="22">
        <v>40511</v>
      </c>
      <c r="B1879" s="24">
        <f>VLOOKUP(Table2634[[#This Row],[Date]],'DB Money Supply'!$A:$D,4)</f>
        <v>1836.1</v>
      </c>
      <c r="C1879" s="30">
        <f>(Table2634[[#This Row],[M1 Money Stock, Billions of Dollars, Weekly, Seasonally Adjusted]]-B1878)/B1878</f>
        <v>9.4007696536558046E-3</v>
      </c>
      <c r="D1879" s="34">
        <f>((1+Table2634[[#This Row],[Weekly change]])^52)-1</f>
        <v>0.62670514449684633</v>
      </c>
      <c r="E1879" s="24">
        <f t="shared" si="29"/>
        <v>1831.1999999999998</v>
      </c>
      <c r="F1879" s="32">
        <f>(Table2634[[#This Row],[4 weeks average]]-B1827)/B1827</f>
        <v>8.4705603601468879E-2</v>
      </c>
    </row>
    <row r="1880" spans="1:6" x14ac:dyDescent="0.35">
      <c r="A1880" s="22">
        <v>40518</v>
      </c>
      <c r="B1880" s="24">
        <f>VLOOKUP(Table2634[[#This Row],[Date]],'DB Money Supply'!$A:$D,4)</f>
        <v>1812.3</v>
      </c>
      <c r="C1880" s="30">
        <f>(Table2634[[#This Row],[M1 Money Stock, Billions of Dollars, Weekly, Seasonally Adjusted]]-B1879)/B1879</f>
        <v>-1.2962256957682019E-2</v>
      </c>
      <c r="D1880" s="34">
        <f>((1+Table2634[[#This Row],[Weekly change]])^52)-1</f>
        <v>-0.49259410102490564</v>
      </c>
      <c r="E1880" s="24">
        <f t="shared" si="29"/>
        <v>1817.3500000000001</v>
      </c>
      <c r="F1880" s="32">
        <f>(Table2634[[#This Row],[4 weeks average]]-B1828)/B1828</f>
        <v>7.8674026590693363E-2</v>
      </c>
    </row>
    <row r="1881" spans="1:6" x14ac:dyDescent="0.35">
      <c r="A1881" s="22">
        <v>40525</v>
      </c>
      <c r="B1881" s="24">
        <f>VLOOKUP(Table2634[[#This Row],[Date]],'DB Money Supply'!$A:$D,4)</f>
        <v>1829</v>
      </c>
      <c r="C1881" s="30">
        <f>(Table2634[[#This Row],[M1 Money Stock, Billions of Dollars, Weekly, Seasonally Adjusted]]-B1880)/B1880</f>
        <v>9.2148099100590672E-3</v>
      </c>
      <c r="D1881" s="34">
        <f>((1+Table2634[[#This Row],[Weekly change]])^52)-1</f>
        <v>0.61119453977648686</v>
      </c>
      <c r="E1881" s="24">
        <f t="shared" si="29"/>
        <v>1824.1</v>
      </c>
      <c r="F1881" s="32">
        <f>(Table2634[[#This Row],[4 weeks average]]-B1829)/B1829</f>
        <v>7.8647034474602334E-2</v>
      </c>
    </row>
    <row r="1882" spans="1:6" x14ac:dyDescent="0.35">
      <c r="A1882" s="22">
        <v>40532</v>
      </c>
      <c r="B1882" s="24">
        <f>VLOOKUP(Table2634[[#This Row],[Date]],'DB Money Supply'!$A:$D,4)</f>
        <v>1840.8</v>
      </c>
      <c r="C1882" s="30">
        <f>(Table2634[[#This Row],[M1 Money Stock, Billions of Dollars, Weekly, Seasonally Adjusted]]-B1881)/B1881</f>
        <v>6.4516129032257813E-3</v>
      </c>
      <c r="D1882" s="34">
        <f>((1+Table2634[[#This Row],[Weekly change]])^52)-1</f>
        <v>0.3971106703931031</v>
      </c>
      <c r="E1882" s="24">
        <f t="shared" si="29"/>
        <v>1829.55</v>
      </c>
      <c r="F1882" s="32">
        <f>(Table2634[[#This Row],[4 weeks average]]-B1830)/B1830</f>
        <v>7.7092900035323236E-2</v>
      </c>
    </row>
    <row r="1883" spans="1:6" x14ac:dyDescent="0.35">
      <c r="A1883" s="22">
        <v>40539</v>
      </c>
      <c r="B1883" s="24">
        <f>VLOOKUP(Table2634[[#This Row],[Date]],'DB Money Supply'!$A:$D,4)</f>
        <v>1853.6</v>
      </c>
      <c r="C1883" s="30">
        <f>(Table2634[[#This Row],[M1 Money Stock, Billions of Dollars, Weekly, Seasonally Adjusted]]-B1882)/B1882</f>
        <v>6.953498478922183E-3</v>
      </c>
      <c r="D1883" s="34">
        <f>((1+Table2634[[#This Row],[Weekly change]])^52)-1</f>
        <v>0.43380333532076865</v>
      </c>
      <c r="E1883" s="24">
        <f t="shared" si="29"/>
        <v>1833.9250000000002</v>
      </c>
      <c r="F1883" s="32">
        <f>(Table2634[[#This Row],[4 weeks average]]-B1831)/B1831</f>
        <v>8.5098514880776452E-2</v>
      </c>
    </row>
    <row r="1884" spans="1:6" x14ac:dyDescent="0.35">
      <c r="A1884" s="22">
        <v>40546</v>
      </c>
      <c r="B1884" s="24">
        <f>VLOOKUP(Table2634[[#This Row],[Date]],'DB Money Supply'!$A:$D,4)</f>
        <v>1849.9</v>
      </c>
      <c r="C1884" s="30">
        <f>(Table2634[[#This Row],[M1 Money Stock, Billions of Dollars, Weekly, Seasonally Adjusted]]-B1883)/B1883</f>
        <v>-1.996115666810433E-3</v>
      </c>
      <c r="D1884" s="34">
        <f>((1+Table2634[[#This Row],[Weekly change]])^52)-1</f>
        <v>-9.8686152088803492E-2</v>
      </c>
      <c r="E1884" s="24">
        <f t="shared" si="29"/>
        <v>1843.3249999999998</v>
      </c>
      <c r="F1884" s="32">
        <f>(Table2634[[#This Row],[4 weeks average]]-B1832)/B1832</f>
        <v>7.8851106168793109E-2</v>
      </c>
    </row>
    <row r="1885" spans="1:6" x14ac:dyDescent="0.35">
      <c r="A1885" s="22">
        <v>40553</v>
      </c>
      <c r="B1885" s="24">
        <f>VLOOKUP(Table2634[[#This Row],[Date]],'DB Money Supply'!$A:$D,4)</f>
        <v>1834.5</v>
      </c>
      <c r="C1885" s="30">
        <f>(Table2634[[#This Row],[M1 Money Stock, Billions of Dollars, Weekly, Seasonally Adjusted]]-B1884)/B1884</f>
        <v>-8.324774312125029E-3</v>
      </c>
      <c r="D1885" s="34">
        <f>((1+Table2634[[#This Row],[Weekly change]])^52)-1</f>
        <v>-0.35254123810155602</v>
      </c>
      <c r="E1885" s="24">
        <f t="shared" si="29"/>
        <v>1844.6999999999998</v>
      </c>
      <c r="F1885" s="32">
        <f>(Table2634[[#This Row],[4 weeks average]]-B1833)/B1833</f>
        <v>0.10766182298546878</v>
      </c>
    </row>
    <row r="1886" spans="1:6" x14ac:dyDescent="0.35">
      <c r="A1886" s="22">
        <v>40560</v>
      </c>
      <c r="B1886" s="24">
        <f>VLOOKUP(Table2634[[#This Row],[Date]],'DB Money Supply'!$A:$D,4)</f>
        <v>1858.3</v>
      </c>
      <c r="C1886" s="30">
        <f>(Table2634[[#This Row],[M1 Money Stock, Billions of Dollars, Weekly, Seasonally Adjusted]]-B1885)/B1885</f>
        <v>1.297356227854999E-2</v>
      </c>
      <c r="D1886" s="34">
        <f>((1+Table2634[[#This Row],[Weekly change]])^52)-1</f>
        <v>0.95479744071513495</v>
      </c>
      <c r="E1886" s="24">
        <f t="shared" si="29"/>
        <v>1849.075</v>
      </c>
      <c r="F1886" s="32">
        <f>(Table2634[[#This Row],[4 weeks average]]-B1834)/B1834</f>
        <v>0.10742947834940408</v>
      </c>
    </row>
    <row r="1887" spans="1:6" x14ac:dyDescent="0.35">
      <c r="A1887" s="22">
        <v>40567</v>
      </c>
      <c r="B1887" s="24">
        <f>VLOOKUP(Table2634[[#This Row],[Date]],'DB Money Supply'!$A:$D,4)</f>
        <v>1854.1</v>
      </c>
      <c r="C1887" s="30">
        <f>(Table2634[[#This Row],[M1 Money Stock, Billions of Dollars, Weekly, Seasonally Adjusted]]-B1886)/B1886</f>
        <v>-2.2601302265511736E-3</v>
      </c>
      <c r="D1887" s="34">
        <f>((1+Table2634[[#This Row],[Weekly change]])^52)-1</f>
        <v>-0.11100154834615283</v>
      </c>
      <c r="E1887" s="24">
        <f t="shared" si="29"/>
        <v>1849.1999999999998</v>
      </c>
      <c r="F1887" s="32">
        <f>(Table2634[[#This Row],[4 weeks average]]-B1835)/B1835</f>
        <v>0.10558412053090992</v>
      </c>
    </row>
    <row r="1888" spans="1:6" x14ac:dyDescent="0.35">
      <c r="A1888" s="22">
        <v>40574</v>
      </c>
      <c r="B1888" s="24">
        <f>VLOOKUP(Table2634[[#This Row],[Date]],'DB Money Supply'!$A:$D,4)</f>
        <v>1868.8</v>
      </c>
      <c r="C1888" s="30">
        <f>(Table2634[[#This Row],[M1 Money Stock, Billions of Dollars, Weekly, Seasonally Adjusted]]-B1887)/B1887</f>
        <v>7.9283749528073176E-3</v>
      </c>
      <c r="D1888" s="34">
        <f>((1+Table2634[[#This Row],[Weekly change]])^52)-1</f>
        <v>0.50779715443692086</v>
      </c>
      <c r="E1888" s="24">
        <f t="shared" si="29"/>
        <v>1853.925</v>
      </c>
      <c r="F1888" s="32">
        <f>(Table2634[[#This Row],[4 weeks average]]-B1836)/B1836</f>
        <v>0.10953677658746774</v>
      </c>
    </row>
    <row r="1889" spans="1:6" x14ac:dyDescent="0.35">
      <c r="A1889" s="22">
        <v>40581</v>
      </c>
      <c r="B1889" s="24">
        <f>VLOOKUP(Table2634[[#This Row],[Date]],'DB Money Supply'!$A:$D,4)</f>
        <v>1850.4</v>
      </c>
      <c r="C1889" s="30">
        <f>(Table2634[[#This Row],[M1 Money Stock, Billions of Dollars, Weekly, Seasonally Adjusted]]-B1888)/B1888</f>
        <v>-9.8458904109588307E-3</v>
      </c>
      <c r="D1889" s="34">
        <f>((1+Table2634[[#This Row],[Weekly change]])^52)-1</f>
        <v>-0.40221459817844596</v>
      </c>
      <c r="E1889" s="24">
        <f t="shared" si="29"/>
        <v>1857.9</v>
      </c>
      <c r="F1889" s="32">
        <f>(Table2634[[#This Row],[4 weeks average]]-B1837)/B1837</f>
        <v>0.10026057088712555</v>
      </c>
    </row>
    <row r="1890" spans="1:6" x14ac:dyDescent="0.35">
      <c r="A1890" s="22">
        <v>40588</v>
      </c>
      <c r="B1890" s="24">
        <f>VLOOKUP(Table2634[[#This Row],[Date]],'DB Money Supply'!$A:$D,4)</f>
        <v>1859.1</v>
      </c>
      <c r="C1890" s="30">
        <f>(Table2634[[#This Row],[M1 Money Stock, Billions of Dollars, Weekly, Seasonally Adjusted]]-B1889)/B1889</f>
        <v>4.7016861219194867E-3</v>
      </c>
      <c r="D1890" s="34">
        <f>((1+Table2634[[#This Row],[Weekly change]])^52)-1</f>
        <v>0.27623549025360727</v>
      </c>
      <c r="E1890" s="24">
        <f t="shared" si="29"/>
        <v>1858.1</v>
      </c>
      <c r="F1890" s="32">
        <f>(Table2634[[#This Row],[4 weeks average]]-B1838)/B1838</f>
        <v>8.2052177964127573E-2</v>
      </c>
    </row>
    <row r="1891" spans="1:6" x14ac:dyDescent="0.35">
      <c r="A1891" s="22">
        <v>40595</v>
      </c>
      <c r="B1891" s="24">
        <f>VLOOKUP(Table2634[[#This Row],[Date]],'DB Money Supply'!$A:$D,4)</f>
        <v>1885.8</v>
      </c>
      <c r="C1891" s="30">
        <f>(Table2634[[#This Row],[M1 Money Stock, Billions of Dollars, Weekly, Seasonally Adjusted]]-B1890)/B1890</f>
        <v>1.4361787961917082E-2</v>
      </c>
      <c r="D1891" s="34">
        <f>((1+Table2634[[#This Row],[Weekly change]])^52)-1</f>
        <v>1.0990838519445463</v>
      </c>
      <c r="E1891" s="24">
        <f t="shared" si="29"/>
        <v>1866.0249999999999</v>
      </c>
      <c r="F1891" s="32">
        <f>(Table2634[[#This Row],[4 weeks average]]-B1839)/B1839</f>
        <v>9.6307502496915554E-2</v>
      </c>
    </row>
    <row r="1892" spans="1:6" x14ac:dyDescent="0.35">
      <c r="A1892" s="22">
        <v>40602</v>
      </c>
      <c r="B1892" s="24">
        <f>VLOOKUP(Table2634[[#This Row],[Date]],'DB Money Supply'!$A:$D,4)</f>
        <v>1895.2</v>
      </c>
      <c r="C1892" s="30">
        <f>(Table2634[[#This Row],[M1 Money Stock, Billions of Dollars, Weekly, Seasonally Adjusted]]-B1891)/B1891</f>
        <v>4.9846219111253001E-3</v>
      </c>
      <c r="D1892" s="34">
        <f>((1+Table2634[[#This Row],[Weekly change]])^52)-1</f>
        <v>0.29505928014292371</v>
      </c>
      <c r="E1892" s="24">
        <f t="shared" si="29"/>
        <v>1872.625</v>
      </c>
      <c r="F1892" s="32">
        <f>(Table2634[[#This Row],[4 weeks average]]-B1840)/B1840</f>
        <v>0.1048586937282435</v>
      </c>
    </row>
    <row r="1893" spans="1:6" x14ac:dyDescent="0.35">
      <c r="A1893" s="22">
        <v>40609</v>
      </c>
      <c r="B1893" s="24">
        <f>VLOOKUP(Table2634[[#This Row],[Date]],'DB Money Supply'!$A:$D,4)</f>
        <v>1875.6</v>
      </c>
      <c r="C1893" s="30">
        <f>(Table2634[[#This Row],[M1 Money Stock, Billions of Dollars, Weekly, Seasonally Adjusted]]-B1892)/B1892</f>
        <v>-1.0341916420430633E-2</v>
      </c>
      <c r="D1893" s="34">
        <f>((1+Table2634[[#This Row],[Weekly change]])^52)-1</f>
        <v>-0.4175895345366436</v>
      </c>
      <c r="E1893" s="24">
        <f t="shared" si="29"/>
        <v>1878.9249999999997</v>
      </c>
      <c r="F1893" s="32">
        <f>(Table2634[[#This Row],[4 weeks average]]-B1841)/B1841</f>
        <v>0.1025261119586901</v>
      </c>
    </row>
    <row r="1894" spans="1:6" x14ac:dyDescent="0.35">
      <c r="A1894" s="22">
        <v>40616</v>
      </c>
      <c r="B1894" s="24">
        <f>VLOOKUP(Table2634[[#This Row],[Date]],'DB Money Supply'!$A:$D,4)</f>
        <v>1889.6</v>
      </c>
      <c r="C1894" s="30">
        <f>(Table2634[[#This Row],[M1 Money Stock, Billions of Dollars, Weekly, Seasonally Adjusted]]-B1893)/B1893</f>
        <v>7.4642780976754107E-3</v>
      </c>
      <c r="D1894" s="34">
        <f>((1+Table2634[[#This Row],[Weekly change]])^52)-1</f>
        <v>0.47211630368144908</v>
      </c>
      <c r="E1894" s="24">
        <f t="shared" si="29"/>
        <v>1886.5500000000002</v>
      </c>
      <c r="F1894" s="32">
        <f>(Table2634[[#This Row],[4 weeks average]]-B1842)/B1842</f>
        <v>9.4985199373149976E-2</v>
      </c>
    </row>
    <row r="1895" spans="1:6" x14ac:dyDescent="0.35">
      <c r="A1895" s="22">
        <v>40623</v>
      </c>
      <c r="B1895" s="24">
        <f>VLOOKUP(Table2634[[#This Row],[Date]],'DB Money Supply'!$A:$D,4)</f>
        <v>1901.2</v>
      </c>
      <c r="C1895" s="30">
        <f>(Table2634[[#This Row],[M1 Money Stock, Billions of Dollars, Weekly, Seasonally Adjusted]]-B1894)/B1894</f>
        <v>6.1388653683319945E-3</v>
      </c>
      <c r="D1895" s="34">
        <f>((1+Table2634[[#This Row],[Weekly change]])^52)-1</f>
        <v>0.37471324933461414</v>
      </c>
      <c r="E1895" s="24">
        <f t="shared" si="29"/>
        <v>1890.3999999999999</v>
      </c>
      <c r="F1895" s="32">
        <f>(Table2634[[#This Row],[4 weeks average]]-B1843)/B1843</f>
        <v>9.7665776332597737E-2</v>
      </c>
    </row>
    <row r="1896" spans="1:6" x14ac:dyDescent="0.35">
      <c r="A1896" s="22">
        <v>40630</v>
      </c>
      <c r="B1896" s="24">
        <f>VLOOKUP(Table2634[[#This Row],[Date]],'DB Money Supply'!$A:$D,4)</f>
        <v>1897.1</v>
      </c>
      <c r="C1896" s="30">
        <f>(Table2634[[#This Row],[M1 Money Stock, Billions of Dollars, Weekly, Seasonally Adjusted]]-B1895)/B1895</f>
        <v>-2.1565327161793268E-3</v>
      </c>
      <c r="D1896" s="34">
        <f>((1+Table2634[[#This Row],[Weekly change]])^52)-1</f>
        <v>-0.10618887153765977</v>
      </c>
      <c r="E1896" s="24">
        <f t="shared" si="29"/>
        <v>1890.875</v>
      </c>
      <c r="F1896" s="32">
        <f>(Table2634[[#This Row],[4 weeks average]]-B1844)/B1844</f>
        <v>0.10687525610255813</v>
      </c>
    </row>
    <row r="1897" spans="1:6" x14ac:dyDescent="0.35">
      <c r="A1897" s="22">
        <v>40637</v>
      </c>
      <c r="B1897" s="24">
        <f>VLOOKUP(Table2634[[#This Row],[Date]],'DB Money Supply'!$A:$D,4)</f>
        <v>1895.4</v>
      </c>
      <c r="C1897" s="30">
        <f>(Table2634[[#This Row],[M1 Money Stock, Billions of Dollars, Weekly, Seasonally Adjusted]]-B1896)/B1896</f>
        <v>-8.9610458067567247E-4</v>
      </c>
      <c r="D1897" s="34">
        <f>((1+Table2634[[#This Row],[Weekly change]])^52)-1</f>
        <v>-4.5548385193157959E-2</v>
      </c>
      <c r="E1897" s="24">
        <f t="shared" si="29"/>
        <v>1895.8249999999998</v>
      </c>
      <c r="F1897" s="32">
        <f>(Table2634[[#This Row],[4 weeks average]]-B1845)/B1845</f>
        <v>0.12445136417556335</v>
      </c>
    </row>
    <row r="1898" spans="1:6" x14ac:dyDescent="0.35">
      <c r="A1898" s="22">
        <v>40644</v>
      </c>
      <c r="B1898" s="24">
        <f>VLOOKUP(Table2634[[#This Row],[Date]],'DB Money Supply'!$A:$D,4)</f>
        <v>1896.4</v>
      </c>
      <c r="C1898" s="30">
        <f>(Table2634[[#This Row],[M1 Money Stock, Billions of Dollars, Weekly, Seasonally Adjusted]]-B1897)/B1897</f>
        <v>5.2759312018571276E-4</v>
      </c>
      <c r="D1898" s="34">
        <f>((1+Table2634[[#This Row],[Weekly change]])^52)-1</f>
        <v>2.7807206960090092E-2</v>
      </c>
      <c r="E1898" s="24">
        <f t="shared" si="29"/>
        <v>1897.5250000000001</v>
      </c>
      <c r="F1898" s="32">
        <f>(Table2634[[#This Row],[4 weeks average]]-B1846)/B1846</f>
        <v>0.11770336337397658</v>
      </c>
    </row>
    <row r="1899" spans="1:6" x14ac:dyDescent="0.35">
      <c r="A1899" s="22">
        <v>40651</v>
      </c>
      <c r="B1899" s="24">
        <f>VLOOKUP(Table2634[[#This Row],[Date]],'DB Money Supply'!$A:$D,4)</f>
        <v>1892.8</v>
      </c>
      <c r="C1899" s="30">
        <f>(Table2634[[#This Row],[M1 Money Stock, Billions of Dollars, Weekly, Seasonally Adjusted]]-B1898)/B1898</f>
        <v>-1.8983336848766802E-3</v>
      </c>
      <c r="D1899" s="34">
        <f>((1+Table2634[[#This Row],[Weekly change]])^52)-1</f>
        <v>-9.4082616964585752E-2</v>
      </c>
      <c r="E1899" s="24">
        <f t="shared" si="29"/>
        <v>1895.425</v>
      </c>
      <c r="F1899" s="32">
        <f>(Table2634[[#This Row],[4 weeks average]]-B1847)/B1847</f>
        <v>0.11534953513004581</v>
      </c>
    </row>
    <row r="1900" spans="1:6" x14ac:dyDescent="0.35">
      <c r="A1900" s="22">
        <v>40658</v>
      </c>
      <c r="B1900" s="24">
        <f>VLOOKUP(Table2634[[#This Row],[Date]],'DB Money Supply'!$A:$D,4)</f>
        <v>1902.2</v>
      </c>
      <c r="C1900" s="30">
        <f>(Table2634[[#This Row],[M1 Money Stock, Billions of Dollars, Weekly, Seasonally Adjusted]]-B1899)/B1899</f>
        <v>4.9661876584953992E-3</v>
      </c>
      <c r="D1900" s="34">
        <f>((1+Table2634[[#This Row],[Weekly change]])^52)-1</f>
        <v>0.29382459566770724</v>
      </c>
      <c r="E1900" s="24">
        <f t="shared" si="29"/>
        <v>1896.7</v>
      </c>
      <c r="F1900" s="32">
        <f>(Table2634[[#This Row],[4 weeks average]]-B1848)/B1848</f>
        <v>0.1207823671925782</v>
      </c>
    </row>
    <row r="1901" spans="1:6" x14ac:dyDescent="0.35">
      <c r="A1901" s="22">
        <v>40665</v>
      </c>
      <c r="B1901" s="24">
        <f>VLOOKUP(Table2634[[#This Row],[Date]],'DB Money Supply'!$A:$D,4)</f>
        <v>1920.6</v>
      </c>
      <c r="C1901" s="30">
        <f>(Table2634[[#This Row],[M1 Money Stock, Billions of Dollars, Weekly, Seasonally Adjusted]]-B1900)/B1900</f>
        <v>9.6730101987172034E-3</v>
      </c>
      <c r="D1901" s="34">
        <f>((1+Table2634[[#This Row],[Weekly change]])^52)-1</f>
        <v>0.6496767507615675</v>
      </c>
      <c r="E1901" s="24">
        <f t="shared" si="29"/>
        <v>1903</v>
      </c>
      <c r="F1901" s="32">
        <f>(Table2634[[#This Row],[4 weeks average]]-B1849)/B1849</f>
        <v>0.10108198808077304</v>
      </c>
    </row>
    <row r="1902" spans="1:6" x14ac:dyDescent="0.35">
      <c r="A1902" s="22">
        <v>40672</v>
      </c>
      <c r="B1902" s="24">
        <f>VLOOKUP(Table2634[[#This Row],[Date]],'DB Money Supply'!$A:$D,4)</f>
        <v>1928.1</v>
      </c>
      <c r="C1902" s="30">
        <f>(Table2634[[#This Row],[M1 Money Stock, Billions of Dollars, Weekly, Seasonally Adjusted]]-B1901)/B1901</f>
        <v>3.9050296782255547E-3</v>
      </c>
      <c r="D1902" s="34">
        <f>((1+Table2634[[#This Row],[Weekly change]])^52)-1</f>
        <v>0.22466347473883408</v>
      </c>
      <c r="E1902" s="24">
        <f t="shared" si="29"/>
        <v>1910.9250000000002</v>
      </c>
      <c r="F1902" s="32">
        <f>(Table2634[[#This Row],[4 weeks average]]-B1850)/B1850</f>
        <v>0.11704273104577081</v>
      </c>
    </row>
    <row r="1903" spans="1:6" x14ac:dyDescent="0.35">
      <c r="A1903" s="22">
        <v>40679</v>
      </c>
      <c r="B1903" s="24">
        <f>VLOOKUP(Table2634[[#This Row],[Date]],'DB Money Supply'!$A:$D,4)</f>
        <v>1930.7</v>
      </c>
      <c r="C1903" s="30">
        <f>(Table2634[[#This Row],[M1 Money Stock, Billions of Dollars, Weekly, Seasonally Adjusted]]-B1902)/B1902</f>
        <v>1.3484777760490309E-3</v>
      </c>
      <c r="D1903" s="34">
        <f>((1+Table2634[[#This Row],[Weekly change]])^52)-1</f>
        <v>7.2587130000442812E-2</v>
      </c>
      <c r="E1903" s="24">
        <f t="shared" si="29"/>
        <v>1920.3999999999999</v>
      </c>
      <c r="F1903" s="32">
        <f>(Table2634[[#This Row],[4 weeks average]]-B1851)/B1851</f>
        <v>0.12778952313836031</v>
      </c>
    </row>
    <row r="1904" spans="1:6" x14ac:dyDescent="0.35">
      <c r="A1904" s="22">
        <v>40686</v>
      </c>
      <c r="B1904" s="24">
        <f>VLOOKUP(Table2634[[#This Row],[Date]],'DB Money Supply'!$A:$D,4)</f>
        <v>1942.2</v>
      </c>
      <c r="C1904" s="30">
        <f>(Table2634[[#This Row],[M1 Money Stock, Billions of Dollars, Weekly, Seasonally Adjusted]]-B1903)/B1903</f>
        <v>5.9563888745014764E-3</v>
      </c>
      <c r="D1904" s="34">
        <f>((1+Table2634[[#This Row],[Weekly change]])^52)-1</f>
        <v>0.36180826791377241</v>
      </c>
      <c r="E1904" s="24">
        <f t="shared" si="29"/>
        <v>1930.3999999999999</v>
      </c>
      <c r="F1904" s="32">
        <f>(Table2634[[#This Row],[4 weeks average]]-B1852)/B1852</f>
        <v>0.13054172767203506</v>
      </c>
    </row>
    <row r="1905" spans="1:6" x14ac:dyDescent="0.35">
      <c r="A1905" s="22">
        <v>40693</v>
      </c>
      <c r="B1905" s="24">
        <f>VLOOKUP(Table2634[[#This Row],[Date]],'DB Money Supply'!$A:$D,4)</f>
        <v>1956.5</v>
      </c>
      <c r="C1905" s="30">
        <f>(Table2634[[#This Row],[M1 Money Stock, Billions of Dollars, Weekly, Seasonally Adjusted]]-B1904)/B1904</f>
        <v>7.3627844712181824E-3</v>
      </c>
      <c r="D1905" s="34">
        <f>((1+Table2634[[#This Row],[Weekly change]])^52)-1</f>
        <v>0.46442430225228759</v>
      </c>
      <c r="E1905" s="24">
        <f t="shared" si="29"/>
        <v>1939.375</v>
      </c>
      <c r="F1905" s="32">
        <f>(Table2634[[#This Row],[4 weeks average]]-B1853)/B1853</f>
        <v>0.13314344142565002</v>
      </c>
    </row>
    <row r="1906" spans="1:6" x14ac:dyDescent="0.35">
      <c r="A1906" s="22">
        <v>40700</v>
      </c>
      <c r="B1906" s="24">
        <f>VLOOKUP(Table2634[[#This Row],[Date]],'DB Money Supply'!$A:$D,4)</f>
        <v>1936</v>
      </c>
      <c r="C1906" s="30">
        <f>(Table2634[[#This Row],[M1 Money Stock, Billions of Dollars, Weekly, Seasonally Adjusted]]-B1905)/B1905</f>
        <v>-1.0477894198824431E-2</v>
      </c>
      <c r="D1906" s="34">
        <f>((1+Table2634[[#This Row],[Weekly change]])^52)-1</f>
        <v>-0.42173615679213805</v>
      </c>
      <c r="E1906" s="24">
        <f t="shared" si="29"/>
        <v>1941.35</v>
      </c>
      <c r="F1906" s="32">
        <f>(Table2634[[#This Row],[4 weeks average]]-B1854)/B1854</f>
        <v>0.13007159904534596</v>
      </c>
    </row>
    <row r="1907" spans="1:6" x14ac:dyDescent="0.35">
      <c r="A1907" s="22">
        <v>40707</v>
      </c>
      <c r="B1907" s="24">
        <f>VLOOKUP(Table2634[[#This Row],[Date]],'DB Money Supply'!$A:$D,4)</f>
        <v>1951.5</v>
      </c>
      <c r="C1907" s="30">
        <f>(Table2634[[#This Row],[M1 Money Stock, Billions of Dollars, Weekly, Seasonally Adjusted]]-B1906)/B1906</f>
        <v>8.0061983471074374E-3</v>
      </c>
      <c r="D1907" s="34">
        <f>((1+Table2634[[#This Row],[Weekly change]])^52)-1</f>
        <v>0.51386287075579862</v>
      </c>
      <c r="E1907" s="24">
        <f t="shared" si="29"/>
        <v>1946.55</v>
      </c>
      <c r="F1907" s="32">
        <f>(Table2634[[#This Row],[4 weeks average]]-B1855)/B1855</f>
        <v>0.13020379724786624</v>
      </c>
    </row>
    <row r="1908" spans="1:6" x14ac:dyDescent="0.35">
      <c r="A1908" s="22">
        <v>40714</v>
      </c>
      <c r="B1908" s="24">
        <f>VLOOKUP(Table2634[[#This Row],[Date]],'DB Money Supply'!$A:$D,4)</f>
        <v>1961.5</v>
      </c>
      <c r="C1908" s="30">
        <f>(Table2634[[#This Row],[M1 Money Stock, Billions of Dollars, Weekly, Seasonally Adjusted]]-B1907)/B1907</f>
        <v>5.1242633871380989E-3</v>
      </c>
      <c r="D1908" s="34">
        <f>((1+Table2634[[#This Row],[Weekly change]])^52)-1</f>
        <v>0.30444975672832686</v>
      </c>
      <c r="E1908" s="24">
        <f t="shared" si="29"/>
        <v>1951.375</v>
      </c>
      <c r="F1908" s="32">
        <f>(Table2634[[#This Row],[4 weeks average]]-B1856)/B1856</f>
        <v>0.1206426233273991</v>
      </c>
    </row>
    <row r="1909" spans="1:6" x14ac:dyDescent="0.35">
      <c r="A1909" s="22">
        <v>40721</v>
      </c>
      <c r="B1909" s="24">
        <f>VLOOKUP(Table2634[[#This Row],[Date]],'DB Money Supply'!$A:$D,4)</f>
        <v>1959.4</v>
      </c>
      <c r="C1909" s="30">
        <f>(Table2634[[#This Row],[M1 Money Stock, Billions of Dollars, Weekly, Seasonally Adjusted]]-B1908)/B1908</f>
        <v>-1.0706092276318679E-3</v>
      </c>
      <c r="D1909" s="34">
        <f>((1+Table2634[[#This Row],[Weekly change]])^52)-1</f>
        <v>-5.4178580848186053E-2</v>
      </c>
      <c r="E1909" s="24">
        <f t="shared" si="29"/>
        <v>1952.1</v>
      </c>
      <c r="F1909" s="32">
        <f>(Table2634[[#This Row],[4 weeks average]]-B1857)/B1857</f>
        <v>0.11657038265743863</v>
      </c>
    </row>
    <row r="1910" spans="1:6" x14ac:dyDescent="0.35">
      <c r="A1910" s="22">
        <v>40728</v>
      </c>
      <c r="B1910" s="24">
        <f>VLOOKUP(Table2634[[#This Row],[Date]],'DB Money Supply'!$A:$D,4)</f>
        <v>1985.7</v>
      </c>
      <c r="C1910" s="30">
        <f>(Table2634[[#This Row],[M1 Money Stock, Billions of Dollars, Weekly, Seasonally Adjusted]]-B1909)/B1909</f>
        <v>1.3422476268245357E-2</v>
      </c>
      <c r="D1910" s="34">
        <f>((1+Table2634[[#This Row],[Weekly change]])^52)-1</f>
        <v>1.0003577306433589</v>
      </c>
      <c r="E1910" s="24">
        <f t="shared" si="29"/>
        <v>1964.5249999999999</v>
      </c>
      <c r="F1910" s="32">
        <f>(Table2634[[#This Row],[4 weeks average]]-B1858)/B1858</f>
        <v>0.14263072180538586</v>
      </c>
    </row>
    <row r="1911" spans="1:6" x14ac:dyDescent="0.35">
      <c r="A1911" s="22">
        <v>40735</v>
      </c>
      <c r="B1911" s="24">
        <f>VLOOKUP(Table2634[[#This Row],[Date]],'DB Money Supply'!$A:$D,4)</f>
        <v>1983.7</v>
      </c>
      <c r="C1911" s="30">
        <f>(Table2634[[#This Row],[M1 Money Stock, Billions of Dollars, Weekly, Seasonally Adjusted]]-B1910)/B1910</f>
        <v>-1.0072014906582062E-3</v>
      </c>
      <c r="D1911" s="34">
        <f>((1+Table2634[[#This Row],[Weekly change]])^52)-1</f>
        <v>-5.1051615362840974E-2</v>
      </c>
      <c r="E1911" s="24">
        <f t="shared" si="29"/>
        <v>1972.575</v>
      </c>
      <c r="F1911" s="32">
        <f>(Table2634[[#This Row],[4 weeks average]]-B1859)/B1859</f>
        <v>0.14531440515589625</v>
      </c>
    </row>
    <row r="1912" spans="1:6" x14ac:dyDescent="0.35">
      <c r="A1912" s="22">
        <v>40742</v>
      </c>
      <c r="B1912" s="24">
        <f>VLOOKUP(Table2634[[#This Row],[Date]],'DB Money Supply'!$A:$D,4)</f>
        <v>1975.8</v>
      </c>
      <c r="C1912" s="30">
        <f>(Table2634[[#This Row],[M1 Money Stock, Billions of Dollars, Weekly, Seasonally Adjusted]]-B1911)/B1911</f>
        <v>-3.9824570247517727E-3</v>
      </c>
      <c r="D1912" s="34">
        <f>((1+Table2634[[#This Row],[Weekly change]])^52)-1</f>
        <v>-0.18738775159059884</v>
      </c>
      <c r="E1912" s="24">
        <f t="shared" si="29"/>
        <v>1976.15</v>
      </c>
      <c r="F1912" s="32">
        <f>(Table2634[[#This Row],[4 weeks average]]-B1860)/B1860</f>
        <v>0.14972655340935545</v>
      </c>
    </row>
    <row r="1913" spans="1:6" x14ac:dyDescent="0.35">
      <c r="A1913" s="22">
        <v>40749</v>
      </c>
      <c r="B1913" s="24">
        <f>VLOOKUP(Table2634[[#This Row],[Date]],'DB Money Supply'!$A:$D,4)</f>
        <v>2001.2</v>
      </c>
      <c r="C1913" s="30">
        <f>(Table2634[[#This Row],[M1 Money Stock, Billions of Dollars, Weekly, Seasonally Adjusted]]-B1912)/B1912</f>
        <v>1.2855552181394924E-2</v>
      </c>
      <c r="D1913" s="34">
        <f>((1+Table2634[[#This Row],[Weekly change]])^52)-1</f>
        <v>0.9429905216724972</v>
      </c>
      <c r="E1913" s="24">
        <f t="shared" si="29"/>
        <v>1986.6</v>
      </c>
      <c r="F1913" s="32">
        <f>(Table2634[[#This Row],[4 weeks average]]-B1861)/B1861</f>
        <v>0.14792557494510575</v>
      </c>
    </row>
    <row r="1914" spans="1:6" x14ac:dyDescent="0.35">
      <c r="A1914" s="22">
        <v>40756</v>
      </c>
      <c r="B1914" s="24">
        <f>VLOOKUP(Table2634[[#This Row],[Date]],'DB Money Supply'!$A:$D,4)</f>
        <v>2063.5</v>
      </c>
      <c r="C1914" s="30">
        <f>(Table2634[[#This Row],[M1 Money Stock, Billions of Dollars, Weekly, Seasonally Adjusted]]-B1913)/B1913</f>
        <v>3.113132120727561E-2</v>
      </c>
      <c r="D1914" s="34">
        <f>((1+Table2634[[#This Row],[Weekly change]])^52)-1</f>
        <v>3.9241004987049743</v>
      </c>
      <c r="E1914" s="24">
        <f t="shared" si="29"/>
        <v>2006.05</v>
      </c>
      <c r="F1914" s="32">
        <f>(Table2634[[#This Row],[4 weeks average]]-B1862)/B1862</f>
        <v>0.16010293777469345</v>
      </c>
    </row>
    <row r="1915" spans="1:6" x14ac:dyDescent="0.35">
      <c r="A1915" s="22">
        <v>40763</v>
      </c>
      <c r="B1915" s="24">
        <f>VLOOKUP(Table2634[[#This Row],[Date]],'DB Money Supply'!$A:$D,4)</f>
        <v>2094.4</v>
      </c>
      <c r="C1915" s="30">
        <f>(Table2634[[#This Row],[M1 Money Stock, Billions of Dollars, Weekly, Seasonally Adjusted]]-B1914)/B1914</f>
        <v>1.497455779016239E-2</v>
      </c>
      <c r="D1915" s="34">
        <f>((1+Table2634[[#This Row],[Weekly change]])^52)-1</f>
        <v>1.1660481756185641</v>
      </c>
      <c r="E1915" s="24">
        <f t="shared" si="29"/>
        <v>2033.7249999999999</v>
      </c>
      <c r="F1915" s="32">
        <f>(Table2634[[#This Row],[4 weeks average]]-B1863)/B1863</f>
        <v>0.16652804864058723</v>
      </c>
    </row>
    <row r="1916" spans="1:6" x14ac:dyDescent="0.35">
      <c r="A1916" s="22">
        <v>40770</v>
      </c>
      <c r="B1916" s="24">
        <f>VLOOKUP(Table2634[[#This Row],[Date]],'DB Money Supply'!$A:$D,4)</f>
        <v>2109.1</v>
      </c>
      <c r="C1916" s="30">
        <f>(Table2634[[#This Row],[M1 Money Stock, Billions of Dollars, Weekly, Seasonally Adjusted]]-B1915)/B1915</f>
        <v>7.0187165775400196E-3</v>
      </c>
      <c r="D1916" s="34">
        <f>((1+Table2634[[#This Row],[Weekly change]])^52)-1</f>
        <v>0.43864025750754787</v>
      </c>
      <c r="E1916" s="24">
        <f t="shared" si="29"/>
        <v>2067.0500000000002</v>
      </c>
      <c r="F1916" s="32">
        <f>(Table2634[[#This Row],[4 weeks average]]-B1864)/B1864</f>
        <v>0.18652775386028372</v>
      </c>
    </row>
    <row r="1917" spans="1:6" x14ac:dyDescent="0.35">
      <c r="A1917" s="22">
        <v>40777</v>
      </c>
      <c r="B1917" s="24">
        <f>VLOOKUP(Table2634[[#This Row],[Date]],'DB Money Supply'!$A:$D,4)</f>
        <v>2136</v>
      </c>
      <c r="C1917" s="30">
        <f>(Table2634[[#This Row],[M1 Money Stock, Billions of Dollars, Weekly, Seasonally Adjusted]]-B1916)/B1916</f>
        <v>1.2754255369588968E-2</v>
      </c>
      <c r="D1917" s="34">
        <f>((1+Table2634[[#This Row],[Weekly change]])^52)-1</f>
        <v>0.93291157495946475</v>
      </c>
      <c r="E1917" s="24">
        <f t="shared" si="29"/>
        <v>2100.75</v>
      </c>
      <c r="F1917" s="32">
        <f>(Table2634[[#This Row],[4 weeks average]]-B1865)/B1865</f>
        <v>0.19537384772960048</v>
      </c>
    </row>
    <row r="1918" spans="1:6" x14ac:dyDescent="0.35">
      <c r="A1918" s="22">
        <v>40784</v>
      </c>
      <c r="B1918" s="24">
        <f>VLOOKUP(Table2634[[#This Row],[Date]],'DB Money Supply'!$A:$D,4)</f>
        <v>2122.4</v>
      </c>
      <c r="C1918" s="30">
        <f>(Table2634[[#This Row],[M1 Money Stock, Billions of Dollars, Weekly, Seasonally Adjusted]]-B1917)/B1917</f>
        <v>-6.3670411985018299E-3</v>
      </c>
      <c r="D1918" s="34">
        <f>((1+Table2634[[#This Row],[Weekly change]])^52)-1</f>
        <v>-0.28261645944718394</v>
      </c>
      <c r="E1918" s="24">
        <f t="shared" si="29"/>
        <v>2115.4749999999999</v>
      </c>
      <c r="F1918" s="32">
        <f>(Table2634[[#This Row],[4 weeks average]]-B1866)/B1866</f>
        <v>0.20382120298184714</v>
      </c>
    </row>
    <row r="1919" spans="1:6" x14ac:dyDescent="0.35">
      <c r="A1919" s="22">
        <v>40791</v>
      </c>
      <c r="B1919" s="24">
        <f>VLOOKUP(Table2634[[#This Row],[Date]],'DB Money Supply'!$A:$D,4)</f>
        <v>2110.1</v>
      </c>
      <c r="C1919" s="30">
        <f>(Table2634[[#This Row],[M1 Money Stock, Billions of Dollars, Weekly, Seasonally Adjusted]]-B1918)/B1918</f>
        <v>-5.795326045985762E-3</v>
      </c>
      <c r="D1919" s="34">
        <f>((1+Table2634[[#This Row],[Weekly change]])^52)-1</f>
        <v>-0.26083460494465827</v>
      </c>
      <c r="E1919" s="24">
        <f t="shared" si="29"/>
        <v>2119.4</v>
      </c>
      <c r="F1919" s="32">
        <f>(Table2634[[#This Row],[4 weeks average]]-B1867)/B1867</f>
        <v>0.21143183766790516</v>
      </c>
    </row>
    <row r="1920" spans="1:6" x14ac:dyDescent="0.35">
      <c r="A1920" s="22">
        <v>40798</v>
      </c>
      <c r="B1920" s="24">
        <f>VLOOKUP(Table2634[[#This Row],[Date]],'DB Money Supply'!$A:$D,4)</f>
        <v>2118.6999999999998</v>
      </c>
      <c r="C1920" s="30">
        <f>(Table2634[[#This Row],[M1 Money Stock, Billions of Dollars, Weekly, Seasonally Adjusted]]-B1919)/B1919</f>
        <v>4.0756362257712477E-3</v>
      </c>
      <c r="D1920" s="34">
        <f>((1+Table2634[[#This Row],[Weekly change]])^52)-1</f>
        <v>0.23553289698651603</v>
      </c>
      <c r="E1920" s="24">
        <f t="shared" si="29"/>
        <v>2121.8000000000002</v>
      </c>
      <c r="F1920" s="32">
        <f>(Table2634[[#This Row],[4 weeks average]]-B1868)/B1868</f>
        <v>0.19970598213276053</v>
      </c>
    </row>
    <row r="1921" spans="1:6" x14ac:dyDescent="0.35">
      <c r="A1921" s="22">
        <v>40805</v>
      </c>
      <c r="B1921" s="24">
        <f>VLOOKUP(Table2634[[#This Row],[Date]],'DB Money Supply'!$A:$D,4)</f>
        <v>2120.9</v>
      </c>
      <c r="C1921" s="30">
        <f>(Table2634[[#This Row],[M1 Money Stock, Billions of Dollars, Weekly, Seasonally Adjusted]]-B1920)/B1920</f>
        <v>1.0383725869638331E-3</v>
      </c>
      <c r="D1921" s="34">
        <f>((1+Table2634[[#This Row],[Weekly change]])^52)-1</f>
        <v>5.5450151968947425E-2</v>
      </c>
      <c r="E1921" s="24">
        <f t="shared" si="29"/>
        <v>2118.0250000000001</v>
      </c>
      <c r="F1921" s="32">
        <f>(Table2634[[#This Row],[4 weeks average]]-B1869)/B1869</f>
        <v>0.19689477848101278</v>
      </c>
    </row>
    <row r="1922" spans="1:6" x14ac:dyDescent="0.35">
      <c r="A1922" s="22">
        <v>40812</v>
      </c>
      <c r="B1922" s="24">
        <f>VLOOKUP(Table2634[[#This Row],[Date]],'DB Money Supply'!$A:$D,4)</f>
        <v>2128</v>
      </c>
      <c r="C1922" s="30">
        <f>(Table2634[[#This Row],[M1 Money Stock, Billions of Dollars, Weekly, Seasonally Adjusted]]-B1921)/B1921</f>
        <v>3.3476354377858027E-3</v>
      </c>
      <c r="D1922" s="34">
        <f>((1+Table2634[[#This Row],[Weekly change]])^52)-1</f>
        <v>0.18980129973883009</v>
      </c>
      <c r="E1922" s="24">
        <f t="shared" si="29"/>
        <v>2119.4249999999997</v>
      </c>
      <c r="F1922" s="32">
        <f>(Table2634[[#This Row],[4 weeks average]]-B1870)/B1870</f>
        <v>0.19727996836515629</v>
      </c>
    </row>
    <row r="1923" spans="1:6" x14ac:dyDescent="0.35">
      <c r="A1923" s="22">
        <v>40819</v>
      </c>
      <c r="B1923" s="24">
        <f>VLOOKUP(Table2634[[#This Row],[Date]],'DB Money Supply'!$A:$D,4)</f>
        <v>2176.6999999999998</v>
      </c>
      <c r="C1923" s="30">
        <f>(Table2634[[#This Row],[M1 Money Stock, Billions of Dollars, Weekly, Seasonally Adjusted]]-B1922)/B1922</f>
        <v>2.2885338345864575E-2</v>
      </c>
      <c r="D1923" s="34">
        <f>((1+Table2634[[#This Row],[Weekly change]])^52)-1</f>
        <v>2.243408042273864</v>
      </c>
      <c r="E1923" s="24">
        <f t="shared" si="29"/>
        <v>2136.0749999999998</v>
      </c>
      <c r="F1923" s="32">
        <f>(Table2634[[#This Row],[4 weeks average]]-B1871)/B1871</f>
        <v>0.20260950343429782</v>
      </c>
    </row>
    <row r="1924" spans="1:6" x14ac:dyDescent="0.35">
      <c r="A1924" s="22">
        <v>40826</v>
      </c>
      <c r="B1924" s="24">
        <f>VLOOKUP(Table2634[[#This Row],[Date]],'DB Money Supply'!$A:$D,4)</f>
        <v>2150.8000000000002</v>
      </c>
      <c r="C1924" s="30">
        <f>(Table2634[[#This Row],[M1 Money Stock, Billions of Dollars, Weekly, Seasonally Adjusted]]-B1923)/B1923</f>
        <v>-1.189874580787414E-2</v>
      </c>
      <c r="D1924" s="34">
        <f>((1+Table2634[[#This Row],[Weekly change]])^52)-1</f>
        <v>-0.46336940661928838</v>
      </c>
      <c r="E1924" s="24">
        <f t="shared" si="29"/>
        <v>2144.1</v>
      </c>
      <c r="F1924" s="32">
        <f>(Table2634[[#This Row],[4 weeks average]]-B1872)/B1872</f>
        <v>0.19815590947191947</v>
      </c>
    </row>
    <row r="1925" spans="1:6" x14ac:dyDescent="0.35">
      <c r="A1925" s="22">
        <v>40833</v>
      </c>
      <c r="B1925" s="24">
        <f>VLOOKUP(Table2634[[#This Row],[Date]],'DB Money Supply'!$A:$D,4)</f>
        <v>2128.1999999999998</v>
      </c>
      <c r="C1925" s="30">
        <f>(Table2634[[#This Row],[M1 Money Stock, Billions of Dollars, Weekly, Seasonally Adjusted]]-B1924)/B1924</f>
        <v>-1.0507718058397043E-2</v>
      </c>
      <c r="D1925" s="34">
        <f>((1+Table2634[[#This Row],[Weekly change]])^52)-1</f>
        <v>-0.42264175172620999</v>
      </c>
      <c r="E1925" s="24">
        <f t="shared" si="29"/>
        <v>2145.9250000000002</v>
      </c>
      <c r="F1925" s="32">
        <f>(Table2634[[#This Row],[4 weeks average]]-B1873)/B1873</f>
        <v>0.20795102730087262</v>
      </c>
    </row>
    <row r="1926" spans="1:6" x14ac:dyDescent="0.35">
      <c r="A1926" s="22">
        <v>40840</v>
      </c>
      <c r="B1926" s="24">
        <f>VLOOKUP(Table2634[[#This Row],[Date]],'DB Money Supply'!$A:$D,4)</f>
        <v>2126.6</v>
      </c>
      <c r="C1926" s="30">
        <f>(Table2634[[#This Row],[M1 Money Stock, Billions of Dollars, Weekly, Seasonally Adjusted]]-B1925)/B1925</f>
        <v>-7.5180904050366941E-4</v>
      </c>
      <c r="D1926" s="34">
        <f>((1+Table2634[[#This Row],[Weekly change]])^52)-1</f>
        <v>-3.8353897783418467E-2</v>
      </c>
      <c r="E1926" s="24">
        <f t="shared" si="29"/>
        <v>2145.5749999999998</v>
      </c>
      <c r="F1926" s="32">
        <f>(Table2634[[#This Row],[4 weeks average]]-B1874)/B1874</f>
        <v>0.19898016205644026</v>
      </c>
    </row>
    <row r="1927" spans="1:6" x14ac:dyDescent="0.35">
      <c r="A1927" s="22">
        <v>40847</v>
      </c>
      <c r="B1927" s="24">
        <f>VLOOKUP(Table2634[[#This Row],[Date]],'DB Money Supply'!$A:$D,4)</f>
        <v>2136.1999999999998</v>
      </c>
      <c r="C1927" s="30">
        <f>(Table2634[[#This Row],[M1 Money Stock, Billions of Dollars, Weekly, Seasonally Adjusted]]-B1926)/B1926</f>
        <v>4.5142480955515417E-3</v>
      </c>
      <c r="D1927" s="34">
        <f>((1+Table2634[[#This Row],[Weekly change]])^52)-1</f>
        <v>0.26391323580292214</v>
      </c>
      <c r="E1927" s="24">
        <f t="shared" si="29"/>
        <v>2135.4499999999998</v>
      </c>
      <c r="F1927" s="32">
        <f>(Table2634[[#This Row],[4 weeks average]]-B1875)/B1875</f>
        <v>0.20892776268115926</v>
      </c>
    </row>
    <row r="1928" spans="1:6" x14ac:dyDescent="0.35">
      <c r="A1928" s="22">
        <v>40854</v>
      </c>
      <c r="B1928" s="24">
        <f>VLOOKUP(Table2634[[#This Row],[Date]],'DB Money Supply'!$A:$D,4)</f>
        <v>2147.3000000000002</v>
      </c>
      <c r="C1928" s="30">
        <f>(Table2634[[#This Row],[M1 Money Stock, Billions of Dollars, Weekly, Seasonally Adjusted]]-B1927)/B1927</f>
        <v>5.1961426832695277E-3</v>
      </c>
      <c r="D1928" s="34">
        <f>((1+Table2634[[#This Row],[Weekly change]])^52)-1</f>
        <v>0.3093094286410476</v>
      </c>
      <c r="E1928" s="24">
        <f t="shared" si="29"/>
        <v>2134.5749999999998</v>
      </c>
      <c r="F1928" s="32">
        <f>(Table2634[[#This Row],[4 weeks average]]-B1876)/B1876</f>
        <v>0.14288965037211532</v>
      </c>
    </row>
    <row r="1929" spans="1:6" x14ac:dyDescent="0.35">
      <c r="A1929" s="22">
        <v>40861</v>
      </c>
      <c r="B1929" s="24">
        <f>VLOOKUP(Table2634[[#This Row],[Date]],'DB Money Supply'!$A:$D,4)</f>
        <v>2171.9</v>
      </c>
      <c r="C1929" s="30">
        <f>(Table2634[[#This Row],[M1 Money Stock, Billions of Dollars, Weekly, Seasonally Adjusted]]-B1928)/B1928</f>
        <v>1.1456247380431196E-2</v>
      </c>
      <c r="D1929" s="34">
        <f>((1+Table2634[[#This Row],[Weekly change]])^52)-1</f>
        <v>0.80821165017733554</v>
      </c>
      <c r="E1929" s="24">
        <f t="shared" ref="E1929:E1992" si="30">AVERAGE(B1926:B1929)</f>
        <v>2145.5</v>
      </c>
      <c r="F1929" s="32">
        <f>(Table2634[[#This Row],[4 weeks average]]-B1877)/B1877</f>
        <v>0.19062153163152054</v>
      </c>
    </row>
    <row r="1930" spans="1:6" x14ac:dyDescent="0.35">
      <c r="A1930" s="22">
        <v>40868</v>
      </c>
      <c r="B1930" s="24">
        <f>VLOOKUP(Table2634[[#This Row],[Date]],'DB Money Supply'!$A:$D,4)</f>
        <v>2179.4</v>
      </c>
      <c r="C1930" s="30">
        <f>(Table2634[[#This Row],[M1 Money Stock, Billions of Dollars, Weekly, Seasonally Adjusted]]-B1929)/B1929</f>
        <v>3.4531976610341175E-3</v>
      </c>
      <c r="D1930" s="34">
        <f>((1+Table2634[[#This Row],[Weekly change]])^52)-1</f>
        <v>0.19632810280458179</v>
      </c>
      <c r="E1930" s="24">
        <f t="shared" si="30"/>
        <v>2158.6999999999998</v>
      </c>
      <c r="F1930" s="32">
        <f>(Table2634[[#This Row],[4 weeks average]]-B1878)/B1878</f>
        <v>0.18675096206706973</v>
      </c>
    </row>
    <row r="1931" spans="1:6" x14ac:dyDescent="0.35">
      <c r="A1931" s="22">
        <v>40875</v>
      </c>
      <c r="B1931" s="24">
        <f>VLOOKUP(Table2634[[#This Row],[Date]],'DB Money Supply'!$A:$D,4)</f>
        <v>2171.1999999999998</v>
      </c>
      <c r="C1931" s="30">
        <f>(Table2634[[#This Row],[M1 Money Stock, Billions of Dollars, Weekly, Seasonally Adjusted]]-B1930)/B1930</f>
        <v>-3.7625034413142481E-3</v>
      </c>
      <c r="D1931" s="34">
        <f>((1+Table2634[[#This Row],[Weekly change]])^52)-1</f>
        <v>-0.17800352481677839</v>
      </c>
      <c r="E1931" s="24">
        <f t="shared" si="30"/>
        <v>2167.4499999999998</v>
      </c>
      <c r="F1931" s="32">
        <f>(Table2634[[#This Row],[4 weeks average]]-B1879)/B1879</f>
        <v>0.18046402701377917</v>
      </c>
    </row>
    <row r="1932" spans="1:6" x14ac:dyDescent="0.35">
      <c r="A1932" s="22">
        <v>40882</v>
      </c>
      <c r="B1932" s="24">
        <f>VLOOKUP(Table2634[[#This Row],[Date]],'DB Money Supply'!$A:$D,4)</f>
        <v>2158.5</v>
      </c>
      <c r="C1932" s="30">
        <f>(Table2634[[#This Row],[M1 Money Stock, Billions of Dollars, Weekly, Seasonally Adjusted]]-B1931)/B1931</f>
        <v>-5.8492999263079493E-3</v>
      </c>
      <c r="D1932" s="34">
        <f>((1+Table2634[[#This Row],[Weekly change]])^52)-1</f>
        <v>-0.2629183842512719</v>
      </c>
      <c r="E1932" s="24">
        <f t="shared" si="30"/>
        <v>2170.25</v>
      </c>
      <c r="F1932" s="32">
        <f>(Table2634[[#This Row],[4 weeks average]]-B1880)/B1880</f>
        <v>0.19751144953925953</v>
      </c>
    </row>
    <row r="1933" spans="1:6" x14ac:dyDescent="0.35">
      <c r="A1933" s="22">
        <v>40889</v>
      </c>
      <c r="B1933" s="24">
        <f>VLOOKUP(Table2634[[#This Row],[Date]],'DB Money Supply'!$A:$D,4)</f>
        <v>2165.6999999999998</v>
      </c>
      <c r="C1933" s="30">
        <f>(Table2634[[#This Row],[M1 Money Stock, Billions of Dollars, Weekly, Seasonally Adjusted]]-B1932)/B1932</f>
        <v>3.3356497567754544E-3</v>
      </c>
      <c r="D1933" s="34">
        <f>((1+Table2634[[#This Row],[Weekly change]])^52)-1</f>
        <v>0.18906244888464174</v>
      </c>
      <c r="E1933" s="24">
        <f t="shared" si="30"/>
        <v>2168.6999999999998</v>
      </c>
      <c r="F1933" s="32">
        <f>(Table2634[[#This Row],[4 weeks average]]-B1881)/B1881</f>
        <v>0.18572990705303435</v>
      </c>
    </row>
    <row r="1934" spans="1:6" x14ac:dyDescent="0.35">
      <c r="A1934" s="22">
        <v>40896</v>
      </c>
      <c r="B1934" s="24">
        <f>VLOOKUP(Table2634[[#This Row],[Date]],'DB Money Supply'!$A:$D,4)</f>
        <v>2149.8000000000002</v>
      </c>
      <c r="C1934" s="30">
        <f>(Table2634[[#This Row],[M1 Money Stock, Billions of Dollars, Weekly, Seasonally Adjusted]]-B1933)/B1933</f>
        <v>-7.3417370826982676E-3</v>
      </c>
      <c r="D1934" s="34">
        <f>((1+Table2634[[#This Row],[Weekly change]])^52)-1</f>
        <v>-0.31830889861390632</v>
      </c>
      <c r="E1934" s="24">
        <f t="shared" si="30"/>
        <v>2161.3000000000002</v>
      </c>
      <c r="F1934" s="32">
        <f>(Table2634[[#This Row],[4 weeks average]]-B1882)/B1882</f>
        <v>0.17410908300738823</v>
      </c>
    </row>
    <row r="1935" spans="1:6" x14ac:dyDescent="0.35">
      <c r="A1935" s="22">
        <v>40903</v>
      </c>
      <c r="B1935" s="24">
        <f>VLOOKUP(Table2634[[#This Row],[Date]],'DB Money Supply'!$A:$D,4)</f>
        <v>2156.3000000000002</v>
      </c>
      <c r="C1935" s="30">
        <f>(Table2634[[#This Row],[M1 Money Stock, Billions of Dollars, Weekly, Seasonally Adjusted]]-B1934)/B1934</f>
        <v>3.023537073216113E-3</v>
      </c>
      <c r="D1935" s="34">
        <f>((1+Table2634[[#This Row],[Weekly change]])^52)-1</f>
        <v>0.16998007603898602</v>
      </c>
      <c r="E1935" s="24">
        <f t="shared" si="30"/>
        <v>2157.5749999999998</v>
      </c>
      <c r="F1935" s="32">
        <f>(Table2634[[#This Row],[4 weeks average]]-B1883)/B1883</f>
        <v>0.16399169184290027</v>
      </c>
    </row>
    <row r="1936" spans="1:6" x14ac:dyDescent="0.35">
      <c r="A1936" s="22">
        <v>40910</v>
      </c>
      <c r="B1936" s="24">
        <f>VLOOKUP(Table2634[[#This Row],[Date]],'DB Money Supply'!$A:$D,4)</f>
        <v>2199.1999999999998</v>
      </c>
      <c r="C1936" s="30">
        <f>(Table2634[[#This Row],[M1 Money Stock, Billions of Dollars, Weekly, Seasonally Adjusted]]-B1935)/B1935</f>
        <v>1.9895190836154354E-2</v>
      </c>
      <c r="D1936" s="34">
        <f>((1+Table2634[[#This Row],[Weekly change]])^52)-1</f>
        <v>1.7854045762843982</v>
      </c>
      <c r="E1936" s="24">
        <f t="shared" si="30"/>
        <v>2167.75</v>
      </c>
      <c r="F1936" s="32">
        <f>(Table2634[[#This Row],[4 weeks average]]-B1884)/B1884</f>
        <v>0.17182009838369636</v>
      </c>
    </row>
    <row r="1937" spans="1:6" x14ac:dyDescent="0.35">
      <c r="A1937" s="22">
        <v>40917</v>
      </c>
      <c r="B1937" s="24">
        <f>VLOOKUP(Table2634[[#This Row],[Date]],'DB Money Supply'!$A:$D,4)</f>
        <v>2199.3000000000002</v>
      </c>
      <c r="C1937" s="30">
        <f>(Table2634[[#This Row],[M1 Money Stock, Billions of Dollars, Weekly, Seasonally Adjusted]]-B1936)/B1936</f>
        <v>4.5471080393035564E-5</v>
      </c>
      <c r="D1937" s="34">
        <f>((1+Table2634[[#This Row],[Weekly change]])^52)-1</f>
        <v>2.3672399223630958E-3</v>
      </c>
      <c r="E1937" s="24">
        <f t="shared" si="30"/>
        <v>2176.15</v>
      </c>
      <c r="F1937" s="32">
        <f>(Table2634[[#This Row],[4 weeks average]]-B1885)/B1885</f>
        <v>0.18623603161624425</v>
      </c>
    </row>
    <row r="1938" spans="1:6" x14ac:dyDescent="0.35">
      <c r="A1938" s="22">
        <v>40924</v>
      </c>
      <c r="B1938" s="24">
        <f>VLOOKUP(Table2634[[#This Row],[Date]],'DB Money Supply'!$A:$D,4)</f>
        <v>2198.1</v>
      </c>
      <c r="C1938" s="30">
        <f>(Table2634[[#This Row],[M1 Money Stock, Billions of Dollars, Weekly, Seasonally Adjusted]]-B1937)/B1937</f>
        <v>-5.4562815441289169E-4</v>
      </c>
      <c r="D1938" s="34">
        <f>((1+Table2634[[#This Row],[Weekly change]])^52)-1</f>
        <v>-2.7981466491974305E-2</v>
      </c>
      <c r="E1938" s="24">
        <f t="shared" si="30"/>
        <v>2188.2249999999999</v>
      </c>
      <c r="F1938" s="32">
        <f>(Table2634[[#This Row],[4 weeks average]]-B1886)/B1886</f>
        <v>0.17754130118925898</v>
      </c>
    </row>
    <row r="1939" spans="1:6" x14ac:dyDescent="0.35">
      <c r="A1939" s="22">
        <v>40931</v>
      </c>
      <c r="B1939" s="24">
        <f>VLOOKUP(Table2634[[#This Row],[Date]],'DB Money Supply'!$A:$D,4)</f>
        <v>2207.4</v>
      </c>
      <c r="C1939" s="30">
        <f>(Table2634[[#This Row],[M1 Money Stock, Billions of Dollars, Weekly, Seasonally Adjusted]]-B1938)/B1938</f>
        <v>4.2309267094309553E-3</v>
      </c>
      <c r="D1939" s="34">
        <f>((1+Table2634[[#This Row],[Weekly change]])^52)-1</f>
        <v>0.24550874658834676</v>
      </c>
      <c r="E1939" s="24">
        <f t="shared" si="30"/>
        <v>2201</v>
      </c>
      <c r="F1939" s="32">
        <f>(Table2634[[#This Row],[4 weeks average]]-B1887)/B1887</f>
        <v>0.18709886198155445</v>
      </c>
    </row>
    <row r="1940" spans="1:6" x14ac:dyDescent="0.35">
      <c r="A1940" s="22">
        <v>40938</v>
      </c>
      <c r="B1940" s="24">
        <f>VLOOKUP(Table2634[[#This Row],[Date]],'DB Money Supply'!$A:$D,4)</f>
        <v>2204.3000000000002</v>
      </c>
      <c r="C1940" s="30">
        <f>(Table2634[[#This Row],[M1 Money Stock, Billions of Dollars, Weekly, Seasonally Adjusted]]-B1939)/B1939</f>
        <v>-1.404367128748713E-3</v>
      </c>
      <c r="D1940" s="34">
        <f>((1+Table2634[[#This Row],[Weekly change]])^52)-1</f>
        <v>-7.047206378944415E-2</v>
      </c>
      <c r="E1940" s="24">
        <f t="shared" si="30"/>
        <v>2202.2749999999996</v>
      </c>
      <c r="F1940" s="32">
        <f>(Table2634[[#This Row],[4 weeks average]]-B1888)/B1888</f>
        <v>0.17844338613013683</v>
      </c>
    </row>
    <row r="1941" spans="1:6" x14ac:dyDescent="0.35">
      <c r="A1941" s="22">
        <v>40945</v>
      </c>
      <c r="B1941" s="24">
        <f>VLOOKUP(Table2634[[#This Row],[Date]],'DB Money Supply'!$A:$D,4)</f>
        <v>2197.3000000000002</v>
      </c>
      <c r="C1941" s="30">
        <f>(Table2634[[#This Row],[M1 Money Stock, Billions of Dollars, Weekly, Seasonally Adjusted]]-B1940)/B1940</f>
        <v>-3.1756113051762463E-3</v>
      </c>
      <c r="D1941" s="34">
        <f>((1+Table2634[[#This Row],[Weekly change]])^52)-1</f>
        <v>-0.15244075915779109</v>
      </c>
      <c r="E1941" s="24">
        <f t="shared" si="30"/>
        <v>2201.7750000000001</v>
      </c>
      <c r="F1941" s="32">
        <f>(Table2634[[#This Row],[4 weeks average]]-B1889)/B1889</f>
        <v>0.18989137483787288</v>
      </c>
    </row>
    <row r="1942" spans="1:6" x14ac:dyDescent="0.35">
      <c r="A1942" s="22">
        <v>40952</v>
      </c>
      <c r="B1942" s="24">
        <f>VLOOKUP(Table2634[[#This Row],[Date]],'DB Money Supply'!$A:$D,4)</f>
        <v>2211.8000000000002</v>
      </c>
      <c r="C1942" s="30">
        <f>(Table2634[[#This Row],[M1 Money Stock, Billions of Dollars, Weekly, Seasonally Adjusted]]-B1941)/B1941</f>
        <v>6.5990078732990481E-3</v>
      </c>
      <c r="D1942" s="34">
        <f>((1+Table2634[[#This Row],[Weekly change]])^52)-1</f>
        <v>0.40779006686024521</v>
      </c>
      <c r="E1942" s="24">
        <f t="shared" si="30"/>
        <v>2205.2000000000003</v>
      </c>
      <c r="F1942" s="32">
        <f>(Table2634[[#This Row],[4 weeks average]]-B1890)/B1890</f>
        <v>0.18616534882470032</v>
      </c>
    </row>
    <row r="1943" spans="1:6" x14ac:dyDescent="0.35">
      <c r="A1943" s="22">
        <v>40959</v>
      </c>
      <c r="B1943" s="24">
        <f>VLOOKUP(Table2634[[#This Row],[Date]],'DB Money Supply'!$A:$D,4)</f>
        <v>2217.4</v>
      </c>
      <c r="C1943" s="30">
        <f>(Table2634[[#This Row],[M1 Money Stock, Billions of Dollars, Weekly, Seasonally Adjusted]]-B1942)/B1942</f>
        <v>2.5318744913644582E-3</v>
      </c>
      <c r="D1943" s="34">
        <f>((1+Table2634[[#This Row],[Weekly change]])^52)-1</f>
        <v>0.14052773900951587</v>
      </c>
      <c r="E1943" s="24">
        <f t="shared" si="30"/>
        <v>2207.7000000000003</v>
      </c>
      <c r="F1943" s="32">
        <f>(Table2634[[#This Row],[4 weeks average]]-B1891)/B1891</f>
        <v>0.17069678650970427</v>
      </c>
    </row>
    <row r="1944" spans="1:6" x14ac:dyDescent="0.35">
      <c r="A1944" s="22">
        <v>40966</v>
      </c>
      <c r="B1944" s="24">
        <f>VLOOKUP(Table2634[[#This Row],[Date]],'DB Money Supply'!$A:$D,4)</f>
        <v>2210.4</v>
      </c>
      <c r="C1944" s="30">
        <f>(Table2634[[#This Row],[M1 Money Stock, Billions of Dollars, Weekly, Seasonally Adjusted]]-B1943)/B1943</f>
        <v>-3.1568503652926851E-3</v>
      </c>
      <c r="D1944" s="34">
        <f>((1+Table2634[[#This Row],[Weekly change]])^52)-1</f>
        <v>-0.15161087439801513</v>
      </c>
      <c r="E1944" s="24">
        <f t="shared" si="30"/>
        <v>2209.2249999999999</v>
      </c>
      <c r="F1944" s="32">
        <f>(Table2634[[#This Row],[4 weeks average]]-B1892)/B1892</f>
        <v>0.16569491346559723</v>
      </c>
    </row>
    <row r="1945" spans="1:6" x14ac:dyDescent="0.35">
      <c r="A1945" s="22">
        <v>40973</v>
      </c>
      <c r="B1945" s="24">
        <f>VLOOKUP(Table2634[[#This Row],[Date]],'DB Money Supply'!$A:$D,4)</f>
        <v>2213.6999999999998</v>
      </c>
      <c r="C1945" s="30">
        <f>(Table2634[[#This Row],[M1 Money Stock, Billions of Dollars, Weekly, Seasonally Adjusted]]-B1944)/B1944</f>
        <v>1.4929424538543824E-3</v>
      </c>
      <c r="D1945" s="34">
        <f>((1+Table2634[[#This Row],[Weekly change]])^52)-1</f>
        <v>8.0663402801342876E-2</v>
      </c>
      <c r="E1945" s="24">
        <f t="shared" si="30"/>
        <v>2213.3249999999998</v>
      </c>
      <c r="F1945" s="32">
        <f>(Table2634[[#This Row],[4 weeks average]]-B1893)/B1893</f>
        <v>0.18006238003838768</v>
      </c>
    </row>
    <row r="1946" spans="1:6" x14ac:dyDescent="0.35">
      <c r="A1946" s="22">
        <v>40980</v>
      </c>
      <c r="B1946" s="24">
        <f>VLOOKUP(Table2634[[#This Row],[Date]],'DB Money Supply'!$A:$D,4)</f>
        <v>2228.9</v>
      </c>
      <c r="C1946" s="30">
        <f>(Table2634[[#This Row],[M1 Money Stock, Billions of Dollars, Weekly, Seasonally Adjusted]]-B1945)/B1945</f>
        <v>6.8663323846954302E-3</v>
      </c>
      <c r="D1946" s="34">
        <f>((1+Table2634[[#This Row],[Weekly change]])^52)-1</f>
        <v>0.4273635295258289</v>
      </c>
      <c r="E1946" s="24">
        <f t="shared" si="30"/>
        <v>2217.6</v>
      </c>
      <c r="F1946" s="32">
        <f>(Table2634[[#This Row],[4 weeks average]]-B1894)/B1894</f>
        <v>0.17358171041490264</v>
      </c>
    </row>
    <row r="1947" spans="1:6" x14ac:dyDescent="0.35">
      <c r="A1947" s="22">
        <v>40987</v>
      </c>
      <c r="B1947" s="24">
        <f>VLOOKUP(Table2634[[#This Row],[Date]],'DB Money Supply'!$A:$D,4)</f>
        <v>2227.9</v>
      </c>
      <c r="C1947" s="30">
        <f>(Table2634[[#This Row],[M1 Money Stock, Billions of Dollars, Weekly, Seasonally Adjusted]]-B1946)/B1946</f>
        <v>-4.4865180133698234E-4</v>
      </c>
      <c r="D1947" s="34">
        <f>((1+Table2634[[#This Row],[Weekly change]])^52)-1</f>
        <v>-2.306497009382058E-2</v>
      </c>
      <c r="E1947" s="24">
        <f t="shared" si="30"/>
        <v>2220.2249999999999</v>
      </c>
      <c r="F1947" s="32">
        <f>(Table2634[[#This Row],[4 weeks average]]-B1895)/B1895</f>
        <v>0.16780191458026503</v>
      </c>
    </row>
    <row r="1948" spans="1:6" x14ac:dyDescent="0.35">
      <c r="A1948" s="22">
        <v>40994</v>
      </c>
      <c r="B1948" s="24">
        <f>VLOOKUP(Table2634[[#This Row],[Date]],'DB Money Supply'!$A:$D,4)</f>
        <v>2227.1999999999998</v>
      </c>
      <c r="C1948" s="30">
        <f>(Table2634[[#This Row],[M1 Money Stock, Billions of Dollars, Weekly, Seasonally Adjusted]]-B1947)/B1947</f>
        <v>-3.1419722608746928E-4</v>
      </c>
      <c r="D1948" s="34">
        <f>((1+Table2634[[#This Row],[Weekly change]])^52)-1</f>
        <v>-1.6208036029983885E-2</v>
      </c>
      <c r="E1948" s="24">
        <f t="shared" si="30"/>
        <v>2224.4250000000002</v>
      </c>
      <c r="F1948" s="32">
        <f>(Table2634[[#This Row],[4 weeks average]]-B1896)/B1896</f>
        <v>0.1725396658057036</v>
      </c>
    </row>
    <row r="1949" spans="1:6" x14ac:dyDescent="0.35">
      <c r="A1949" s="22">
        <v>41001</v>
      </c>
      <c r="B1949" s="24">
        <f>VLOOKUP(Table2634[[#This Row],[Date]],'DB Money Supply'!$A:$D,4)</f>
        <v>2247.1</v>
      </c>
      <c r="C1949" s="30">
        <f>(Table2634[[#This Row],[M1 Money Stock, Billions of Dollars, Weekly, Seasonally Adjusted]]-B1948)/B1948</f>
        <v>8.9349856321839505E-3</v>
      </c>
      <c r="D1949" s="34">
        <f>((1+Table2634[[#This Row],[Weekly change]])^52)-1</f>
        <v>0.58812782126304031</v>
      </c>
      <c r="E1949" s="24">
        <f t="shared" si="30"/>
        <v>2232.7750000000001</v>
      </c>
      <c r="F1949" s="32">
        <f>(Table2634[[#This Row],[4 weeks average]]-B1897)/B1897</f>
        <v>0.17799672892265483</v>
      </c>
    </row>
    <row r="1950" spans="1:6" x14ac:dyDescent="0.35">
      <c r="A1950" s="22">
        <v>41008</v>
      </c>
      <c r="B1950" s="24">
        <f>VLOOKUP(Table2634[[#This Row],[Date]],'DB Money Supply'!$A:$D,4)</f>
        <v>2249.9</v>
      </c>
      <c r="C1950" s="30">
        <f>(Table2634[[#This Row],[M1 Money Stock, Billions of Dollars, Weekly, Seasonally Adjusted]]-B1949)/B1949</f>
        <v>1.2460504650439153E-3</v>
      </c>
      <c r="D1950" s="34">
        <f>((1+Table2634[[#This Row],[Weekly change]])^52)-1</f>
        <v>6.6896843884213242E-2</v>
      </c>
      <c r="E1950" s="24">
        <f t="shared" si="30"/>
        <v>2238.0250000000001</v>
      </c>
      <c r="F1950" s="32">
        <f>(Table2634[[#This Row],[4 weeks average]]-B1898)/B1898</f>
        <v>0.18014395697110314</v>
      </c>
    </row>
    <row r="1951" spans="1:6" x14ac:dyDescent="0.35">
      <c r="A1951" s="22">
        <v>41015</v>
      </c>
      <c r="B1951" s="24">
        <f>VLOOKUP(Table2634[[#This Row],[Date]],'DB Money Supply'!$A:$D,4)</f>
        <v>2241.8000000000002</v>
      </c>
      <c r="C1951" s="30">
        <f>(Table2634[[#This Row],[M1 Money Stock, Billions of Dollars, Weekly, Seasonally Adjusted]]-B1950)/B1950</f>
        <v>-3.6001600071113868E-3</v>
      </c>
      <c r="D1951" s="34">
        <f>((1+Table2634[[#This Row],[Weekly change]])^52)-1</f>
        <v>-0.17100911685994435</v>
      </c>
      <c r="E1951" s="24">
        <f t="shared" si="30"/>
        <v>2241.5</v>
      </c>
      <c r="F1951" s="32">
        <f>(Table2634[[#This Row],[4 weeks average]]-B1899)/B1899</f>
        <v>0.18422442941673714</v>
      </c>
    </row>
    <row r="1952" spans="1:6" x14ac:dyDescent="0.35">
      <c r="A1952" s="22">
        <v>41022</v>
      </c>
      <c r="B1952" s="24">
        <f>VLOOKUP(Table2634[[#This Row],[Date]],'DB Money Supply'!$A:$D,4)</f>
        <v>2247.4</v>
      </c>
      <c r="C1952" s="30">
        <f>(Table2634[[#This Row],[M1 Money Stock, Billions of Dollars, Weekly, Seasonally Adjusted]]-B1951)/B1951</f>
        <v>2.4979926844499547E-3</v>
      </c>
      <c r="D1952" s="34">
        <f>((1+Table2634[[#This Row],[Weekly change]])^52)-1</f>
        <v>0.13852509690645132</v>
      </c>
      <c r="E1952" s="24">
        <f t="shared" si="30"/>
        <v>2246.5500000000002</v>
      </c>
      <c r="F1952" s="32">
        <f>(Table2634[[#This Row],[4 weeks average]]-B1900)/B1900</f>
        <v>0.18102723162653775</v>
      </c>
    </row>
    <row r="1953" spans="1:6" x14ac:dyDescent="0.35">
      <c r="A1953" s="22">
        <v>41029</v>
      </c>
      <c r="B1953" s="24">
        <f>VLOOKUP(Table2634[[#This Row],[Date]],'DB Money Supply'!$A:$D,4)</f>
        <v>2253.5</v>
      </c>
      <c r="C1953" s="30">
        <f>(Table2634[[#This Row],[M1 Money Stock, Billions of Dollars, Weekly, Seasonally Adjusted]]-B1952)/B1952</f>
        <v>2.7142475749754869E-3</v>
      </c>
      <c r="D1953" s="34">
        <f>((1+Table2634[[#This Row],[Weekly change]])^52)-1</f>
        <v>0.15136670302889255</v>
      </c>
      <c r="E1953" s="24">
        <f t="shared" si="30"/>
        <v>2248.15</v>
      </c>
      <c r="F1953" s="32">
        <f>(Table2634[[#This Row],[4 weeks average]]-B1901)/B1901</f>
        <v>0.17054566281370415</v>
      </c>
    </row>
    <row r="1954" spans="1:6" x14ac:dyDescent="0.35">
      <c r="A1954" s="22">
        <v>41036</v>
      </c>
      <c r="B1954" s="24">
        <f>VLOOKUP(Table2634[[#This Row],[Date]],'DB Money Supply'!$A:$D,4)</f>
        <v>2241.3000000000002</v>
      </c>
      <c r="C1954" s="30">
        <f>(Table2634[[#This Row],[M1 Money Stock, Billions of Dollars, Weekly, Seasonally Adjusted]]-B1953)/B1953</f>
        <v>-5.4138007543819916E-3</v>
      </c>
      <c r="D1954" s="34">
        <f>((1+Table2634[[#This Row],[Weekly change]])^52)-1</f>
        <v>-0.24593932320085399</v>
      </c>
      <c r="E1954" s="24">
        <f t="shared" si="30"/>
        <v>2246</v>
      </c>
      <c r="F1954" s="32">
        <f>(Table2634[[#This Row],[4 weeks average]]-B1902)/B1902</f>
        <v>0.16487734038690946</v>
      </c>
    </row>
    <row r="1955" spans="1:6" x14ac:dyDescent="0.35">
      <c r="A1955" s="22">
        <v>41043</v>
      </c>
      <c r="B1955" s="24">
        <f>VLOOKUP(Table2634[[#This Row],[Date]],'DB Money Supply'!$A:$D,4)</f>
        <v>2267.3000000000002</v>
      </c>
      <c r="C1955" s="30">
        <f>(Table2634[[#This Row],[M1 Money Stock, Billions of Dollars, Weekly, Seasonally Adjusted]]-B1954)/B1954</f>
        <v>1.1600410476062998E-2</v>
      </c>
      <c r="D1955" s="34">
        <f>((1+Table2634[[#This Row],[Weekly change]])^52)-1</f>
        <v>0.82166216595627106</v>
      </c>
      <c r="E1955" s="24">
        <f t="shared" si="30"/>
        <v>2252.375</v>
      </c>
      <c r="F1955" s="32">
        <f>(Table2634[[#This Row],[4 weeks average]]-B1903)/B1903</f>
        <v>0.16661055575697931</v>
      </c>
    </row>
    <row r="1956" spans="1:6" x14ac:dyDescent="0.35">
      <c r="A1956" s="22">
        <v>41050</v>
      </c>
      <c r="B1956" s="24">
        <f>VLOOKUP(Table2634[[#This Row],[Date]],'DB Money Supply'!$A:$D,4)</f>
        <v>2261.9</v>
      </c>
      <c r="C1956" s="30">
        <f>(Table2634[[#This Row],[M1 Money Stock, Billions of Dollars, Weekly, Seasonally Adjusted]]-B1955)/B1955</f>
        <v>-2.3816874696776301E-3</v>
      </c>
      <c r="D1956" s="34">
        <f>((1+Table2634[[#This Row],[Weekly change]])^52)-1</f>
        <v>-0.11661615415583049</v>
      </c>
      <c r="E1956" s="24">
        <f t="shared" si="30"/>
        <v>2256</v>
      </c>
      <c r="F1956" s="32">
        <f>(Table2634[[#This Row],[4 weeks average]]-B1904)/B1904</f>
        <v>0.16156935434043865</v>
      </c>
    </row>
    <row r="1957" spans="1:6" x14ac:dyDescent="0.35">
      <c r="A1957" s="22">
        <v>41057</v>
      </c>
      <c r="B1957" s="24">
        <f>VLOOKUP(Table2634[[#This Row],[Date]],'DB Money Supply'!$A:$D,4)</f>
        <v>2256.6</v>
      </c>
      <c r="C1957" s="30">
        <f>(Table2634[[#This Row],[M1 Money Stock, Billions of Dollars, Weekly, Seasonally Adjusted]]-B1956)/B1956</f>
        <v>-2.3431628277112964E-3</v>
      </c>
      <c r="D1957" s="34">
        <f>((1+Table2634[[#This Row],[Weekly change]])^52)-1</f>
        <v>-0.11484051497196113</v>
      </c>
      <c r="E1957" s="24">
        <f t="shared" si="30"/>
        <v>2256.7750000000001</v>
      </c>
      <c r="F1957" s="32">
        <f>(Table2634[[#This Row],[4 weeks average]]-B1905)/B1905</f>
        <v>0.15347559417326864</v>
      </c>
    </row>
    <row r="1958" spans="1:6" x14ac:dyDescent="0.35">
      <c r="A1958" s="22">
        <v>41064</v>
      </c>
      <c r="B1958" s="24">
        <f>VLOOKUP(Table2634[[#This Row],[Date]],'DB Money Supply'!$A:$D,4)</f>
        <v>2255.1999999999998</v>
      </c>
      <c r="C1958" s="30">
        <f>(Table2634[[#This Row],[M1 Money Stock, Billions of Dollars, Weekly, Seasonally Adjusted]]-B1957)/B1957</f>
        <v>-6.2040237525484839E-4</v>
      </c>
      <c r="D1958" s="34">
        <f>((1+Table2634[[#This Row],[Weekly change]])^52)-1</f>
        <v>-3.1755784737888093E-2</v>
      </c>
      <c r="E1958" s="24">
        <f t="shared" si="30"/>
        <v>2260.25</v>
      </c>
      <c r="F1958" s="32">
        <f>(Table2634[[#This Row],[4 weeks average]]-B1906)/B1906</f>
        <v>0.1674845041322314</v>
      </c>
    </row>
    <row r="1959" spans="1:6" x14ac:dyDescent="0.35">
      <c r="A1959" s="22">
        <v>41071</v>
      </c>
      <c r="B1959" s="24">
        <f>VLOOKUP(Table2634[[#This Row],[Date]],'DB Money Supply'!$A:$D,4)</f>
        <v>2290.5</v>
      </c>
      <c r="C1959" s="30">
        <f>(Table2634[[#This Row],[M1 Money Stock, Billions of Dollars, Weekly, Seasonally Adjusted]]-B1958)/B1958</f>
        <v>1.5652713728272517E-2</v>
      </c>
      <c r="D1959" s="34">
        <f>((1+Table2634[[#This Row],[Weekly change]])^52)-1</f>
        <v>1.2426016064957124</v>
      </c>
      <c r="E1959" s="24">
        <f t="shared" si="30"/>
        <v>2266.0500000000002</v>
      </c>
      <c r="F1959" s="32">
        <f>(Table2634[[#This Row],[4 weeks average]]-B1907)/B1907</f>
        <v>0.161183704842429</v>
      </c>
    </row>
    <row r="1960" spans="1:6" x14ac:dyDescent="0.35">
      <c r="A1960" s="22">
        <v>41078</v>
      </c>
      <c r="B1960" s="24">
        <f>VLOOKUP(Table2634[[#This Row],[Date]],'DB Money Supply'!$A:$D,4)</f>
        <v>2274.6</v>
      </c>
      <c r="C1960" s="30">
        <f>(Table2634[[#This Row],[M1 Money Stock, Billions of Dollars, Weekly, Seasonally Adjusted]]-B1959)/B1959</f>
        <v>-6.9417157825802621E-3</v>
      </c>
      <c r="D1960" s="34">
        <f>((1+Table2634[[#This Row],[Weekly change]])^52)-1</f>
        <v>-0.30387631212702837</v>
      </c>
      <c r="E1960" s="24">
        <f t="shared" si="30"/>
        <v>2269.2249999999999</v>
      </c>
      <c r="F1960" s="32">
        <f>(Table2634[[#This Row],[4 weeks average]]-B1908)/B1908</f>
        <v>0.15688248789191941</v>
      </c>
    </row>
    <row r="1961" spans="1:6" x14ac:dyDescent="0.35">
      <c r="A1961" s="22">
        <v>41085</v>
      </c>
      <c r="B1961" s="24">
        <f>VLOOKUP(Table2634[[#This Row],[Date]],'DB Money Supply'!$A:$D,4)</f>
        <v>2272.9</v>
      </c>
      <c r="C1961" s="30">
        <f>(Table2634[[#This Row],[M1 Money Stock, Billions of Dollars, Weekly, Seasonally Adjusted]]-B1960)/B1960</f>
        <v>-7.4738415545582435E-4</v>
      </c>
      <c r="D1961" s="34">
        <f>((1+Table2634[[#This Row],[Weekly change]])^52)-1</f>
        <v>-3.8132437280119724E-2</v>
      </c>
      <c r="E1961" s="24">
        <f t="shared" si="30"/>
        <v>2273.2999999999997</v>
      </c>
      <c r="F1961" s="32">
        <f>(Table2634[[#This Row],[4 weeks average]]-B1909)/B1909</f>
        <v>0.16020210268449506</v>
      </c>
    </row>
    <row r="1962" spans="1:6" x14ac:dyDescent="0.35">
      <c r="A1962" s="22">
        <v>41092</v>
      </c>
      <c r="B1962" s="24">
        <f>VLOOKUP(Table2634[[#This Row],[Date]],'DB Money Supply'!$A:$D,4)</f>
        <v>2284.4</v>
      </c>
      <c r="C1962" s="30">
        <f>(Table2634[[#This Row],[M1 Money Stock, Billions of Dollars, Weekly, Seasonally Adjusted]]-B1961)/B1961</f>
        <v>5.059615469224339E-3</v>
      </c>
      <c r="D1962" s="34">
        <f>((1+Table2634[[#This Row],[Weekly change]])^52)-1</f>
        <v>0.30009410275576975</v>
      </c>
      <c r="E1962" s="24">
        <f t="shared" si="30"/>
        <v>2280.6</v>
      </c>
      <c r="F1962" s="32">
        <f>(Table2634[[#This Row],[4 weeks average]]-B1910)/B1910</f>
        <v>0.14851185979755244</v>
      </c>
    </row>
    <row r="1963" spans="1:6" x14ac:dyDescent="0.35">
      <c r="A1963" s="22">
        <v>41099</v>
      </c>
      <c r="B1963" s="24">
        <f>VLOOKUP(Table2634[[#This Row],[Date]],'DB Money Supply'!$A:$D,4)</f>
        <v>2337.5</v>
      </c>
      <c r="C1963" s="30">
        <f>(Table2634[[#This Row],[M1 Money Stock, Billions of Dollars, Weekly, Seasonally Adjusted]]-B1962)/B1962</f>
        <v>2.3244615654001009E-2</v>
      </c>
      <c r="D1963" s="34">
        <f>((1+Table2634[[#This Row],[Weekly change]])^52)-1</f>
        <v>2.3031807482178031</v>
      </c>
      <c r="E1963" s="24">
        <f t="shared" si="30"/>
        <v>2292.35</v>
      </c>
      <c r="F1963" s="32">
        <f>(Table2634[[#This Row],[4 weeks average]]-B1911)/B1911</f>
        <v>0.15559308363159743</v>
      </c>
    </row>
    <row r="1964" spans="1:6" x14ac:dyDescent="0.35">
      <c r="A1964" s="22">
        <v>41106</v>
      </c>
      <c r="B1964" s="24">
        <f>VLOOKUP(Table2634[[#This Row],[Date]],'DB Money Supply'!$A:$D,4)</f>
        <v>2316.1999999999998</v>
      </c>
      <c r="C1964" s="30">
        <f>(Table2634[[#This Row],[M1 Money Stock, Billions of Dollars, Weekly, Seasonally Adjusted]]-B1963)/B1963</f>
        <v>-9.11229946524072E-3</v>
      </c>
      <c r="D1964" s="34">
        <f>((1+Table2634[[#This Row],[Weekly change]])^52)-1</f>
        <v>-0.37874376254542652</v>
      </c>
      <c r="E1964" s="24">
        <f t="shared" si="30"/>
        <v>2302.75</v>
      </c>
      <c r="F1964" s="32">
        <f>(Table2634[[#This Row],[4 weeks average]]-B1912)/B1912</f>
        <v>0.16547727502783685</v>
      </c>
    </row>
    <row r="1965" spans="1:6" x14ac:dyDescent="0.35">
      <c r="A1965" s="22">
        <v>41113</v>
      </c>
      <c r="B1965" s="24">
        <f>VLOOKUP(Table2634[[#This Row],[Date]],'DB Money Supply'!$A:$D,4)</f>
        <v>2317.6999999999998</v>
      </c>
      <c r="C1965" s="30">
        <f>(Table2634[[#This Row],[M1 Money Stock, Billions of Dollars, Weekly, Seasonally Adjusted]]-B1964)/B1964</f>
        <v>6.4761246869873075E-4</v>
      </c>
      <c r="D1965" s="34">
        <f>((1+Table2634[[#This Row],[Weekly change]])^52)-1</f>
        <v>3.4238025800947813E-2</v>
      </c>
      <c r="E1965" s="24">
        <f t="shared" si="30"/>
        <v>2313.9499999999998</v>
      </c>
      <c r="F1965" s="32">
        <f>(Table2634[[#This Row],[4 weeks average]]-B1913)/B1913</f>
        <v>0.15628123126124313</v>
      </c>
    </row>
    <row r="1966" spans="1:6" x14ac:dyDescent="0.35">
      <c r="A1966" s="22">
        <v>41120</v>
      </c>
      <c r="B1966" s="24">
        <f>VLOOKUP(Table2634[[#This Row],[Date]],'DB Money Supply'!$A:$D,4)</f>
        <v>2311.6999999999998</v>
      </c>
      <c r="C1966" s="30">
        <f>(Table2634[[#This Row],[M1 Money Stock, Billions of Dollars, Weekly, Seasonally Adjusted]]-B1965)/B1965</f>
        <v>-2.5887733528929544E-3</v>
      </c>
      <c r="D1966" s="34">
        <f>((1+Table2634[[#This Row],[Weekly change]])^52)-1</f>
        <v>-0.12610125382053994</v>
      </c>
      <c r="E1966" s="24">
        <f t="shared" si="30"/>
        <v>2320.7749999999996</v>
      </c>
      <c r="F1966" s="32">
        <f>(Table2634[[#This Row],[4 weeks average]]-B1914)/B1914</f>
        <v>0.12467894354252466</v>
      </c>
    </row>
    <row r="1967" spans="1:6" x14ac:dyDescent="0.35">
      <c r="A1967" s="22">
        <v>41127</v>
      </c>
      <c r="B1967" s="24">
        <f>VLOOKUP(Table2634[[#This Row],[Date]],'DB Money Supply'!$A:$D,4)</f>
        <v>2310.6</v>
      </c>
      <c r="C1967" s="30">
        <f>(Table2634[[#This Row],[M1 Money Stock, Billions of Dollars, Weekly, Seasonally Adjusted]]-B1966)/B1966</f>
        <v>-4.758402906951201E-4</v>
      </c>
      <c r="D1967" s="34">
        <f>((1+Table2634[[#This Row],[Weekly change]])^52)-1</f>
        <v>-2.4445824189915921E-2</v>
      </c>
      <c r="E1967" s="24">
        <f t="shared" si="30"/>
        <v>2314.0499999999997</v>
      </c>
      <c r="F1967" s="32">
        <f>(Table2634[[#This Row],[4 weeks average]]-B1915)/B1915</f>
        <v>0.10487490450725727</v>
      </c>
    </row>
    <row r="1968" spans="1:6" x14ac:dyDescent="0.35">
      <c r="A1968" s="22">
        <v>41134</v>
      </c>
      <c r="B1968" s="24">
        <f>VLOOKUP(Table2634[[#This Row],[Date]],'DB Money Supply'!$A:$D,4)</f>
        <v>2350</v>
      </c>
      <c r="C1968" s="30">
        <f>(Table2634[[#This Row],[M1 Money Stock, Billions of Dollars, Weekly, Seasonally Adjusted]]-B1967)/B1967</f>
        <v>1.7051848004847266E-2</v>
      </c>
      <c r="D1968" s="34">
        <f>((1+Table2634[[#This Row],[Weekly change]])^52)-1</f>
        <v>1.4090224640541993</v>
      </c>
      <c r="E1968" s="24">
        <f t="shared" si="30"/>
        <v>2322.5</v>
      </c>
      <c r="F1968" s="32">
        <f>(Table2634[[#This Row],[4 weeks average]]-B1916)/B1916</f>
        <v>0.10118059835948988</v>
      </c>
    </row>
    <row r="1969" spans="1:6" x14ac:dyDescent="0.35">
      <c r="A1969" s="22">
        <v>41141</v>
      </c>
      <c r="B1969" s="24">
        <f>VLOOKUP(Table2634[[#This Row],[Date]],'DB Money Supply'!$A:$D,4)</f>
        <v>2341.8000000000002</v>
      </c>
      <c r="C1969" s="30">
        <f>(Table2634[[#This Row],[M1 Money Stock, Billions of Dollars, Weekly, Seasonally Adjusted]]-B1968)/B1968</f>
        <v>-3.4893617021275821E-3</v>
      </c>
      <c r="D1969" s="34">
        <f>((1+Table2634[[#This Row],[Weekly change]])^52)-1</f>
        <v>-0.1662020011932509</v>
      </c>
      <c r="E1969" s="24">
        <f t="shared" si="30"/>
        <v>2328.5249999999996</v>
      </c>
      <c r="F1969" s="32">
        <f>(Table2634[[#This Row],[4 weeks average]]-B1917)/B1917</f>
        <v>9.0133426966291966E-2</v>
      </c>
    </row>
    <row r="1970" spans="1:6" x14ac:dyDescent="0.35">
      <c r="A1970" s="22">
        <v>41148</v>
      </c>
      <c r="B1970" s="24">
        <f>VLOOKUP(Table2634[[#This Row],[Date]],'DB Money Supply'!$A:$D,4)</f>
        <v>2346.1999999999998</v>
      </c>
      <c r="C1970" s="30">
        <f>(Table2634[[#This Row],[M1 Money Stock, Billions of Dollars, Weekly, Seasonally Adjusted]]-B1969)/B1969</f>
        <v>1.8788965752838142E-3</v>
      </c>
      <c r="D1970" s="34">
        <f>((1+Table2634[[#This Row],[Weekly change]])^52)-1</f>
        <v>0.10253376107886814</v>
      </c>
      <c r="E1970" s="24">
        <f t="shared" si="30"/>
        <v>2337.15</v>
      </c>
      <c r="F1970" s="32">
        <f>(Table2634[[#This Row],[4 weeks average]]-B1918)/B1918</f>
        <v>0.10118262344515642</v>
      </c>
    </row>
    <row r="1971" spans="1:6" x14ac:dyDescent="0.35">
      <c r="A1971" s="22">
        <v>41155</v>
      </c>
      <c r="B1971" s="24">
        <f>VLOOKUP(Table2634[[#This Row],[Date]],'DB Money Supply'!$A:$D,4)</f>
        <v>2420.6999999999998</v>
      </c>
      <c r="C1971" s="30">
        <f>(Table2634[[#This Row],[M1 Money Stock, Billions of Dollars, Weekly, Seasonally Adjusted]]-B1970)/B1970</f>
        <v>3.1753473702156684E-2</v>
      </c>
      <c r="D1971" s="34">
        <f>((1+Table2634[[#This Row],[Weekly change]])^52)-1</f>
        <v>4.0809961528605347</v>
      </c>
      <c r="E1971" s="24">
        <f t="shared" si="30"/>
        <v>2364.6750000000002</v>
      </c>
      <c r="F1971" s="32">
        <f>(Table2634[[#This Row],[4 weeks average]]-B1919)/B1919</f>
        <v>0.12064594095066598</v>
      </c>
    </row>
    <row r="1972" spans="1:6" x14ac:dyDescent="0.35">
      <c r="A1972" s="22">
        <v>41162</v>
      </c>
      <c r="B1972" s="24">
        <f>VLOOKUP(Table2634[[#This Row],[Date]],'DB Money Supply'!$A:$D,4)</f>
        <v>2405.4</v>
      </c>
      <c r="C1972" s="30">
        <f>(Table2634[[#This Row],[M1 Money Stock, Billions of Dollars, Weekly, Seasonally Adjusted]]-B1971)/B1971</f>
        <v>-6.3204858098895892E-3</v>
      </c>
      <c r="D1972" s="34">
        <f>((1+Table2634[[#This Row],[Weekly change]])^52)-1</f>
        <v>-0.28086654145540457</v>
      </c>
      <c r="E1972" s="24">
        <f t="shared" si="30"/>
        <v>2378.5250000000001</v>
      </c>
      <c r="F1972" s="32">
        <f>(Table2634[[#This Row],[4 weeks average]]-B1920)/B1920</f>
        <v>0.12263416245811125</v>
      </c>
    </row>
    <row r="1973" spans="1:6" x14ac:dyDescent="0.35">
      <c r="A1973" s="22">
        <v>41169</v>
      </c>
      <c r="B1973" s="24">
        <f>VLOOKUP(Table2634[[#This Row],[Date]],'DB Money Supply'!$A:$D,4)</f>
        <v>2379.6</v>
      </c>
      <c r="C1973" s="30">
        <f>(Table2634[[#This Row],[M1 Money Stock, Billions of Dollars, Weekly, Seasonally Adjusted]]-B1972)/B1972</f>
        <v>-1.0725866799700749E-2</v>
      </c>
      <c r="D1973" s="34">
        <f>((1+Table2634[[#This Row],[Weekly change]])^52)-1</f>
        <v>-0.42922362599862873</v>
      </c>
      <c r="E1973" s="24">
        <f t="shared" si="30"/>
        <v>2387.9749999999999</v>
      </c>
      <c r="F1973" s="32">
        <f>(Table2634[[#This Row],[4 weeks average]]-B1921)/B1921</f>
        <v>0.12592531472488086</v>
      </c>
    </row>
    <row r="1974" spans="1:6" x14ac:dyDescent="0.35">
      <c r="A1974" s="22">
        <v>41176</v>
      </c>
      <c r="B1974" s="24">
        <f>VLOOKUP(Table2634[[#This Row],[Date]],'DB Money Supply'!$A:$D,4)</f>
        <v>2378.6</v>
      </c>
      <c r="C1974" s="30">
        <f>(Table2634[[#This Row],[M1 Money Stock, Billions of Dollars, Weekly, Seasonally Adjusted]]-B1973)/B1973</f>
        <v>-4.2023869557908893E-4</v>
      </c>
      <c r="D1974" s="34">
        <f>((1+Table2634[[#This Row],[Weekly change]])^52)-1</f>
        <v>-2.1619871554529824E-2</v>
      </c>
      <c r="E1974" s="24">
        <f t="shared" si="30"/>
        <v>2396.0750000000003</v>
      </c>
      <c r="F1974" s="32">
        <f>(Table2634[[#This Row],[4 weeks average]]-B1922)/B1922</f>
        <v>0.12597509398496254</v>
      </c>
    </row>
    <row r="1975" spans="1:6" x14ac:dyDescent="0.35">
      <c r="A1975" s="22">
        <v>41183</v>
      </c>
      <c r="B1975" s="24">
        <f>VLOOKUP(Table2634[[#This Row],[Date]],'DB Money Supply'!$A:$D,4)</f>
        <v>2382.4</v>
      </c>
      <c r="C1975" s="30">
        <f>(Table2634[[#This Row],[M1 Money Stock, Billions of Dollars, Weekly, Seasonally Adjusted]]-B1974)/B1974</f>
        <v>1.5975784074666534E-3</v>
      </c>
      <c r="D1975" s="34">
        <f>((1+Table2634[[#This Row],[Weekly change]])^52)-1</f>
        <v>8.6550271767454001E-2</v>
      </c>
      <c r="E1975" s="24">
        <f t="shared" si="30"/>
        <v>2386.5</v>
      </c>
      <c r="F1975" s="32">
        <f>(Table2634[[#This Row],[4 weeks average]]-B1923)/B1923</f>
        <v>9.6384435154132489E-2</v>
      </c>
    </row>
    <row r="1976" spans="1:6" x14ac:dyDescent="0.35">
      <c r="A1976" s="22">
        <v>41190</v>
      </c>
      <c r="B1976" s="24">
        <f>VLOOKUP(Table2634[[#This Row],[Date]],'DB Money Supply'!$A:$D,4)</f>
        <v>2422.4</v>
      </c>
      <c r="C1976" s="30">
        <f>(Table2634[[#This Row],[M1 Money Stock, Billions of Dollars, Weekly, Seasonally Adjusted]]-B1975)/B1975</f>
        <v>1.6789791806581598E-2</v>
      </c>
      <c r="D1976" s="34">
        <f>((1+Table2634[[#This Row],[Weekly change]])^52)-1</f>
        <v>1.3769564535638921</v>
      </c>
      <c r="E1976" s="24">
        <f t="shared" si="30"/>
        <v>2390.75</v>
      </c>
      <c r="F1976" s="32">
        <f>(Table2634[[#This Row],[4 weeks average]]-B1924)/B1924</f>
        <v>0.11156313929700568</v>
      </c>
    </row>
    <row r="1977" spans="1:6" x14ac:dyDescent="0.35">
      <c r="A1977" s="22">
        <v>41197</v>
      </c>
      <c r="B1977" s="24">
        <f>VLOOKUP(Table2634[[#This Row],[Date]],'DB Money Supply'!$A:$D,4)</f>
        <v>2422.1999999999998</v>
      </c>
      <c r="C1977" s="30">
        <f>(Table2634[[#This Row],[M1 Money Stock, Billions of Dollars, Weekly, Seasonally Adjusted]]-B1976)/B1976</f>
        <v>-8.25627476883557E-5</v>
      </c>
      <c r="D1977" s="34">
        <f>((1+Table2634[[#This Row],[Weekly change]])^52)-1</f>
        <v>-4.2842364837712976E-3</v>
      </c>
      <c r="E1977" s="24">
        <f t="shared" si="30"/>
        <v>2401.3999999999996</v>
      </c>
      <c r="F1977" s="32">
        <f>(Table2634[[#This Row],[4 weeks average]]-B1925)/B1925</f>
        <v>0.12837139366600875</v>
      </c>
    </row>
    <row r="1978" spans="1:6" x14ac:dyDescent="0.35">
      <c r="A1978" s="22">
        <v>41204</v>
      </c>
      <c r="B1978" s="24">
        <f>VLOOKUP(Table2634[[#This Row],[Date]],'DB Money Supply'!$A:$D,4)</f>
        <v>2417.1</v>
      </c>
      <c r="C1978" s="30">
        <f>(Table2634[[#This Row],[M1 Money Stock, Billions of Dollars, Weekly, Seasonally Adjusted]]-B1977)/B1977</f>
        <v>-2.105523903888989E-3</v>
      </c>
      <c r="D1978" s="34">
        <f>((1+Table2634[[#This Row],[Weekly change]])^52)-1</f>
        <v>-0.10380985135784981</v>
      </c>
      <c r="E1978" s="24">
        <f t="shared" si="30"/>
        <v>2411.0250000000001</v>
      </c>
      <c r="F1978" s="32">
        <f>(Table2634[[#This Row],[4 weeks average]]-B1926)/B1926</f>
        <v>0.1337463556851313</v>
      </c>
    </row>
    <row r="1979" spans="1:6" x14ac:dyDescent="0.35">
      <c r="A1979" s="22">
        <v>41211</v>
      </c>
      <c r="B1979" s="24">
        <f>VLOOKUP(Table2634[[#This Row],[Date]],'DB Money Supply'!$A:$D,4)</f>
        <v>2429.4</v>
      </c>
      <c r="C1979" s="30">
        <f>(Table2634[[#This Row],[M1 Money Stock, Billions of Dollars, Weekly, Seasonally Adjusted]]-B1978)/B1978</f>
        <v>5.0887427082041215E-3</v>
      </c>
      <c r="D1979" s="34">
        <f>((1+Table2634[[#This Row],[Weekly change]])^52)-1</f>
        <v>0.30205478226729543</v>
      </c>
      <c r="E1979" s="24">
        <f t="shared" si="30"/>
        <v>2422.7750000000001</v>
      </c>
      <c r="F1979" s="32">
        <f>(Table2634[[#This Row],[4 weeks average]]-B1927)/B1927</f>
        <v>0.13415176481602861</v>
      </c>
    </row>
    <row r="1980" spans="1:6" x14ac:dyDescent="0.35">
      <c r="A1980" s="22">
        <v>41218</v>
      </c>
      <c r="B1980" s="24">
        <f>VLOOKUP(Table2634[[#This Row],[Date]],'DB Money Supply'!$A:$D,4)</f>
        <v>2430.1999999999998</v>
      </c>
      <c r="C1980" s="30">
        <f>(Table2634[[#This Row],[M1 Money Stock, Billions of Dollars, Weekly, Seasonally Adjusted]]-B1979)/B1979</f>
        <v>3.2929941549342517E-4</v>
      </c>
      <c r="D1980" s="34">
        <f>((1+Table2634[[#This Row],[Weekly change]])^52)-1</f>
        <v>1.7268150886608824E-2</v>
      </c>
      <c r="E1980" s="24">
        <f t="shared" si="30"/>
        <v>2424.7249999999995</v>
      </c>
      <c r="F1980" s="32">
        <f>(Table2634[[#This Row],[4 weeks average]]-B1928)/B1928</f>
        <v>0.12919713128114341</v>
      </c>
    </row>
    <row r="1981" spans="1:6" x14ac:dyDescent="0.35">
      <c r="A1981" s="22">
        <v>41225</v>
      </c>
      <c r="B1981" s="24">
        <f>VLOOKUP(Table2634[[#This Row],[Date]],'DB Money Supply'!$A:$D,4)</f>
        <v>2414.8000000000002</v>
      </c>
      <c r="C1981" s="30">
        <f>(Table2634[[#This Row],[M1 Money Stock, Billions of Dollars, Weekly, Seasonally Adjusted]]-B1980)/B1980</f>
        <v>-6.3369270018926987E-3</v>
      </c>
      <c r="D1981" s="34">
        <f>((1+Table2634[[#This Row],[Weekly change]])^52)-1</f>
        <v>-0.28148500852319358</v>
      </c>
      <c r="E1981" s="24">
        <f t="shared" si="30"/>
        <v>2422.875</v>
      </c>
      <c r="F1981" s="32">
        <f>(Table2634[[#This Row],[4 weeks average]]-B1929)/B1929</f>
        <v>0.11555550439707164</v>
      </c>
    </row>
    <row r="1982" spans="1:6" x14ac:dyDescent="0.35">
      <c r="A1982" s="22">
        <v>41232</v>
      </c>
      <c r="B1982" s="24">
        <f>VLOOKUP(Table2634[[#This Row],[Date]],'DB Money Supply'!$A:$D,4)</f>
        <v>2420.5</v>
      </c>
      <c r="C1982" s="30">
        <f>(Table2634[[#This Row],[M1 Money Stock, Billions of Dollars, Weekly, Seasonally Adjusted]]-B1981)/B1981</f>
        <v>2.3604439291037842E-3</v>
      </c>
      <c r="D1982" s="34">
        <f>((1+Table2634[[#This Row],[Weekly change]])^52)-1</f>
        <v>0.13043040296976938</v>
      </c>
      <c r="E1982" s="24">
        <f t="shared" si="30"/>
        <v>2423.7250000000004</v>
      </c>
      <c r="F1982" s="32">
        <f>(Table2634[[#This Row],[4 weeks average]]-B1930)/B1930</f>
        <v>0.11210654308525295</v>
      </c>
    </row>
    <row r="1983" spans="1:6" x14ac:dyDescent="0.35">
      <c r="A1983" s="22">
        <v>41239</v>
      </c>
      <c r="B1983" s="24">
        <f>VLOOKUP(Table2634[[#This Row],[Date]],'DB Money Supply'!$A:$D,4)</f>
        <v>2405.1999999999998</v>
      </c>
      <c r="C1983" s="30">
        <f>(Table2634[[#This Row],[M1 Money Stock, Billions of Dollars, Weekly, Seasonally Adjusted]]-B1982)/B1982</f>
        <v>-6.3210080561868134E-3</v>
      </c>
      <c r="D1983" s="34">
        <f>((1+Table2634[[#This Row],[Weekly change]])^52)-1</f>
        <v>-0.28088619478110888</v>
      </c>
      <c r="E1983" s="24">
        <f t="shared" si="30"/>
        <v>2417.6750000000002</v>
      </c>
      <c r="F1983" s="32">
        <f>(Table2634[[#This Row],[4 weeks average]]-B1931)/B1931</f>
        <v>0.11352017317612398</v>
      </c>
    </row>
    <row r="1984" spans="1:6" x14ac:dyDescent="0.35">
      <c r="A1984" s="22">
        <v>41246</v>
      </c>
      <c r="B1984" s="24">
        <f>VLOOKUP(Table2634[[#This Row],[Date]],'DB Money Supply'!$A:$D,4)</f>
        <v>2467.5</v>
      </c>
      <c r="C1984" s="30">
        <f>(Table2634[[#This Row],[M1 Money Stock, Billions of Dollars, Weekly, Seasonally Adjusted]]-B1983)/B1983</f>
        <v>2.5902211874272486E-2</v>
      </c>
      <c r="D1984" s="34">
        <f>((1+Table2634[[#This Row],[Weekly change]])^52)-1</f>
        <v>2.7801605088760253</v>
      </c>
      <c r="E1984" s="24">
        <f t="shared" si="30"/>
        <v>2427</v>
      </c>
      <c r="F1984" s="32">
        <f>(Table2634[[#This Row],[4 weeks average]]-B1932)/B1932</f>
        <v>0.12439193884642112</v>
      </c>
    </row>
    <row r="1985" spans="1:6" x14ac:dyDescent="0.35">
      <c r="A1985" s="22">
        <v>41253</v>
      </c>
      <c r="B1985" s="24">
        <f>VLOOKUP(Table2634[[#This Row],[Date]],'DB Money Supply'!$A:$D,4)</f>
        <v>2469.3000000000002</v>
      </c>
      <c r="C1985" s="30">
        <f>(Table2634[[#This Row],[M1 Money Stock, Billions of Dollars, Weekly, Seasonally Adjusted]]-B1984)/B1984</f>
        <v>7.2948328267484572E-4</v>
      </c>
      <c r="D1985" s="34">
        <f>((1+Table2634[[#This Row],[Weekly change]])^52)-1</f>
        <v>3.8647412345044208E-2</v>
      </c>
      <c r="E1985" s="24">
        <f t="shared" si="30"/>
        <v>2440.625</v>
      </c>
      <c r="F1985" s="32">
        <f>(Table2634[[#This Row],[4 weeks average]]-B1933)/B1933</f>
        <v>0.12694509858244457</v>
      </c>
    </row>
    <row r="1986" spans="1:6" x14ac:dyDescent="0.35">
      <c r="A1986" s="22">
        <v>41260</v>
      </c>
      <c r="B1986" s="24">
        <f>VLOOKUP(Table2634[[#This Row],[Date]],'DB Money Supply'!$A:$D,4)</f>
        <v>2438.6</v>
      </c>
      <c r="C1986" s="30">
        <f>(Table2634[[#This Row],[M1 Money Stock, Billions of Dollars, Weekly, Seasonally Adjusted]]-B1985)/B1985</f>
        <v>-1.2432673227230498E-2</v>
      </c>
      <c r="D1986" s="34">
        <f>((1+Table2634[[#This Row],[Weekly change]])^52)-1</f>
        <v>-0.47824204536153014</v>
      </c>
      <c r="E1986" s="24">
        <f t="shared" si="30"/>
        <v>2445.15</v>
      </c>
      <c r="F1986" s="32">
        <f>(Table2634[[#This Row],[4 weeks average]]-B1934)/B1934</f>
        <v>0.13738487301144287</v>
      </c>
    </row>
    <row r="1987" spans="1:6" x14ac:dyDescent="0.35">
      <c r="A1987" s="22">
        <v>41267</v>
      </c>
      <c r="B1987" s="24">
        <f>VLOOKUP(Table2634[[#This Row],[Date]],'DB Money Supply'!$A:$D,4)</f>
        <v>2474.4</v>
      </c>
      <c r="C1987" s="30">
        <f>(Table2634[[#This Row],[M1 Money Stock, Billions of Dollars, Weekly, Seasonally Adjusted]]-B1986)/B1986</f>
        <v>1.468055441646854E-2</v>
      </c>
      <c r="D1987" s="34">
        <f>((1+Table2634[[#This Row],[Weekly change]])^52)-1</f>
        <v>1.1336616509181199</v>
      </c>
      <c r="E1987" s="24">
        <f t="shared" si="30"/>
        <v>2462.4499999999998</v>
      </c>
      <c r="F1987" s="32">
        <f>(Table2634[[#This Row],[4 weeks average]]-B1935)/B1935</f>
        <v>0.14197931642164802</v>
      </c>
    </row>
    <row r="1988" spans="1:6" x14ac:dyDescent="0.35">
      <c r="A1988" s="22">
        <v>41274</v>
      </c>
      <c r="B1988" s="24">
        <f>VLOOKUP(Table2634[[#This Row],[Date]],'DB Money Supply'!$A:$D,4)</f>
        <v>2459.6999999999998</v>
      </c>
      <c r="C1988" s="30">
        <f>(Table2634[[#This Row],[M1 Money Stock, Billions of Dollars, Weekly, Seasonally Adjusted]]-B1987)/B1987</f>
        <v>-5.9408341416101974E-3</v>
      </c>
      <c r="D1988" s="34">
        <f>((1+Table2634[[#This Row],[Weekly change]])^52)-1</f>
        <v>-0.26643909924545872</v>
      </c>
      <c r="E1988" s="24">
        <f t="shared" si="30"/>
        <v>2460.5</v>
      </c>
      <c r="F1988" s="32">
        <f>(Table2634[[#This Row],[4 weeks average]]-B1936)/B1936</f>
        <v>0.11881593306656975</v>
      </c>
    </row>
    <row r="1989" spans="1:6" x14ac:dyDescent="0.35">
      <c r="A1989" s="22">
        <v>41281</v>
      </c>
      <c r="B1989" s="24">
        <f>VLOOKUP(Table2634[[#This Row],[Date]],'DB Money Supply'!$A:$D,4)</f>
        <v>2459.6</v>
      </c>
      <c r="C1989" s="30">
        <f>(Table2634[[#This Row],[M1 Money Stock, Billions of Dollars, Weekly, Seasonally Adjusted]]-B1988)/B1988</f>
        <v>-4.0655364475305551E-5</v>
      </c>
      <c r="D1989" s="34">
        <f>((1+Table2634[[#This Row],[Weekly change]])^52)-1</f>
        <v>-2.1118887464588454E-3</v>
      </c>
      <c r="E1989" s="24">
        <f t="shared" si="30"/>
        <v>2458.0749999999998</v>
      </c>
      <c r="F1989" s="32">
        <f>(Table2634[[#This Row],[4 weeks average]]-B1937)/B1937</f>
        <v>0.11766243804846979</v>
      </c>
    </row>
    <row r="1990" spans="1:6" x14ac:dyDescent="0.35">
      <c r="A1990" s="22">
        <v>41288</v>
      </c>
      <c r="B1990" s="24">
        <f>VLOOKUP(Table2634[[#This Row],[Date]],'DB Money Supply'!$A:$D,4)</f>
        <v>2480.1</v>
      </c>
      <c r="C1990" s="30">
        <f>(Table2634[[#This Row],[M1 Money Stock, Billions of Dollars, Weekly, Seasonally Adjusted]]-B1989)/B1989</f>
        <v>8.3346885672467078E-3</v>
      </c>
      <c r="D1990" s="34">
        <f>((1+Table2634[[#This Row],[Weekly change]])^52)-1</f>
        <v>0.53973086176718588</v>
      </c>
      <c r="E1990" s="24">
        <f t="shared" si="30"/>
        <v>2468.4500000000003</v>
      </c>
      <c r="F1990" s="32">
        <f>(Table2634[[#This Row],[4 weeks average]]-B1938)/B1938</f>
        <v>0.12299258450479977</v>
      </c>
    </row>
    <row r="1991" spans="1:6" x14ac:dyDescent="0.35">
      <c r="A1991" s="22">
        <v>41295</v>
      </c>
      <c r="B1991" s="24">
        <f>VLOOKUP(Table2634[[#This Row],[Date]],'DB Money Supply'!$A:$D,4)</f>
        <v>2488.5</v>
      </c>
      <c r="C1991" s="30">
        <f>(Table2634[[#This Row],[M1 Money Stock, Billions of Dollars, Weekly, Seasonally Adjusted]]-B1990)/B1990</f>
        <v>3.3869602032176489E-3</v>
      </c>
      <c r="D1991" s="34">
        <f>((1+Table2634[[#This Row],[Weekly change]])^52)-1</f>
        <v>0.19222861735611763</v>
      </c>
      <c r="E1991" s="24">
        <f t="shared" si="30"/>
        <v>2471.9749999999999</v>
      </c>
      <c r="F1991" s="32">
        <f>(Table2634[[#This Row],[4 weeks average]]-B1939)/B1939</f>
        <v>0.11985820422216173</v>
      </c>
    </row>
    <row r="1992" spans="1:6" x14ac:dyDescent="0.35">
      <c r="A1992" s="22">
        <v>41302</v>
      </c>
      <c r="B1992" s="24">
        <f>VLOOKUP(Table2634[[#This Row],[Date]],'DB Money Supply'!$A:$D,4)</f>
        <v>2465.1999999999998</v>
      </c>
      <c r="C1992" s="30">
        <f>(Table2634[[#This Row],[M1 Money Stock, Billions of Dollars, Weekly, Seasonally Adjusted]]-B1991)/B1991</f>
        <v>-9.3630701225638664E-3</v>
      </c>
      <c r="D1992" s="34">
        <f>((1+Table2634[[#This Row],[Weekly change]])^52)-1</f>
        <v>-0.3868669497903825</v>
      </c>
      <c r="E1992" s="24">
        <f t="shared" si="30"/>
        <v>2473.35</v>
      </c>
      <c r="F1992" s="32">
        <f>(Table2634[[#This Row],[4 weeks average]]-B1940)/B1940</f>
        <v>0.12205688880823831</v>
      </c>
    </row>
    <row r="1993" spans="1:6" x14ac:dyDescent="0.35">
      <c r="A1993" s="22">
        <v>41309</v>
      </c>
      <c r="B1993" s="24">
        <f>VLOOKUP(Table2634[[#This Row],[Date]],'DB Money Supply'!$A:$D,4)</f>
        <v>2474</v>
      </c>
      <c r="C1993" s="30">
        <f>(Table2634[[#This Row],[M1 Money Stock, Billions of Dollars, Weekly, Seasonally Adjusted]]-B1992)/B1992</f>
        <v>3.5696900859971533E-3</v>
      </c>
      <c r="D1993" s="34">
        <f>((1+Table2634[[#This Row],[Weekly change]])^52)-1</f>
        <v>0.20357146920741664</v>
      </c>
      <c r="E1993" s="24">
        <f t="shared" ref="E1993:E2056" si="31">AVERAGE(B1990:B1993)</f>
        <v>2476.9499999999998</v>
      </c>
      <c r="F1993" s="32">
        <f>(Table2634[[#This Row],[4 weeks average]]-B1941)/B1941</f>
        <v>0.12726983115641907</v>
      </c>
    </row>
    <row r="1994" spans="1:6" x14ac:dyDescent="0.35">
      <c r="A1994" s="22">
        <v>41316</v>
      </c>
      <c r="B1994" s="24">
        <f>VLOOKUP(Table2634[[#This Row],[Date]],'DB Money Supply'!$A:$D,4)</f>
        <v>2484.3000000000002</v>
      </c>
      <c r="C1994" s="30">
        <f>(Table2634[[#This Row],[M1 Money Stock, Billions of Dollars, Weekly, Seasonally Adjusted]]-B1993)/B1993</f>
        <v>4.1632983023444552E-3</v>
      </c>
      <c r="D1994" s="34">
        <f>((1+Table2634[[#This Row],[Weekly change]])^52)-1</f>
        <v>0.24115462961361955</v>
      </c>
      <c r="E1994" s="24">
        <f t="shared" si="31"/>
        <v>2478</v>
      </c>
      <c r="F1994" s="32">
        <f>(Table2634[[#This Row],[4 weeks average]]-B1942)/B1942</f>
        <v>0.12035446242879094</v>
      </c>
    </row>
    <row r="1995" spans="1:6" x14ac:dyDescent="0.35">
      <c r="A1995" s="22">
        <v>41323</v>
      </c>
      <c r="B1995" s="24">
        <f>VLOOKUP(Table2634[[#This Row],[Date]],'DB Money Supply'!$A:$D,4)</f>
        <v>2469.4</v>
      </c>
      <c r="C1995" s="30">
        <f>(Table2634[[#This Row],[M1 Money Stock, Billions of Dollars, Weekly, Seasonally Adjusted]]-B1994)/B1994</f>
        <v>-5.9976653383247156E-3</v>
      </c>
      <c r="D1995" s="34">
        <f>((1+Table2634[[#This Row],[Weekly change]])^52)-1</f>
        <v>-0.26861671419146083</v>
      </c>
      <c r="E1995" s="24">
        <f t="shared" si="31"/>
        <v>2473.2249999999999</v>
      </c>
      <c r="F1995" s="32">
        <f>(Table2634[[#This Row],[4 weeks average]]-B1943)/B1943</f>
        <v>0.11537160638585722</v>
      </c>
    </row>
    <row r="1996" spans="1:6" x14ac:dyDescent="0.35">
      <c r="A1996" s="22">
        <v>41330</v>
      </c>
      <c r="B1996" s="24">
        <f>VLOOKUP(Table2634[[#This Row],[Date]],'DB Money Supply'!$A:$D,4)</f>
        <v>2465.9</v>
      </c>
      <c r="C1996" s="30">
        <f>(Table2634[[#This Row],[M1 Money Stock, Billions of Dollars, Weekly, Seasonally Adjusted]]-B1995)/B1995</f>
        <v>-1.4173483437272211E-3</v>
      </c>
      <c r="D1996" s="34">
        <f>((1+Table2634[[#This Row],[Weekly change]])^52)-1</f>
        <v>-7.1100190865706958E-2</v>
      </c>
      <c r="E1996" s="24">
        <f t="shared" si="31"/>
        <v>2473.4</v>
      </c>
      <c r="F1996" s="32">
        <f>(Table2634[[#This Row],[4 weeks average]]-B1944)/B1944</f>
        <v>0.11898298950416214</v>
      </c>
    </row>
    <row r="1997" spans="1:6" x14ac:dyDescent="0.35">
      <c r="A1997" s="22">
        <v>41337</v>
      </c>
      <c r="B1997" s="24">
        <f>VLOOKUP(Table2634[[#This Row],[Date]],'DB Money Supply'!$A:$D,4)</f>
        <v>2461.8000000000002</v>
      </c>
      <c r="C1997" s="30">
        <f>(Table2634[[#This Row],[M1 Money Stock, Billions of Dollars, Weekly, Seasonally Adjusted]]-B1996)/B1996</f>
        <v>-1.6626789407518184E-3</v>
      </c>
      <c r="D1997" s="34">
        <f>((1+Table2634[[#This Row],[Weekly change]])^52)-1</f>
        <v>-8.2893122005194386E-2</v>
      </c>
      <c r="E1997" s="24">
        <f t="shared" si="31"/>
        <v>2470.3500000000004</v>
      </c>
      <c r="F1997" s="32">
        <f>(Table2634[[#This Row],[4 weeks average]]-B1945)/B1945</f>
        <v>0.11593711885079305</v>
      </c>
    </row>
    <row r="1998" spans="1:6" x14ac:dyDescent="0.35">
      <c r="A1998" s="22">
        <v>41344</v>
      </c>
      <c r="B1998" s="24">
        <f>VLOOKUP(Table2634[[#This Row],[Date]],'DB Money Supply'!$A:$D,4)</f>
        <v>2468.3000000000002</v>
      </c>
      <c r="C1998" s="30">
        <f>(Table2634[[#This Row],[M1 Money Stock, Billions of Dollars, Weekly, Seasonally Adjusted]]-B1997)/B1997</f>
        <v>2.6403444634007633E-3</v>
      </c>
      <c r="D1998" s="34">
        <f>((1+Table2634[[#This Row],[Weekly change]])^52)-1</f>
        <v>0.14696230501710872</v>
      </c>
      <c r="E1998" s="24">
        <f t="shared" si="31"/>
        <v>2466.3500000000004</v>
      </c>
      <c r="F1998" s="32">
        <f>(Table2634[[#This Row],[4 weeks average]]-B1946)/B1946</f>
        <v>0.10653237022746657</v>
      </c>
    </row>
    <row r="1999" spans="1:6" x14ac:dyDescent="0.35">
      <c r="A1999" s="22">
        <v>41351</v>
      </c>
      <c r="B1999" s="24">
        <f>VLOOKUP(Table2634[[#This Row],[Date]],'DB Money Supply'!$A:$D,4)</f>
        <v>2466.8000000000002</v>
      </c>
      <c r="C1999" s="30">
        <f>(Table2634[[#This Row],[M1 Money Stock, Billions of Dollars, Weekly, Seasonally Adjusted]]-B1998)/B1998</f>
        <v>-6.0770570838228734E-4</v>
      </c>
      <c r="D1999" s="34">
        <f>((1+Table2634[[#This Row],[Weekly change]])^52)-1</f>
        <v>-3.1115919960557958E-2</v>
      </c>
      <c r="E1999" s="24">
        <f t="shared" si="31"/>
        <v>2465.7000000000003</v>
      </c>
      <c r="F1999" s="32">
        <f>(Table2634[[#This Row],[4 weeks average]]-B1947)/B1947</f>
        <v>0.10673728623367304</v>
      </c>
    </row>
    <row r="2000" spans="1:6" x14ac:dyDescent="0.35">
      <c r="A2000" s="22">
        <v>41358</v>
      </c>
      <c r="B2000" s="24">
        <f>VLOOKUP(Table2634[[#This Row],[Date]],'DB Money Supply'!$A:$D,4)</f>
        <v>2488.8000000000002</v>
      </c>
      <c r="C2000" s="30">
        <f>(Table2634[[#This Row],[M1 Money Stock, Billions of Dollars, Weekly, Seasonally Adjusted]]-B1999)/B1999</f>
        <v>8.9184368412518235E-3</v>
      </c>
      <c r="D2000" s="34">
        <f>((1+Table2634[[#This Row],[Weekly change]])^52)-1</f>
        <v>0.58677384749606176</v>
      </c>
      <c r="E2000" s="24">
        <f t="shared" si="31"/>
        <v>2471.4250000000002</v>
      </c>
      <c r="F2000" s="32">
        <f>(Table2634[[#This Row],[4 weeks average]]-B1948)/B1948</f>
        <v>0.10965562140804615</v>
      </c>
    </row>
    <row r="2001" spans="1:6" x14ac:dyDescent="0.35">
      <c r="A2001" s="22">
        <v>41365</v>
      </c>
      <c r="B2001" s="24">
        <f>VLOOKUP(Table2634[[#This Row],[Date]],'DB Money Supply'!$A:$D,4)</f>
        <v>2511.8000000000002</v>
      </c>
      <c r="C2001" s="30">
        <f>(Table2634[[#This Row],[M1 Money Stock, Billions of Dollars, Weekly, Seasonally Adjusted]]-B2000)/B2000</f>
        <v>9.2414014786242355E-3</v>
      </c>
      <c r="D2001" s="34">
        <f>((1+Table2634[[#This Row],[Weekly change]])^52)-1</f>
        <v>0.61340357934867318</v>
      </c>
      <c r="E2001" s="24">
        <f t="shared" si="31"/>
        <v>2483.9250000000002</v>
      </c>
      <c r="F2001" s="32">
        <f>(Table2634[[#This Row],[4 weeks average]]-B1949)/B1949</f>
        <v>0.10539139335143086</v>
      </c>
    </row>
    <row r="2002" spans="1:6" x14ac:dyDescent="0.35">
      <c r="A2002" s="22">
        <v>41372</v>
      </c>
      <c r="B2002" s="24">
        <f>VLOOKUP(Table2634[[#This Row],[Date]],'DB Money Supply'!$A:$D,4)</f>
        <v>2486.3000000000002</v>
      </c>
      <c r="C2002" s="30">
        <f>(Table2634[[#This Row],[M1 Money Stock, Billions of Dollars, Weekly, Seasonally Adjusted]]-B2001)/B2001</f>
        <v>-1.0152082172147463E-2</v>
      </c>
      <c r="D2002" s="34">
        <f>((1+Table2634[[#This Row],[Weekly change]])^52)-1</f>
        <v>-0.41175175364738337</v>
      </c>
      <c r="E2002" s="24">
        <f t="shared" si="31"/>
        <v>2488.4250000000002</v>
      </c>
      <c r="F2002" s="32">
        <f>(Table2634[[#This Row],[4 weeks average]]-B1950)/B1950</f>
        <v>0.1060158229254634</v>
      </c>
    </row>
    <row r="2003" spans="1:6" x14ac:dyDescent="0.35">
      <c r="A2003" s="22">
        <v>41379</v>
      </c>
      <c r="B2003" s="24">
        <f>VLOOKUP(Table2634[[#This Row],[Date]],'DB Money Supply'!$A:$D,4)</f>
        <v>2514.6</v>
      </c>
      <c r="C2003" s="30">
        <f>(Table2634[[#This Row],[M1 Money Stock, Billions of Dollars, Weekly, Seasonally Adjusted]]-B2002)/B2002</f>
        <v>1.138237541728662E-2</v>
      </c>
      <c r="D2003" s="34">
        <f>((1+Table2634[[#This Row],[Weekly change]])^52)-1</f>
        <v>0.80135713807119702</v>
      </c>
      <c r="E2003" s="24">
        <f t="shared" si="31"/>
        <v>2500.375</v>
      </c>
      <c r="F2003" s="32">
        <f>(Table2634[[#This Row],[4 weeks average]]-B1951)/B1951</f>
        <v>0.11534258185386734</v>
      </c>
    </row>
    <row r="2004" spans="1:6" x14ac:dyDescent="0.35">
      <c r="A2004" s="22">
        <v>41386</v>
      </c>
      <c r="B2004" s="24">
        <f>VLOOKUP(Table2634[[#This Row],[Date]],'DB Money Supply'!$A:$D,4)</f>
        <v>2527.4</v>
      </c>
      <c r="C2004" s="30">
        <f>(Table2634[[#This Row],[M1 Money Stock, Billions of Dollars, Weekly, Seasonally Adjusted]]-B2003)/B2003</f>
        <v>5.0902728068083127E-3</v>
      </c>
      <c r="D2004" s="34">
        <f>((1+Table2634[[#This Row],[Weekly change]])^52)-1</f>
        <v>0.30215785990814603</v>
      </c>
      <c r="E2004" s="24">
        <f t="shared" si="31"/>
        <v>2510.0250000000001</v>
      </c>
      <c r="F2004" s="32">
        <f>(Table2634[[#This Row],[4 weeks average]]-B1952)/B1952</f>
        <v>0.11685725727507341</v>
      </c>
    </row>
    <row r="2005" spans="1:6" x14ac:dyDescent="0.35">
      <c r="A2005" s="22">
        <v>41393</v>
      </c>
      <c r="B2005" s="24">
        <f>VLOOKUP(Table2634[[#This Row],[Date]],'DB Money Supply'!$A:$D,4)</f>
        <v>2534.5</v>
      </c>
      <c r="C2005" s="30">
        <f>(Table2634[[#This Row],[M1 Money Stock, Billions of Dollars, Weekly, Seasonally Adjusted]]-B2004)/B2004</f>
        <v>2.8092110469256585E-3</v>
      </c>
      <c r="D2005" s="34">
        <f>((1+Table2634[[#This Row],[Weekly change]])^52)-1</f>
        <v>0.15705059249916853</v>
      </c>
      <c r="E2005" s="24">
        <f t="shared" si="31"/>
        <v>2515.6999999999998</v>
      </c>
      <c r="F2005" s="32">
        <f>(Table2634[[#This Row],[4 weeks average]]-B1953)/B1953</f>
        <v>0.11635234080319495</v>
      </c>
    </row>
    <row r="2006" spans="1:6" x14ac:dyDescent="0.35">
      <c r="A2006" s="22">
        <v>41400</v>
      </c>
      <c r="B2006" s="24">
        <f>VLOOKUP(Table2634[[#This Row],[Date]],'DB Money Supply'!$A:$D,4)</f>
        <v>2501.5</v>
      </c>
      <c r="C2006" s="30">
        <f>(Table2634[[#This Row],[M1 Money Stock, Billions of Dollars, Weekly, Seasonally Adjusted]]-B2005)/B2005</f>
        <v>-1.3020319589662656E-2</v>
      </c>
      <c r="D2006" s="34">
        <f>((1+Table2634[[#This Row],[Weekly change]])^52)-1</f>
        <v>-0.49414388264068865</v>
      </c>
      <c r="E2006" s="24">
        <f t="shared" si="31"/>
        <v>2519.5</v>
      </c>
      <c r="F2006" s="32">
        <f>(Table2634[[#This Row],[4 weeks average]]-B1954)/B1954</f>
        <v>0.12412439209387401</v>
      </c>
    </row>
    <row r="2007" spans="1:6" x14ac:dyDescent="0.35">
      <c r="A2007" s="22">
        <v>41407</v>
      </c>
      <c r="B2007" s="24">
        <f>VLOOKUP(Table2634[[#This Row],[Date]],'DB Money Supply'!$A:$D,4)</f>
        <v>2523.3000000000002</v>
      </c>
      <c r="C2007" s="30">
        <f>(Table2634[[#This Row],[M1 Money Stock, Billions of Dollars, Weekly, Seasonally Adjusted]]-B2006)/B2006</f>
        <v>8.7147711373176829E-3</v>
      </c>
      <c r="D2007" s="34">
        <f>((1+Table2634[[#This Row],[Weekly change]])^52)-1</f>
        <v>0.57020293477963357</v>
      </c>
      <c r="E2007" s="24">
        <f t="shared" si="31"/>
        <v>2521.6750000000002</v>
      </c>
      <c r="F2007" s="32">
        <f>(Table2634[[#This Row],[4 weeks average]]-B1955)/B1955</f>
        <v>0.11219291668504387</v>
      </c>
    </row>
    <row r="2008" spans="1:6" x14ac:dyDescent="0.35">
      <c r="A2008" s="22">
        <v>41414</v>
      </c>
      <c r="B2008" s="24">
        <f>VLOOKUP(Table2634[[#This Row],[Date]],'DB Money Supply'!$A:$D,4)</f>
        <v>2524.1</v>
      </c>
      <c r="C2008" s="30">
        <f>(Table2634[[#This Row],[M1 Money Stock, Billions of Dollars, Weekly, Seasonally Adjusted]]-B2007)/B2007</f>
        <v>3.1704513930159994E-4</v>
      </c>
      <c r="D2008" s="34">
        <f>((1+Table2634[[#This Row],[Weekly change]])^52)-1</f>
        <v>1.6620340648535015E-2</v>
      </c>
      <c r="E2008" s="24">
        <f t="shared" si="31"/>
        <v>2520.85</v>
      </c>
      <c r="F2008" s="32">
        <f>(Table2634[[#This Row],[4 weeks average]]-B1956)/B1956</f>
        <v>0.11448339891241868</v>
      </c>
    </row>
    <row r="2009" spans="1:6" x14ac:dyDescent="0.35">
      <c r="A2009" s="22">
        <v>41421</v>
      </c>
      <c r="B2009" s="24">
        <f>VLOOKUP(Table2634[[#This Row],[Date]],'DB Money Supply'!$A:$D,4)</f>
        <v>2535.9</v>
      </c>
      <c r="C2009" s="30">
        <f>(Table2634[[#This Row],[M1 Money Stock, Billions of Dollars, Weekly, Seasonally Adjusted]]-B2008)/B2008</f>
        <v>4.6749336397132373E-3</v>
      </c>
      <c r="D2009" s="34">
        <f>((1+Table2634[[#This Row],[Weekly change]])^52)-1</f>
        <v>0.27446958962746781</v>
      </c>
      <c r="E2009" s="24">
        <f t="shared" si="31"/>
        <v>2521.1999999999998</v>
      </c>
      <c r="F2009" s="32">
        <f>(Table2634[[#This Row],[4 weeks average]]-B1957)/B1957</f>
        <v>0.1172560489231587</v>
      </c>
    </row>
    <row r="2010" spans="1:6" x14ac:dyDescent="0.35">
      <c r="A2010" s="22">
        <v>41428</v>
      </c>
      <c r="B2010" s="24">
        <f>VLOOKUP(Table2634[[#This Row],[Date]],'DB Money Supply'!$A:$D,4)</f>
        <v>2585.8000000000002</v>
      </c>
      <c r="C2010" s="30">
        <f>(Table2634[[#This Row],[M1 Money Stock, Billions of Dollars, Weekly, Seasonally Adjusted]]-B2009)/B2009</f>
        <v>1.9677432075397329E-2</v>
      </c>
      <c r="D2010" s="34">
        <f>((1+Table2634[[#This Row],[Weekly change]])^52)-1</f>
        <v>1.7546472082073969</v>
      </c>
      <c r="E2010" s="24">
        <f t="shared" si="31"/>
        <v>2542.2749999999996</v>
      </c>
      <c r="F2010" s="32">
        <f>(Table2634[[#This Row],[4 weeks average]]-B1958)/B1958</f>
        <v>0.12729469670095772</v>
      </c>
    </row>
    <row r="2011" spans="1:6" x14ac:dyDescent="0.35">
      <c r="A2011" s="22">
        <v>41435</v>
      </c>
      <c r="B2011" s="24">
        <f>VLOOKUP(Table2634[[#This Row],[Date]],'DB Money Supply'!$A:$D,4)</f>
        <v>2538.9</v>
      </c>
      <c r="C2011" s="30">
        <f>(Table2634[[#This Row],[M1 Money Stock, Billions of Dollars, Weekly, Seasonally Adjusted]]-B2010)/B2010</f>
        <v>-1.8137520303194404E-2</v>
      </c>
      <c r="D2011" s="34">
        <f>((1+Table2634[[#This Row],[Weekly change]])^52)-1</f>
        <v>-0.61395800371386655</v>
      </c>
      <c r="E2011" s="24">
        <f t="shared" si="31"/>
        <v>2546.1750000000002</v>
      </c>
      <c r="F2011" s="32">
        <f>(Table2634[[#This Row],[4 weeks average]]-B1959)/B1959</f>
        <v>0.11162409954158489</v>
      </c>
    </row>
    <row r="2012" spans="1:6" x14ac:dyDescent="0.35">
      <c r="A2012" s="22">
        <v>41442</v>
      </c>
      <c r="B2012" s="24">
        <f>VLOOKUP(Table2634[[#This Row],[Date]],'DB Money Supply'!$A:$D,4)</f>
        <v>2513.1999999999998</v>
      </c>
      <c r="C2012" s="30">
        <f>(Table2634[[#This Row],[M1 Money Stock, Billions of Dollars, Weekly, Seasonally Adjusted]]-B2011)/B2011</f>
        <v>-1.0122493993461842E-2</v>
      </c>
      <c r="D2012" s="34">
        <f>((1+Table2634[[#This Row],[Weekly change]])^52)-1</f>
        <v>-0.41083670366347902</v>
      </c>
      <c r="E2012" s="24">
        <f t="shared" si="31"/>
        <v>2543.4499999999998</v>
      </c>
      <c r="F2012" s="32">
        <f>(Table2634[[#This Row],[4 weeks average]]-B1960)/B1960</f>
        <v>0.11819660599665872</v>
      </c>
    </row>
    <row r="2013" spans="1:6" x14ac:dyDescent="0.35">
      <c r="A2013" s="22">
        <v>41449</v>
      </c>
      <c r="B2013" s="24">
        <f>VLOOKUP(Table2634[[#This Row],[Date]],'DB Money Supply'!$A:$D,4)</f>
        <v>2522.4</v>
      </c>
      <c r="C2013" s="30">
        <f>(Table2634[[#This Row],[M1 Money Stock, Billions of Dollars, Weekly, Seasonally Adjusted]]-B2012)/B2012</f>
        <v>3.6606716536687384E-3</v>
      </c>
      <c r="D2013" s="34">
        <f>((1+Table2634[[#This Row],[Weekly change]])^52)-1</f>
        <v>0.20925849838022437</v>
      </c>
      <c r="E2013" s="24">
        <f t="shared" si="31"/>
        <v>2540.0750000000003</v>
      </c>
      <c r="F2013" s="32">
        <f>(Table2634[[#This Row],[4 weeks average]]-B1961)/B1961</f>
        <v>0.11754806634695771</v>
      </c>
    </row>
    <row r="2014" spans="1:6" x14ac:dyDescent="0.35">
      <c r="A2014" s="22">
        <v>41456</v>
      </c>
      <c r="B2014" s="24">
        <f>VLOOKUP(Table2634[[#This Row],[Date]],'DB Money Supply'!$A:$D,4)</f>
        <v>2526.6</v>
      </c>
      <c r="C2014" s="30">
        <f>(Table2634[[#This Row],[M1 Money Stock, Billions of Dollars, Weekly, Seasonally Adjusted]]-B2013)/B2013</f>
        <v>1.6650808753567309E-3</v>
      </c>
      <c r="D2014" s="34">
        <f>((1+Table2634[[#This Row],[Weekly change]])^52)-1</f>
        <v>9.0364670722890672E-2</v>
      </c>
      <c r="E2014" s="24">
        <f t="shared" si="31"/>
        <v>2525.2750000000001</v>
      </c>
      <c r="F2014" s="32">
        <f>(Table2634[[#This Row],[4 weeks average]]-B1962)/B1962</f>
        <v>0.10544344247942566</v>
      </c>
    </row>
    <row r="2015" spans="1:6" x14ac:dyDescent="0.35">
      <c r="A2015" s="22">
        <v>41463</v>
      </c>
      <c r="B2015" s="24">
        <f>VLOOKUP(Table2634[[#This Row],[Date]],'DB Money Supply'!$A:$D,4)</f>
        <v>2526.9</v>
      </c>
      <c r="C2015" s="30">
        <f>(Table2634[[#This Row],[M1 Money Stock, Billions of Dollars, Weekly, Seasonally Adjusted]]-B2014)/B2014</f>
        <v>1.1873664212783262E-4</v>
      </c>
      <c r="D2015" s="34">
        <f>((1+Table2634[[#This Row],[Weekly change]])^52)-1</f>
        <v>6.193036905204119E-3</v>
      </c>
      <c r="E2015" s="24">
        <f t="shared" si="31"/>
        <v>2522.2750000000001</v>
      </c>
      <c r="F2015" s="32">
        <f>(Table2634[[#This Row],[4 weeks average]]-B1963)/B1963</f>
        <v>7.9048128342246032E-2</v>
      </c>
    </row>
    <row r="2016" spans="1:6" x14ac:dyDescent="0.35">
      <c r="A2016" s="22">
        <v>41470</v>
      </c>
      <c r="B2016" s="24">
        <f>VLOOKUP(Table2634[[#This Row],[Date]],'DB Money Supply'!$A:$D,4)</f>
        <v>2544</v>
      </c>
      <c r="C2016" s="30">
        <f>(Table2634[[#This Row],[M1 Money Stock, Billions of Dollars, Weekly, Seasonally Adjusted]]-B2015)/B2015</f>
        <v>6.7671850884482602E-3</v>
      </c>
      <c r="D2016" s="34">
        <f>((1+Table2634[[#This Row],[Weekly change]])^52)-1</f>
        <v>0.42007303653552586</v>
      </c>
      <c r="E2016" s="24">
        <f t="shared" si="31"/>
        <v>2529.9749999999999</v>
      </c>
      <c r="F2016" s="32">
        <f>(Table2634[[#This Row],[4 weeks average]]-B1964)/B1964</f>
        <v>9.2295570330714144E-2</v>
      </c>
    </row>
    <row r="2017" spans="1:6" x14ac:dyDescent="0.35">
      <c r="A2017" s="22">
        <v>41477</v>
      </c>
      <c r="B2017" s="24">
        <f>VLOOKUP(Table2634[[#This Row],[Date]],'DB Money Supply'!$A:$D,4)</f>
        <v>2565.6</v>
      </c>
      <c r="C2017" s="30">
        <f>(Table2634[[#This Row],[M1 Money Stock, Billions of Dollars, Weekly, Seasonally Adjusted]]-B2016)/B2016</f>
        <v>8.4905660377358125E-3</v>
      </c>
      <c r="D2017" s="34">
        <f>((1+Table2634[[#This Row],[Weekly change]])^52)-1</f>
        <v>0.55215710453149325</v>
      </c>
      <c r="E2017" s="24">
        <f t="shared" si="31"/>
        <v>2540.7750000000001</v>
      </c>
      <c r="F2017" s="32">
        <f>(Table2634[[#This Row],[4 weeks average]]-B1965)/B1965</f>
        <v>9.6248435949432748E-2</v>
      </c>
    </row>
    <row r="2018" spans="1:6" x14ac:dyDescent="0.35">
      <c r="A2018" s="22">
        <v>41484</v>
      </c>
      <c r="B2018" s="24">
        <f>VLOOKUP(Table2634[[#This Row],[Date]],'DB Money Supply'!$A:$D,4)</f>
        <v>2552.1999999999998</v>
      </c>
      <c r="C2018" s="30">
        <f>(Table2634[[#This Row],[M1 Money Stock, Billions of Dollars, Weekly, Seasonally Adjusted]]-B2017)/B2017</f>
        <v>-5.2229497973184016E-3</v>
      </c>
      <c r="D2018" s="34">
        <f>((1+Table2634[[#This Row],[Weekly change]])^52)-1</f>
        <v>-0.23837816660024835</v>
      </c>
      <c r="E2018" s="24">
        <f t="shared" si="31"/>
        <v>2547.1750000000002</v>
      </c>
      <c r="F2018" s="32">
        <f>(Table2634[[#This Row],[4 weeks average]]-B1966)/B1966</f>
        <v>0.10186226586494804</v>
      </c>
    </row>
    <row r="2019" spans="1:6" x14ac:dyDescent="0.35">
      <c r="A2019" s="22">
        <v>41491</v>
      </c>
      <c r="B2019" s="24">
        <f>VLOOKUP(Table2634[[#This Row],[Date]],'DB Money Supply'!$A:$D,4)</f>
        <v>2533.6</v>
      </c>
      <c r="C2019" s="30">
        <f>(Table2634[[#This Row],[M1 Money Stock, Billions of Dollars, Weekly, Seasonally Adjusted]]-B2018)/B2018</f>
        <v>-7.2878301073583222E-3</v>
      </c>
      <c r="D2019" s="34">
        <f>((1+Table2634[[#This Row],[Weekly change]])^52)-1</f>
        <v>-0.31638120633521283</v>
      </c>
      <c r="E2019" s="24">
        <f t="shared" si="31"/>
        <v>2548.85</v>
      </c>
      <c r="F2019" s="32">
        <f>(Table2634[[#This Row],[4 weeks average]]-B1967)/B1967</f>
        <v>0.10311174586687441</v>
      </c>
    </row>
    <row r="2020" spans="1:6" x14ac:dyDescent="0.35">
      <c r="A2020" s="22">
        <v>41498</v>
      </c>
      <c r="B2020" s="24">
        <f>VLOOKUP(Table2634[[#This Row],[Date]],'DB Money Supply'!$A:$D,4)</f>
        <v>2545.5</v>
      </c>
      <c r="C2020" s="30">
        <f>(Table2634[[#This Row],[M1 Money Stock, Billions of Dollars, Weekly, Seasonally Adjusted]]-B2019)/B2019</f>
        <v>4.6968740132617981E-3</v>
      </c>
      <c r="D2020" s="34">
        <f>((1+Table2634[[#This Row],[Weekly change]])^52)-1</f>
        <v>0.2759176715777456</v>
      </c>
      <c r="E2020" s="24">
        <f t="shared" si="31"/>
        <v>2549.2249999999999</v>
      </c>
      <c r="F2020" s="32">
        <f>(Table2634[[#This Row],[4 weeks average]]-B1968)/B1968</f>
        <v>8.4776595744680813E-2</v>
      </c>
    </row>
    <row r="2021" spans="1:6" x14ac:dyDescent="0.35">
      <c r="A2021" s="22">
        <v>41505</v>
      </c>
      <c r="B2021" s="24">
        <f>VLOOKUP(Table2634[[#This Row],[Date]],'DB Money Supply'!$A:$D,4)</f>
        <v>2537.8000000000002</v>
      </c>
      <c r="C2021" s="30">
        <f>(Table2634[[#This Row],[M1 Money Stock, Billions of Dollars, Weekly, Seasonally Adjusted]]-B2020)/B2020</f>
        <v>-3.0249459831073731E-3</v>
      </c>
      <c r="D2021" s="34">
        <f>((1+Table2634[[#This Row],[Weekly change]])^52)-1</f>
        <v>-0.14575358079598943</v>
      </c>
      <c r="E2021" s="24">
        <f t="shared" si="31"/>
        <v>2542.2749999999996</v>
      </c>
      <c r="F2021" s="32">
        <f>(Table2634[[#This Row],[4 weeks average]]-B1969)/B1969</f>
        <v>8.560722521137562E-2</v>
      </c>
    </row>
    <row r="2022" spans="1:6" x14ac:dyDescent="0.35">
      <c r="A2022" s="22">
        <v>41512</v>
      </c>
      <c r="B2022" s="24">
        <f>VLOOKUP(Table2634[[#This Row],[Date]],'DB Money Supply'!$A:$D,4)</f>
        <v>2562.8000000000002</v>
      </c>
      <c r="C2022" s="30">
        <f>(Table2634[[#This Row],[M1 Money Stock, Billions of Dollars, Weekly, Seasonally Adjusted]]-B2021)/B2021</f>
        <v>9.8510520923634631E-3</v>
      </c>
      <c r="D2022" s="34">
        <f>((1+Table2634[[#This Row],[Weekly change]])^52)-1</f>
        <v>0.66487165055399733</v>
      </c>
      <c r="E2022" s="24">
        <f t="shared" si="31"/>
        <v>2544.9250000000002</v>
      </c>
      <c r="F2022" s="32">
        <f>(Table2634[[#This Row],[4 weeks average]]-B1970)/B1970</f>
        <v>8.4700792771289904E-2</v>
      </c>
    </row>
    <row r="2023" spans="1:6" x14ac:dyDescent="0.35">
      <c r="A2023" s="22">
        <v>41519</v>
      </c>
      <c r="B2023" s="24">
        <f>VLOOKUP(Table2634[[#This Row],[Date]],'DB Money Supply'!$A:$D,4)</f>
        <v>2585.5</v>
      </c>
      <c r="C2023" s="30">
        <f>(Table2634[[#This Row],[M1 Money Stock, Billions of Dollars, Weekly, Seasonally Adjusted]]-B2022)/B2022</f>
        <v>8.857499609801707E-3</v>
      </c>
      <c r="D2023" s="34">
        <f>((1+Table2634[[#This Row],[Weekly change]])^52)-1</f>
        <v>0.5817978940088826</v>
      </c>
      <c r="E2023" s="24">
        <f t="shared" si="31"/>
        <v>2557.9</v>
      </c>
      <c r="F2023" s="32">
        <f>(Table2634[[#This Row],[4 weeks average]]-B1971)/B1971</f>
        <v>5.6677820465154821E-2</v>
      </c>
    </row>
    <row r="2024" spans="1:6" x14ac:dyDescent="0.35">
      <c r="A2024" s="33">
        <v>41526</v>
      </c>
      <c r="B2024" s="24">
        <f>VLOOKUP(Table2634[[#This Row],[Date]],'DB Money Supply'!$A:$D,4)</f>
        <v>2581.1999999999998</v>
      </c>
      <c r="C2024" s="30">
        <f>(Table2634[[#This Row],[M1 Money Stock, Billions of Dollars, Weekly, Seasonally Adjusted]]-B2023)/B2023</f>
        <v>-1.6631212531425959E-3</v>
      </c>
      <c r="D2024" s="34">
        <f>(Table2634[[#This Row],[M1 Money Stock, Billions of Dollars, Weekly, Seasonally Adjusted]]-B2021)/B2021</f>
        <v>1.7101426432342831E-2</v>
      </c>
      <c r="E2024" s="24">
        <f t="shared" si="31"/>
        <v>2566.8249999999998</v>
      </c>
      <c r="F2024" s="32">
        <f>(Table2634[[#This Row],[4 weeks average]]-B1972)/B1972</f>
        <v>6.7109420470607681E-2</v>
      </c>
    </row>
    <row r="2025" spans="1:6" x14ac:dyDescent="0.35">
      <c r="A2025" s="33">
        <v>41533</v>
      </c>
      <c r="B2025" s="24">
        <f>VLOOKUP(Table2634[[#This Row],[Date]],'DB Money Supply'!$A:$D,4)</f>
        <v>2572.1</v>
      </c>
      <c r="C2025" s="30">
        <f>(Table2634[[#This Row],[M1 Money Stock, Billions of Dollars, Weekly, Seasonally Adjusted]]-B2024)/B2024</f>
        <v>-3.5254920192158336E-3</v>
      </c>
      <c r="D2025" s="34">
        <f>(Table2634[[#This Row],[M1 Money Stock, Billions of Dollars, Weekly, Seasonally Adjusted]]-B2022)/B2022</f>
        <v>3.62884345247375E-3</v>
      </c>
      <c r="E2025" s="24">
        <f t="shared" si="31"/>
        <v>2575.4</v>
      </c>
      <c r="F2025" s="32">
        <f>(Table2634[[#This Row],[4 weeks average]]-B1973)/B1973</f>
        <v>8.2282736594385689E-2</v>
      </c>
    </row>
    <row r="2026" spans="1:6" x14ac:dyDescent="0.35">
      <c r="A2026" s="33">
        <v>41540</v>
      </c>
      <c r="B2026" s="24">
        <f>VLOOKUP(Table2634[[#This Row],[Date]],'DB Money Supply'!$A:$D,4)</f>
        <v>2590.6999999999998</v>
      </c>
      <c r="C2026" s="30">
        <f>(Table2634[[#This Row],[M1 Money Stock, Billions of Dollars, Weekly, Seasonally Adjusted]]-B2025)/B2025</f>
        <v>7.2314451226623807E-3</v>
      </c>
      <c r="D2026" s="34">
        <f>(Table2634[[#This Row],[M1 Money Stock, Billions of Dollars, Weekly, Seasonally Adjusted]]-B2023)/B2023</f>
        <v>2.0112163991490304E-3</v>
      </c>
      <c r="E2026" s="24">
        <f t="shared" si="31"/>
        <v>2582.375</v>
      </c>
      <c r="F2026" s="32">
        <f>(Table2634[[#This Row],[4 weeks average]]-B1974)/B1974</f>
        <v>8.5670142100395238E-2</v>
      </c>
    </row>
    <row r="2027" spans="1:6" x14ac:dyDescent="0.35">
      <c r="A2027" s="33">
        <v>41547</v>
      </c>
      <c r="B2027" s="24">
        <f>VLOOKUP(Table2634[[#This Row],[Date]],'DB Money Supply'!$A:$D,4)</f>
        <v>2589.9</v>
      </c>
      <c r="C2027" s="30">
        <f>(Table2634[[#This Row],[M1 Money Stock, Billions of Dollars, Weekly, Seasonally Adjusted]]-B2026)/B2026</f>
        <v>-3.0879685027202191E-4</v>
      </c>
      <c r="D2027" s="34">
        <f>(Table2634[[#This Row],[M1 Money Stock, Billions of Dollars, Weekly, Seasonally Adjusted]]-B2024)/B2024</f>
        <v>3.3705253370526398E-3</v>
      </c>
      <c r="E2027" s="24">
        <f t="shared" si="31"/>
        <v>2583.4749999999999</v>
      </c>
      <c r="F2027" s="32">
        <f>(Table2634[[#This Row],[4 weeks average]]-B1975)/B1975</f>
        <v>8.4400184687709795E-2</v>
      </c>
    </row>
    <row r="2028" spans="1:6" x14ac:dyDescent="0.35">
      <c r="A2028" s="33">
        <v>41554</v>
      </c>
      <c r="B2028" s="24">
        <f>VLOOKUP(Table2634[[#This Row],[Date]],'DB Money Supply'!$A:$D,4)</f>
        <v>2568.8000000000002</v>
      </c>
      <c r="C2028" s="30">
        <f>(Table2634[[#This Row],[M1 Money Stock, Billions of Dollars, Weekly, Seasonally Adjusted]]-B2027)/B2027</f>
        <v>-8.1470327039653689E-3</v>
      </c>
      <c r="D2028" s="34">
        <f>(Table2634[[#This Row],[M1 Money Stock, Billions of Dollars, Weekly, Seasonally Adjusted]]-B2025)/B2025</f>
        <v>-1.2829983282141935E-3</v>
      </c>
      <c r="E2028" s="24">
        <f t="shared" si="31"/>
        <v>2580.375</v>
      </c>
      <c r="F2028" s="32">
        <f>(Table2634[[#This Row],[4 weeks average]]-B1976)/B1976</f>
        <v>6.5214250330250953E-2</v>
      </c>
    </row>
    <row r="2029" spans="1:6" x14ac:dyDescent="0.35">
      <c r="A2029" s="33">
        <v>41561</v>
      </c>
      <c r="B2029" s="24">
        <f>VLOOKUP(Table2634[[#This Row],[Date]],'DB Money Supply'!$A:$D,4)</f>
        <v>2641.1</v>
      </c>
      <c r="C2029" s="30">
        <f>(Table2634[[#This Row],[M1 Money Stock, Billions of Dollars, Weekly, Seasonally Adjusted]]-B2028)/B2028</f>
        <v>2.8145437558392914E-2</v>
      </c>
      <c r="D2029" s="34">
        <f>(Table2634[[#This Row],[M1 Money Stock, Billions of Dollars, Weekly, Seasonally Adjusted]]-B2026)/B2026</f>
        <v>1.9454201567144051E-2</v>
      </c>
      <c r="E2029" s="24">
        <f t="shared" si="31"/>
        <v>2597.625</v>
      </c>
      <c r="F2029" s="32">
        <f>(Table2634[[#This Row],[4 weeks average]]-B1977)/B1977</f>
        <v>7.2423829576418214E-2</v>
      </c>
    </row>
    <row r="2030" spans="1:6" x14ac:dyDescent="0.35">
      <c r="A2030" s="33">
        <v>41568</v>
      </c>
      <c r="B2030" s="24">
        <f>VLOOKUP(Table2634[[#This Row],[Date]],'DB Money Supply'!$A:$D,4)</f>
        <v>2662.6</v>
      </c>
      <c r="C2030" s="30">
        <f>(Table2634[[#This Row],[M1 Money Stock, Billions of Dollars, Weekly, Seasonally Adjusted]]-B2029)/B2029</f>
        <v>8.140547499148082E-3</v>
      </c>
      <c r="D2030" s="34">
        <f>(Table2634[[#This Row],[M1 Money Stock, Billions of Dollars, Weekly, Seasonally Adjusted]]-B2027)/B2027</f>
        <v>2.8070581875748027E-2</v>
      </c>
      <c r="E2030" s="24">
        <f t="shared" si="31"/>
        <v>2615.6000000000004</v>
      </c>
      <c r="F2030" s="32">
        <f>(Table2634[[#This Row],[4 weeks average]]-B1978)/B1978</f>
        <v>8.2123205494187446E-2</v>
      </c>
    </row>
    <row r="2031" spans="1:6" x14ac:dyDescent="0.35">
      <c r="A2031" s="33">
        <v>41575</v>
      </c>
      <c r="B2031" s="24">
        <f>VLOOKUP(Table2634[[#This Row],[Date]],'DB Money Supply'!$A:$D,4)</f>
        <v>2625.4</v>
      </c>
      <c r="C2031" s="30">
        <f>(Table2634[[#This Row],[M1 Money Stock, Billions of Dollars, Weekly, Seasonally Adjusted]]-B2030)/B2030</f>
        <v>-1.3971306242019012E-2</v>
      </c>
      <c r="D2031" s="34">
        <f>(Table2634[[#This Row],[M1 Money Stock, Billions of Dollars, Weekly, Seasonally Adjusted]]-B2028)/B2028</f>
        <v>2.2033634381812481E-2</v>
      </c>
      <c r="E2031" s="24">
        <f t="shared" si="31"/>
        <v>2624.4749999999999</v>
      </c>
      <c r="F2031" s="32">
        <f>(Table2634[[#This Row],[4 weeks average]]-B1979)/B1979</f>
        <v>8.0297604346752205E-2</v>
      </c>
    </row>
    <row r="2032" spans="1:6" x14ac:dyDescent="0.35">
      <c r="A2032" s="33">
        <v>41582</v>
      </c>
      <c r="B2032" s="24">
        <f>VLOOKUP(Table2634[[#This Row],[Date]],'DB Money Supply'!$A:$D,4)</f>
        <v>2604.8000000000002</v>
      </c>
      <c r="C2032" s="30">
        <f>(Table2634[[#This Row],[M1 Money Stock, Billions of Dollars, Weekly, Seasonally Adjusted]]-B2031)/B2031</f>
        <v>-7.8464234021482088E-3</v>
      </c>
      <c r="D2032" s="34">
        <f>(Table2634[[#This Row],[M1 Money Stock, Billions of Dollars, Weekly, Seasonally Adjusted]]-B2029)/B2029</f>
        <v>-1.3744273219491775E-2</v>
      </c>
      <c r="E2032" s="24">
        <f t="shared" si="31"/>
        <v>2633.4750000000004</v>
      </c>
      <c r="F2032" s="32">
        <f>(Table2634[[#This Row],[4 weeks average]]-B1980)/B1980</f>
        <v>8.3645378981154039E-2</v>
      </c>
    </row>
    <row r="2033" spans="1:6" x14ac:dyDescent="0.35">
      <c r="A2033" s="33">
        <v>41589</v>
      </c>
      <c r="B2033" s="24">
        <f>VLOOKUP(Table2634[[#This Row],[Date]],'DB Money Supply'!$A:$D,4)</f>
        <v>2615</v>
      </c>
      <c r="C2033" s="30">
        <f>(Table2634[[#This Row],[M1 Money Stock, Billions of Dollars, Weekly, Seasonally Adjusted]]-B2032)/B2032</f>
        <v>3.9158476658475959E-3</v>
      </c>
      <c r="D2033" s="34">
        <f>(Table2634[[#This Row],[M1 Money Stock, Billions of Dollars, Weekly, Seasonally Adjusted]]-B2030)/B2030</f>
        <v>-1.7877262825809325E-2</v>
      </c>
      <c r="E2033" s="24">
        <f t="shared" si="31"/>
        <v>2626.95</v>
      </c>
      <c r="F2033" s="32">
        <f>(Table2634[[#This Row],[4 weeks average]]-B1981)/B1981</f>
        <v>8.7854066589365426E-2</v>
      </c>
    </row>
    <row r="2034" spans="1:6" x14ac:dyDescent="0.35">
      <c r="A2034" s="33">
        <v>41596</v>
      </c>
      <c r="B2034" s="24">
        <f>VLOOKUP(Table2634[[#This Row],[Date]],'DB Money Supply'!$A:$D,4)</f>
        <v>2622.8</v>
      </c>
      <c r="C2034" s="30">
        <f>(Table2634[[#This Row],[M1 Money Stock, Billions of Dollars, Weekly, Seasonally Adjusted]]-B2033)/B2033</f>
        <v>2.9827915869981574E-3</v>
      </c>
      <c r="D2034" s="34">
        <f>(Table2634[[#This Row],[M1 Money Stock, Billions of Dollars, Weekly, Seasonally Adjusted]]-B2031)/B2031</f>
        <v>-9.9032528376624858E-4</v>
      </c>
      <c r="E2034" s="24">
        <f t="shared" si="31"/>
        <v>2617</v>
      </c>
      <c r="F2034" s="32">
        <f>(Table2634[[#This Row],[4 weeks average]]-B1982)/B1982</f>
        <v>8.1181574054947331E-2</v>
      </c>
    </row>
    <row r="2035" spans="1:6" x14ac:dyDescent="0.35">
      <c r="A2035" s="33">
        <v>41603</v>
      </c>
      <c r="B2035" s="24">
        <f>VLOOKUP(Table2634[[#This Row],[Date]],'DB Money Supply'!$A:$D,4)</f>
        <v>2627.9</v>
      </c>
      <c r="C2035" s="30">
        <f>(Table2634[[#This Row],[M1 Money Stock, Billions of Dollars, Weekly, Seasonally Adjusted]]-B2034)/B2034</f>
        <v>1.9444868079914247E-3</v>
      </c>
      <c r="D2035" s="34">
        <f>(Table2634[[#This Row],[M1 Money Stock, Billions of Dollars, Weekly, Seasonally Adjusted]]-B2032)/B2032</f>
        <v>8.8682432432432082E-3</v>
      </c>
      <c r="E2035" s="24">
        <f t="shared" si="31"/>
        <v>2617.625</v>
      </c>
      <c r="F2035" s="32">
        <f>(Table2634[[#This Row],[4 weeks average]]-B1983)/B1983</f>
        <v>8.831905870613678E-2</v>
      </c>
    </row>
    <row r="2036" spans="1:6" x14ac:dyDescent="0.35">
      <c r="A2036" s="33">
        <v>41610</v>
      </c>
      <c r="B2036" s="24">
        <f>VLOOKUP(Table2634[[#This Row],[Date]],'DB Money Supply'!$A:$D,4)</f>
        <v>2654.5</v>
      </c>
      <c r="C2036" s="30">
        <f>(Table2634[[#This Row],[M1 Money Stock, Billions of Dollars, Weekly, Seasonally Adjusted]]-B2035)/B2035</f>
        <v>1.0122150766771911E-2</v>
      </c>
      <c r="D2036" s="34">
        <f>(Table2634[[#This Row],[M1 Money Stock, Billions of Dollars, Weekly, Seasonally Adjusted]]-B2033)/B2033</f>
        <v>1.5105162523900574E-2</v>
      </c>
      <c r="E2036" s="24">
        <f t="shared" si="31"/>
        <v>2630.05</v>
      </c>
      <c r="F2036" s="32">
        <f>(Table2634[[#This Row],[4 weeks average]]-B1984)/B1984</f>
        <v>6.5876393110435735E-2</v>
      </c>
    </row>
    <row r="2037" spans="1:6" x14ac:dyDescent="0.35">
      <c r="A2037" s="33">
        <v>41617</v>
      </c>
      <c r="B2037" s="24">
        <f>VLOOKUP(Table2634[[#This Row],[Date]],'DB Money Supply'!$A:$D,4)</f>
        <v>2672.8</v>
      </c>
      <c r="C2037" s="30">
        <f>(Table2634[[#This Row],[M1 Money Stock, Billions of Dollars, Weekly, Seasonally Adjusted]]-B2036)/B2036</f>
        <v>6.8939536635901988E-3</v>
      </c>
      <c r="D2037" s="34">
        <f>(Table2634[[#This Row],[M1 Money Stock, Billions of Dollars, Weekly, Seasonally Adjusted]]-B2034)/B2034</f>
        <v>1.9063596156779012E-2</v>
      </c>
      <c r="E2037" s="24">
        <f t="shared" si="31"/>
        <v>2644.5</v>
      </c>
      <c r="F2037" s="32">
        <f>(Table2634[[#This Row],[4 weeks average]]-B1985)/B1985</f>
        <v>7.0951281739764227E-2</v>
      </c>
    </row>
    <row r="2038" spans="1:6" x14ac:dyDescent="0.35">
      <c r="A2038" s="33">
        <v>41624</v>
      </c>
      <c r="B2038" s="24">
        <f>VLOOKUP(Table2634[[#This Row],[Date]],'DB Money Supply'!$A:$D,4)</f>
        <v>2656.2</v>
      </c>
      <c r="C2038" s="30">
        <f>(Table2634[[#This Row],[M1 Money Stock, Billions of Dollars, Weekly, Seasonally Adjusted]]-B2037)/B2037</f>
        <v>-6.2107153546843621E-3</v>
      </c>
      <c r="D2038" s="34">
        <f>(Table2634[[#This Row],[M1 Money Stock, Billions of Dollars, Weekly, Seasonally Adjusted]]-B2035)/B2035</f>
        <v>1.0769055139084336E-2</v>
      </c>
      <c r="E2038" s="24">
        <f t="shared" si="31"/>
        <v>2652.85</v>
      </c>
      <c r="F2038" s="32">
        <f>(Table2634[[#This Row],[4 weeks average]]-B1986)/B1986</f>
        <v>8.7857787254982375E-2</v>
      </c>
    </row>
    <row r="2039" spans="1:6" x14ac:dyDescent="0.35">
      <c r="A2039" s="33">
        <v>41631</v>
      </c>
      <c r="B2039" s="24">
        <f>VLOOKUP(Table2634[[#This Row],[Date]],'DB Money Supply'!$A:$D,4)</f>
        <v>2682.7</v>
      </c>
      <c r="C2039" s="30">
        <f>(Table2634[[#This Row],[M1 Money Stock, Billions of Dollars, Weekly, Seasonally Adjusted]]-B2038)/B2038</f>
        <v>9.9766583841578195E-3</v>
      </c>
      <c r="D2039" s="34">
        <f>(Table2634[[#This Row],[M1 Money Stock, Billions of Dollars, Weekly, Seasonally Adjusted]]-B2036)/B2036</f>
        <v>1.0623469579958493E-2</v>
      </c>
      <c r="E2039" s="24">
        <f t="shared" si="31"/>
        <v>2666.55</v>
      </c>
      <c r="F2039" s="32">
        <f>(Table2634[[#This Row],[4 weeks average]]-B1987)/B1987</f>
        <v>7.7655189136760464E-2</v>
      </c>
    </row>
    <row r="2040" spans="1:6" x14ac:dyDescent="0.35">
      <c r="A2040" s="33">
        <v>41638</v>
      </c>
      <c r="B2040" s="24">
        <f>VLOOKUP(Table2634[[#This Row],[Date]],'DB Money Supply'!$A:$D,4)</f>
        <v>2648.4</v>
      </c>
      <c r="C2040" s="30">
        <f>(Table2634[[#This Row],[M1 Money Stock, Billions of Dollars, Weekly, Seasonally Adjusted]]-B2039)/B2039</f>
        <v>-1.2785626421142778E-2</v>
      </c>
      <c r="D2040" s="34">
        <f>(Table2634[[#This Row],[M1 Money Stock, Billions of Dollars, Weekly, Seasonally Adjusted]]-B2037)/B2037</f>
        <v>-9.1290032924274504E-3</v>
      </c>
      <c r="E2040" s="24">
        <f t="shared" si="31"/>
        <v>2665.0250000000001</v>
      </c>
      <c r="F2040" s="32">
        <f>(Table2634[[#This Row],[4 weeks average]]-B1988)/B1988</f>
        <v>8.3475627108997155E-2</v>
      </c>
    </row>
    <row r="2041" spans="1:6" x14ac:dyDescent="0.35">
      <c r="A2041" s="33">
        <v>41645</v>
      </c>
      <c r="B2041" s="24">
        <f>VLOOKUP(Table2634[[#This Row],[Date]],'DB Money Supply'!$A:$D,4)</f>
        <v>2668.2</v>
      </c>
      <c r="C2041" s="30">
        <f>(Table2634[[#This Row],[M1 Money Stock, Billions of Dollars, Weekly, Seasonally Adjusted]]-B2040)/B2040</f>
        <v>7.4762120525599333E-3</v>
      </c>
      <c r="D2041" s="34">
        <f>(Table2634[[#This Row],[M1 Money Stock, Billions of Dollars, Weekly, Seasonally Adjusted]]-B2038)/B2038</f>
        <v>4.5177320984865601E-3</v>
      </c>
      <c r="E2041" s="24">
        <f t="shared" si="31"/>
        <v>2663.875</v>
      </c>
      <c r="F2041" s="32">
        <f>(Table2634[[#This Row],[4 weeks average]]-B1989)/B1989</f>
        <v>8.3052122296308387E-2</v>
      </c>
    </row>
    <row r="2042" spans="1:6" x14ac:dyDescent="0.35">
      <c r="A2042" s="33">
        <v>41652</v>
      </c>
      <c r="B2042" s="24">
        <f>VLOOKUP(Table2634[[#This Row],[Date]],'DB Money Supply'!$A:$D,4)</f>
        <v>2673.9</v>
      </c>
      <c r="C2042" s="30">
        <f>(Table2634[[#This Row],[M1 Money Stock, Billions of Dollars, Weekly, Seasonally Adjusted]]-B2041)/B2041</f>
        <v>2.1362716438049147E-3</v>
      </c>
      <c r="D2042" s="34">
        <f>(Table2634[[#This Row],[M1 Money Stock, Billions of Dollars, Weekly, Seasonally Adjusted]]-B2039)/B2039</f>
        <v>-3.280277332538013E-3</v>
      </c>
      <c r="E2042" s="24">
        <f t="shared" si="31"/>
        <v>2668.3</v>
      </c>
      <c r="F2042" s="32">
        <f>(Table2634[[#This Row],[4 weeks average]]-B1990)/B1990</f>
        <v>7.5884036933994703E-2</v>
      </c>
    </row>
    <row r="2043" spans="1:6" x14ac:dyDescent="0.35">
      <c r="A2043" s="33">
        <v>41659</v>
      </c>
      <c r="B2043" s="24">
        <f>VLOOKUP(Table2634[[#This Row],[Date]],'DB Money Supply'!$A:$D,4)</f>
        <v>2704.5</v>
      </c>
      <c r="C2043" s="30">
        <f>(Table2634[[#This Row],[M1 Money Stock, Billions of Dollars, Weekly, Seasonally Adjusted]]-B2042)/B2042</f>
        <v>1.1443958263211006E-2</v>
      </c>
      <c r="D2043" s="34">
        <f>(Table2634[[#This Row],[M1 Money Stock, Billions of Dollars, Weekly, Seasonally Adjusted]]-B2040)/B2040</f>
        <v>2.1182600815586733E-2</v>
      </c>
      <c r="E2043" s="24">
        <f t="shared" si="31"/>
        <v>2673.75</v>
      </c>
      <c r="F2043" s="32">
        <f>(Table2634[[#This Row],[4 weeks average]]-B1991)/B1991</f>
        <v>7.4442435201928878E-2</v>
      </c>
    </row>
    <row r="2044" spans="1:6" x14ac:dyDescent="0.35">
      <c r="A2044" s="33">
        <v>41666</v>
      </c>
      <c r="B2044" s="24">
        <f>VLOOKUP(Table2634[[#This Row],[Date]],'DB Money Supply'!$A:$D,4)</f>
        <v>2694.1</v>
      </c>
      <c r="C2044" s="30">
        <f>(Table2634[[#This Row],[M1 Money Stock, Billions of Dollars, Weekly, Seasonally Adjusted]]-B2043)/B2043</f>
        <v>-3.8454427805509673E-3</v>
      </c>
      <c r="D2044" s="34">
        <f>(Table2634[[#This Row],[M1 Money Stock, Billions of Dollars, Weekly, Seasonally Adjusted]]-B2041)/B2041</f>
        <v>9.7069185218499714E-3</v>
      </c>
      <c r="E2044" s="24">
        <f t="shared" si="31"/>
        <v>2685.1750000000002</v>
      </c>
      <c r="F2044" s="32">
        <f>(Table2634[[#This Row],[4 weeks average]]-B1992)/B1992</f>
        <v>8.9232110984910101E-2</v>
      </c>
    </row>
    <row r="2045" spans="1:6" x14ac:dyDescent="0.35">
      <c r="A2045" s="33">
        <v>41673</v>
      </c>
      <c r="B2045" s="24">
        <f>VLOOKUP(Table2634[[#This Row],[Date]],'DB Money Supply'!$A:$D,4)</f>
        <v>2766.9</v>
      </c>
      <c r="C2045" s="30">
        <f>(Table2634[[#This Row],[M1 Money Stock, Billions of Dollars, Weekly, Seasonally Adjusted]]-B2044)/B2044</f>
        <v>2.7022011061207891E-2</v>
      </c>
      <c r="D2045" s="34">
        <f>(Table2634[[#This Row],[M1 Money Stock, Billions of Dollars, Weekly, Seasonally Adjusted]]-B2042)/B2042</f>
        <v>3.4780657466621789E-2</v>
      </c>
      <c r="E2045" s="24">
        <f t="shared" si="31"/>
        <v>2709.85</v>
      </c>
      <c r="F2045" s="32">
        <f>(Table2634[[#This Row],[4 weeks average]]-B1993)/B1993</f>
        <v>9.5331447049312817E-2</v>
      </c>
    </row>
    <row r="2046" spans="1:6" x14ac:dyDescent="0.35">
      <c r="A2046" s="33">
        <v>41680</v>
      </c>
      <c r="B2046" s="24">
        <f>VLOOKUP(Table2634[[#This Row],[Date]],'DB Money Supply'!$A:$D,4)</f>
        <v>2719.4</v>
      </c>
      <c r="C2046" s="30">
        <f>(Table2634[[#This Row],[M1 Money Stock, Billions of Dollars, Weekly, Seasonally Adjusted]]-B2045)/B2045</f>
        <v>-1.7167226860385267E-2</v>
      </c>
      <c r="D2046" s="34">
        <f>(Table2634[[#This Row],[M1 Money Stock, Billions of Dollars, Weekly, Seasonally Adjusted]]-B2043)/B2043</f>
        <v>5.509336291366275E-3</v>
      </c>
      <c r="E2046" s="24">
        <f t="shared" si="31"/>
        <v>2721.2249999999999</v>
      </c>
      <c r="F2046" s="32">
        <f>(Table2634[[#This Row],[4 weeks average]]-B1994)/B1994</f>
        <v>9.5368916797488115E-2</v>
      </c>
    </row>
    <row r="2047" spans="1:6" x14ac:dyDescent="0.35">
      <c r="A2047" s="33">
        <v>41687</v>
      </c>
      <c r="B2047" s="24">
        <f>VLOOKUP(Table2634[[#This Row],[Date]],'DB Money Supply'!$A:$D,4)</f>
        <v>2711.3</v>
      </c>
      <c r="C2047" s="30">
        <f>(Table2634[[#This Row],[M1 Money Stock, Billions of Dollars, Weekly, Seasonally Adjusted]]-B2046)/B2046</f>
        <v>-2.9785982201955977E-3</v>
      </c>
      <c r="D2047" s="34">
        <f>(Table2634[[#This Row],[M1 Money Stock, Billions of Dollars, Weekly, Seasonally Adjusted]]-B2044)/B2044</f>
        <v>6.3843212946810713E-3</v>
      </c>
      <c r="E2047" s="24">
        <f t="shared" si="31"/>
        <v>2722.9250000000002</v>
      </c>
      <c r="F2047" s="32">
        <f>(Table2634[[#This Row],[4 weeks average]]-B1995)/B1995</f>
        <v>0.10266663966955539</v>
      </c>
    </row>
    <row r="2048" spans="1:6" x14ac:dyDescent="0.35">
      <c r="A2048" s="33">
        <v>41694</v>
      </c>
      <c r="B2048" s="24">
        <f>VLOOKUP(Table2634[[#This Row],[Date]],'DB Money Supply'!$A:$D,4)</f>
        <v>2707.1</v>
      </c>
      <c r="C2048" s="30">
        <f>(Table2634[[#This Row],[M1 Money Stock, Billions of Dollars, Weekly, Seasonally Adjusted]]-B2047)/B2047</f>
        <v>-1.5490724006934947E-3</v>
      </c>
      <c r="D2048" s="34">
        <f>(Table2634[[#This Row],[M1 Money Stock, Billions of Dollars, Weekly, Seasonally Adjusted]]-B2045)/B2045</f>
        <v>-2.1612635078969308E-2</v>
      </c>
      <c r="E2048" s="24">
        <f t="shared" si="31"/>
        <v>2726.1750000000002</v>
      </c>
      <c r="F2048" s="32">
        <f>(Table2634[[#This Row],[4 weeks average]]-B1996)/B1996</f>
        <v>0.10554969787907055</v>
      </c>
    </row>
    <row r="2049" spans="1:6" x14ac:dyDescent="0.35">
      <c r="A2049" s="33">
        <v>41701</v>
      </c>
      <c r="B2049" s="24">
        <f>VLOOKUP(Table2634[[#This Row],[Date]],'DB Money Supply'!$A:$D,4)</f>
        <v>2764.5</v>
      </c>
      <c r="C2049" s="30">
        <f>(Table2634[[#This Row],[M1 Money Stock, Billions of Dollars, Weekly, Seasonally Adjusted]]-B2048)/B2048</f>
        <v>2.1203501902404821E-2</v>
      </c>
      <c r="D2049" s="34">
        <f>(Table2634[[#This Row],[M1 Money Stock, Billions of Dollars, Weekly, Seasonally Adjusted]]-B2046)/B2046</f>
        <v>1.6584540707508977E-2</v>
      </c>
      <c r="E2049" s="24">
        <f t="shared" si="31"/>
        <v>2725.5750000000003</v>
      </c>
      <c r="F2049" s="32">
        <f>(Table2634[[#This Row],[4 weeks average]]-B1997)/B1997</f>
        <v>0.10714720935900564</v>
      </c>
    </row>
    <row r="2050" spans="1:6" x14ac:dyDescent="0.35">
      <c r="A2050" s="33">
        <v>41708</v>
      </c>
      <c r="B2050" s="24">
        <f>VLOOKUP(Table2634[[#This Row],[Date]],'DB Money Supply'!$A:$D,4)</f>
        <v>2762.5</v>
      </c>
      <c r="C2050" s="30">
        <f>(Table2634[[#This Row],[M1 Money Stock, Billions of Dollars, Weekly, Seasonally Adjusted]]-B2049)/B2049</f>
        <v>-7.2345812986073432E-4</v>
      </c>
      <c r="D2050" s="34">
        <f>(Table2634[[#This Row],[M1 Money Stock, Billions of Dollars, Weekly, Seasonally Adjusted]]-B2047)/B2047</f>
        <v>1.8883930217976547E-2</v>
      </c>
      <c r="E2050" s="24">
        <f t="shared" si="31"/>
        <v>2736.35</v>
      </c>
      <c r="F2050" s="32">
        <f>(Table2634[[#This Row],[4 weeks average]]-B1998)/B1998</f>
        <v>0.10859701008791464</v>
      </c>
    </row>
    <row r="2051" spans="1:6" x14ac:dyDescent="0.35">
      <c r="A2051" s="33">
        <v>41715</v>
      </c>
      <c r="B2051" s="24">
        <f>VLOOKUP(Table2634[[#This Row],[Date]],'DB Money Supply'!$A:$D,4)</f>
        <v>2740.1</v>
      </c>
      <c r="C2051" s="30">
        <f>(Table2634[[#This Row],[M1 Money Stock, Billions of Dollars, Weekly, Seasonally Adjusted]]-B2050)/B2050</f>
        <v>-8.1085972850679054E-3</v>
      </c>
      <c r="D2051" s="34">
        <f>(Table2634[[#This Row],[M1 Money Stock, Billions of Dollars, Weekly, Seasonally Adjusted]]-B2048)/B2048</f>
        <v>1.2190166598943519E-2</v>
      </c>
      <c r="E2051" s="24">
        <f t="shared" si="31"/>
        <v>2743.55</v>
      </c>
      <c r="F2051" s="32">
        <f>(Table2634[[#This Row],[4 weeks average]]-B1999)/B1999</f>
        <v>0.1121898816280201</v>
      </c>
    </row>
    <row r="2052" spans="1:6" x14ac:dyDescent="0.35">
      <c r="A2052" s="33">
        <v>41722</v>
      </c>
      <c r="B2052" s="24">
        <f>VLOOKUP(Table2634[[#This Row],[Date]],'DB Money Supply'!$A:$D,4)</f>
        <v>2749.5</v>
      </c>
      <c r="C2052" s="30">
        <f>(Table2634[[#This Row],[M1 Money Stock, Billions of Dollars, Weekly, Seasonally Adjusted]]-B2051)/B2051</f>
        <v>3.4305317324185582E-3</v>
      </c>
      <c r="D2052" s="34">
        <f>(Table2634[[#This Row],[M1 Money Stock, Billions of Dollars, Weekly, Seasonally Adjusted]]-B2049)/B2049</f>
        <v>-5.4259359739555072E-3</v>
      </c>
      <c r="E2052" s="24">
        <f t="shared" si="31"/>
        <v>2754.15</v>
      </c>
      <c r="F2052" s="32">
        <f>(Table2634[[#This Row],[4 weeks average]]-B2000)/B2000</f>
        <v>0.10661764705882348</v>
      </c>
    </row>
    <row r="2053" spans="1:6" x14ac:dyDescent="0.35">
      <c r="A2053" s="33">
        <v>41729</v>
      </c>
      <c r="B2053" s="24">
        <f>VLOOKUP(Table2634[[#This Row],[Date]],'DB Money Supply'!$A:$D,4)</f>
        <v>2762.3</v>
      </c>
      <c r="C2053" s="30">
        <f>(Table2634[[#This Row],[M1 Money Stock, Billions of Dollars, Weekly, Seasonally Adjusted]]-B2052)/B2052</f>
        <v>4.6553918894345087E-3</v>
      </c>
      <c r="D2053" s="34">
        <f>(Table2634[[#This Row],[M1 Money Stock, Billions of Dollars, Weekly, Seasonally Adjusted]]-B2050)/B2050</f>
        <v>-7.2398190045183021E-5</v>
      </c>
      <c r="E2053" s="24">
        <f t="shared" si="31"/>
        <v>2753.6000000000004</v>
      </c>
      <c r="F2053" s="32">
        <f>(Table2634[[#This Row],[4 weeks average]]-B2001)/B2001</f>
        <v>9.626562624412778E-2</v>
      </c>
    </row>
    <row r="2054" spans="1:6" x14ac:dyDescent="0.35">
      <c r="A2054" s="33">
        <v>41736</v>
      </c>
      <c r="B2054" s="24">
        <f>VLOOKUP(Table2634[[#This Row],[Date]],'DB Money Supply'!$A:$D,4)</f>
        <v>2739.3</v>
      </c>
      <c r="C2054" s="30">
        <f>(Table2634[[#This Row],[M1 Money Stock, Billions of Dollars, Weekly, Seasonally Adjusted]]-B2053)/B2053</f>
        <v>-8.3263946711074101E-3</v>
      </c>
      <c r="D2054" s="34">
        <f>(Table2634[[#This Row],[M1 Money Stock, Billions of Dollars, Weekly, Seasonally Adjusted]]-B2051)/B2051</f>
        <v>-2.9196014743977487E-4</v>
      </c>
      <c r="E2054" s="24">
        <f t="shared" si="31"/>
        <v>2747.8</v>
      </c>
      <c r="F2054" s="32">
        <f>(Table2634[[#This Row],[4 weeks average]]-B2002)/B2002</f>
        <v>0.10517636648835618</v>
      </c>
    </row>
    <row r="2055" spans="1:6" x14ac:dyDescent="0.35">
      <c r="A2055" s="33">
        <v>41743</v>
      </c>
      <c r="B2055" s="24">
        <f>VLOOKUP(Table2634[[#This Row],[Date]],'DB Money Supply'!$A:$D,4)</f>
        <v>2790</v>
      </c>
      <c r="C2055" s="30">
        <f>(Table2634[[#This Row],[M1 Money Stock, Billions of Dollars, Weekly, Seasonally Adjusted]]-B2054)/B2054</f>
        <v>1.8508378052787142E-2</v>
      </c>
      <c r="D2055" s="34">
        <f>(Table2634[[#This Row],[M1 Money Stock, Billions of Dollars, Weekly, Seasonally Adjusted]]-B2052)/B2052</f>
        <v>1.4729950900163666E-2</v>
      </c>
      <c r="E2055" s="24">
        <f t="shared" si="31"/>
        <v>2760.2750000000001</v>
      </c>
      <c r="F2055" s="32">
        <f>(Table2634[[#This Row],[4 weeks average]]-B2003)/B2003</f>
        <v>9.7699435297860571E-2</v>
      </c>
    </row>
    <row r="2056" spans="1:6" x14ac:dyDescent="0.35">
      <c r="A2056" s="33">
        <v>41750</v>
      </c>
      <c r="B2056" s="24">
        <f>VLOOKUP(Table2634[[#This Row],[Date]],'DB Money Supply'!$A:$D,4)</f>
        <v>2789.5</v>
      </c>
      <c r="C2056" s="30">
        <f>(Table2634[[#This Row],[M1 Money Stock, Billions of Dollars, Weekly, Seasonally Adjusted]]-B2055)/B2055</f>
        <v>-1.7921146953405018E-4</v>
      </c>
      <c r="D2056" s="34">
        <f>(Table2634[[#This Row],[M1 Money Stock, Billions of Dollars, Weekly, Seasonally Adjusted]]-B2053)/B2053</f>
        <v>9.8468667414834798E-3</v>
      </c>
      <c r="E2056" s="24">
        <f t="shared" si="31"/>
        <v>2770.2750000000001</v>
      </c>
      <c r="F2056" s="32">
        <f>(Table2634[[#This Row],[4 weeks average]]-B2004)/B2004</f>
        <v>9.609677929888423E-2</v>
      </c>
    </row>
    <row r="2057" spans="1:6" x14ac:dyDescent="0.35">
      <c r="A2057" s="33">
        <v>41757</v>
      </c>
      <c r="B2057" s="24">
        <f>VLOOKUP(Table2634[[#This Row],[Date]],'DB Money Supply'!$A:$D,4)</f>
        <v>2793.1</v>
      </c>
      <c r="C2057" s="30">
        <f>(Table2634[[#This Row],[M1 Money Stock, Billions of Dollars, Weekly, Seasonally Adjusted]]-B2056)/B2056</f>
        <v>1.290553862699376E-3</v>
      </c>
      <c r="D2057" s="34">
        <f>(Table2634[[#This Row],[M1 Money Stock, Billions of Dollars, Weekly, Seasonally Adjusted]]-B2054)/B2054</f>
        <v>1.9640054028401317E-2</v>
      </c>
      <c r="E2057" s="24">
        <f t="shared" ref="E2057:E2120" si="32">AVERAGE(B2054:B2057)</f>
        <v>2777.9749999999999</v>
      </c>
      <c r="F2057" s="32">
        <f>(Table2634[[#This Row],[4 weeks average]]-B2005)/B2005</f>
        <v>9.6064312487670112E-2</v>
      </c>
    </row>
    <row r="2058" spans="1:6" x14ac:dyDescent="0.35">
      <c r="A2058" s="33">
        <v>41764</v>
      </c>
      <c r="B2058" s="24">
        <f>VLOOKUP(Table2634[[#This Row],[Date]],'DB Money Supply'!$A:$D,4)</f>
        <v>2783.9</v>
      </c>
      <c r="C2058" s="30">
        <f>(Table2634[[#This Row],[M1 Money Stock, Billions of Dollars, Weekly, Seasonally Adjusted]]-B2057)/B2057</f>
        <v>-3.2938312269520671E-3</v>
      </c>
      <c r="D2058" s="34">
        <f>(Table2634[[#This Row],[M1 Money Stock, Billions of Dollars, Weekly, Seasonally Adjusted]]-B2055)/B2055</f>
        <v>-2.1863799283153794E-3</v>
      </c>
      <c r="E2058" s="24">
        <f t="shared" si="32"/>
        <v>2789.125</v>
      </c>
      <c r="F2058" s="32">
        <f>(Table2634[[#This Row],[4 weeks average]]-B2006)/B2006</f>
        <v>0.11498101139316411</v>
      </c>
    </row>
    <row r="2059" spans="1:6" x14ac:dyDescent="0.35">
      <c r="A2059" s="33">
        <v>41771</v>
      </c>
      <c r="B2059" s="24">
        <f>VLOOKUP(Table2634[[#This Row],[Date]],'DB Money Supply'!$A:$D,4)</f>
        <v>2798.8</v>
      </c>
      <c r="C2059" s="30">
        <f>(Table2634[[#This Row],[M1 Money Stock, Billions of Dollars, Weekly, Seasonally Adjusted]]-B2058)/B2058</f>
        <v>5.3522037429505698E-3</v>
      </c>
      <c r="D2059" s="34">
        <f>(Table2634[[#This Row],[M1 Money Stock, Billions of Dollars, Weekly, Seasonally Adjusted]]-B2056)/B2056</f>
        <v>3.3339308119735372E-3</v>
      </c>
      <c r="E2059" s="24">
        <f t="shared" si="32"/>
        <v>2791.3249999999998</v>
      </c>
      <c r="F2059" s="32">
        <f>(Table2634[[#This Row],[4 weeks average]]-B2007)/B2007</f>
        <v>0.10622002932667524</v>
      </c>
    </row>
    <row r="2060" spans="1:6" x14ac:dyDescent="0.35">
      <c r="A2060" s="33">
        <v>41778</v>
      </c>
      <c r="B2060" s="24">
        <f>VLOOKUP(Table2634[[#This Row],[Date]],'DB Money Supply'!$A:$D,4)</f>
        <v>2782.3</v>
      </c>
      <c r="C2060" s="30">
        <f>(Table2634[[#This Row],[M1 Money Stock, Billions of Dollars, Weekly, Seasonally Adjusted]]-B2059)/B2059</f>
        <v>-5.8953837358868087E-3</v>
      </c>
      <c r="D2060" s="34">
        <f>(Table2634[[#This Row],[M1 Money Stock, Billions of Dollars, Weekly, Seasonally Adjusted]]-B2057)/B2057</f>
        <v>-3.866671440335014E-3</v>
      </c>
      <c r="E2060" s="24">
        <f t="shared" si="32"/>
        <v>2789.5249999999996</v>
      </c>
      <c r="F2060" s="32">
        <f>(Table2634[[#This Row],[4 weeks average]]-B2008)/B2008</f>
        <v>0.10515629333227675</v>
      </c>
    </row>
    <row r="2061" spans="1:6" x14ac:dyDescent="0.35">
      <c r="A2061" s="33">
        <v>41785</v>
      </c>
      <c r="B2061" s="24">
        <f>VLOOKUP(Table2634[[#This Row],[Date]],'DB Money Supply'!$A:$D,4)</f>
        <v>2792.3</v>
      </c>
      <c r="C2061" s="30">
        <f>(Table2634[[#This Row],[M1 Money Stock, Billions of Dollars, Weekly, Seasonally Adjusted]]-B2060)/B2060</f>
        <v>3.5941487258742766E-3</v>
      </c>
      <c r="D2061" s="34">
        <f>(Table2634[[#This Row],[M1 Money Stock, Billions of Dollars, Weekly, Seasonally Adjusted]]-B2058)/B2058</f>
        <v>3.0173497611265098E-3</v>
      </c>
      <c r="E2061" s="24">
        <f t="shared" si="32"/>
        <v>2789.3249999999998</v>
      </c>
      <c r="F2061" s="32">
        <f>(Table2634[[#This Row],[4 weeks average]]-B2009)/B2009</f>
        <v>9.9934934342836748E-2</v>
      </c>
    </row>
    <row r="2062" spans="1:6" x14ac:dyDescent="0.35">
      <c r="A2062" s="33">
        <v>41792</v>
      </c>
      <c r="B2062" s="24">
        <f>VLOOKUP(Table2634[[#This Row],[Date]],'DB Money Supply'!$A:$D,4)</f>
        <v>2820.5</v>
      </c>
      <c r="C2062" s="30">
        <f>(Table2634[[#This Row],[M1 Money Stock, Billions of Dollars, Weekly, Seasonally Adjusted]]-B2061)/B2061</f>
        <v>1.0099201375210334E-2</v>
      </c>
      <c r="D2062" s="34">
        <f>(Table2634[[#This Row],[M1 Money Stock, Billions of Dollars, Weekly, Seasonally Adjusted]]-B2059)/B2059</f>
        <v>7.7533228526510704E-3</v>
      </c>
      <c r="E2062" s="24">
        <f t="shared" si="32"/>
        <v>2798.4750000000004</v>
      </c>
      <c r="F2062" s="32">
        <f>(Table2634[[#This Row],[4 weeks average]]-B2010)/B2010</f>
        <v>8.2247273571041904E-2</v>
      </c>
    </row>
    <row r="2063" spans="1:6" x14ac:dyDescent="0.35">
      <c r="A2063" s="33">
        <v>41799</v>
      </c>
      <c r="B2063" s="24">
        <f>VLOOKUP(Table2634[[#This Row],[Date]],'DB Money Supply'!$A:$D,4)</f>
        <v>2831.3</v>
      </c>
      <c r="C2063" s="30">
        <f>(Table2634[[#This Row],[M1 Money Stock, Billions of Dollars, Weekly, Seasonally Adjusted]]-B2062)/B2062</f>
        <v>3.829108314128765E-3</v>
      </c>
      <c r="D2063" s="34">
        <f>(Table2634[[#This Row],[M1 Money Stock, Billions of Dollars, Weekly, Seasonally Adjusted]]-B2060)/B2060</f>
        <v>1.7611328756783954E-2</v>
      </c>
      <c r="E2063" s="24">
        <f t="shared" si="32"/>
        <v>2806.6000000000004</v>
      </c>
      <c r="F2063" s="32">
        <f>(Table2634[[#This Row],[4 weeks average]]-B2011)/B2011</f>
        <v>0.10543936350387974</v>
      </c>
    </row>
    <row r="2064" spans="1:6" x14ac:dyDescent="0.35">
      <c r="A2064" s="33">
        <v>41806</v>
      </c>
      <c r="B2064" s="24">
        <f>VLOOKUP(Table2634[[#This Row],[Date]],'DB Money Supply'!$A:$D,4)</f>
        <v>2825.5</v>
      </c>
      <c r="C2064" s="30">
        <f>(Table2634[[#This Row],[M1 Money Stock, Billions of Dollars, Weekly, Seasonally Adjusted]]-B2063)/B2063</f>
        <v>-2.0485289443012687E-3</v>
      </c>
      <c r="D2064" s="34">
        <f>(Table2634[[#This Row],[M1 Money Stock, Billions of Dollars, Weekly, Seasonally Adjusted]]-B2061)/B2061</f>
        <v>1.1889839916914306E-2</v>
      </c>
      <c r="E2064" s="24">
        <f t="shared" si="32"/>
        <v>2817.4</v>
      </c>
      <c r="F2064" s="32">
        <f>(Table2634[[#This Row],[4 weeks average]]-B2012)/B2012</f>
        <v>0.12104090402673894</v>
      </c>
    </row>
    <row r="2065" spans="1:6" x14ac:dyDescent="0.35">
      <c r="A2065" s="33">
        <v>41813</v>
      </c>
      <c r="B2065" s="24">
        <f>VLOOKUP(Table2634[[#This Row],[Date]],'DB Money Supply'!$A:$D,4)</f>
        <v>2829.2</v>
      </c>
      <c r="C2065" s="30">
        <f>(Table2634[[#This Row],[M1 Money Stock, Billions of Dollars, Weekly, Seasonally Adjusted]]-B2064)/B2064</f>
        <v>1.3095027428773024E-3</v>
      </c>
      <c r="D2065" s="34">
        <f>(Table2634[[#This Row],[M1 Money Stock, Billions of Dollars, Weekly, Seasonally Adjusted]]-B2062)/B2062</f>
        <v>3.0845594752702777E-3</v>
      </c>
      <c r="E2065" s="24">
        <f t="shared" si="32"/>
        <v>2826.625</v>
      </c>
      <c r="F2065" s="32">
        <f>(Table2634[[#This Row],[4 weeks average]]-B2013)/B2013</f>
        <v>0.12060934031081505</v>
      </c>
    </row>
    <row r="2066" spans="1:6" x14ac:dyDescent="0.35">
      <c r="A2066" s="33">
        <v>41820</v>
      </c>
      <c r="B2066" s="24">
        <f>VLOOKUP(Table2634[[#This Row],[Date]],'DB Money Supply'!$A:$D,4)</f>
        <v>2834.5</v>
      </c>
      <c r="C2066" s="30">
        <f>(Table2634[[#This Row],[M1 Money Stock, Billions of Dollars, Weekly, Seasonally Adjusted]]-B2065)/B2065</f>
        <v>1.8733210801640684E-3</v>
      </c>
      <c r="D2066" s="34">
        <f>(Table2634[[#This Row],[M1 Money Stock, Billions of Dollars, Weekly, Seasonally Adjusted]]-B2063)/B2063</f>
        <v>1.1302228658212898E-3</v>
      </c>
      <c r="E2066" s="24">
        <f t="shared" si="32"/>
        <v>2830.125</v>
      </c>
      <c r="F2066" s="32">
        <f>(Table2634[[#This Row],[4 weeks average]]-B2014)/B2014</f>
        <v>0.12013179767276186</v>
      </c>
    </row>
    <row r="2067" spans="1:6" x14ac:dyDescent="0.35">
      <c r="A2067" s="33">
        <v>41827</v>
      </c>
      <c r="B2067" s="24">
        <f>VLOOKUP(Table2634[[#This Row],[Date]],'DB Money Supply'!$A:$D,4)</f>
        <v>2812.5</v>
      </c>
      <c r="C2067" s="30">
        <f>(Table2634[[#This Row],[M1 Money Stock, Billions of Dollars, Weekly, Seasonally Adjusted]]-B2066)/B2066</f>
        <v>-7.7615099664843888E-3</v>
      </c>
      <c r="D2067" s="34">
        <f>(Table2634[[#This Row],[M1 Money Stock, Billions of Dollars, Weekly, Seasonally Adjusted]]-B2064)/B2064</f>
        <v>-4.6009555830826407E-3</v>
      </c>
      <c r="E2067" s="24">
        <f t="shared" si="32"/>
        <v>2825.4250000000002</v>
      </c>
      <c r="F2067" s="32">
        <f>(Table2634[[#This Row],[4 weeks average]]-B2015)/B2015</f>
        <v>0.11813882622976773</v>
      </c>
    </row>
    <row r="2068" spans="1:6" x14ac:dyDescent="0.35">
      <c r="A2068" s="33">
        <v>41834</v>
      </c>
      <c r="B2068" s="24">
        <f>VLOOKUP(Table2634[[#This Row],[Date]],'DB Money Supply'!$A:$D,4)</f>
        <v>2853.2</v>
      </c>
      <c r="C2068" s="30">
        <f>(Table2634[[#This Row],[M1 Money Stock, Billions of Dollars, Weekly, Seasonally Adjusted]]-B2067)/B2067</f>
        <v>1.4471111111111046E-2</v>
      </c>
      <c r="D2068" s="34">
        <f>(Table2634[[#This Row],[M1 Money Stock, Billions of Dollars, Weekly, Seasonally Adjusted]]-B2065)/B2065</f>
        <v>8.4829633818747363E-3</v>
      </c>
      <c r="E2068" s="24">
        <f t="shared" si="32"/>
        <v>2832.3500000000004</v>
      </c>
      <c r="F2068" s="32">
        <f>(Table2634[[#This Row],[4 weeks average]]-B2016)/B2016</f>
        <v>0.11334512578616367</v>
      </c>
    </row>
    <row r="2069" spans="1:6" x14ac:dyDescent="0.35">
      <c r="A2069" s="33">
        <v>41841</v>
      </c>
      <c r="B2069" s="24">
        <f>VLOOKUP(Table2634[[#This Row],[Date]],'DB Money Supply'!$A:$D,4)</f>
        <v>2860.9</v>
      </c>
      <c r="C2069" s="30">
        <f>(Table2634[[#This Row],[M1 Money Stock, Billions of Dollars, Weekly, Seasonally Adjusted]]-B2068)/B2068</f>
        <v>2.6987242394505375E-3</v>
      </c>
      <c r="D2069" s="34">
        <f>(Table2634[[#This Row],[M1 Money Stock, Billions of Dollars, Weekly, Seasonally Adjusted]]-B2066)/B2066</f>
        <v>9.3138119597812978E-3</v>
      </c>
      <c r="E2069" s="24">
        <f t="shared" si="32"/>
        <v>2840.2750000000001</v>
      </c>
      <c r="F2069" s="32">
        <f>(Table2634[[#This Row],[4 weeks average]]-B2017)/B2017</f>
        <v>0.10706072653570323</v>
      </c>
    </row>
    <row r="2070" spans="1:6" x14ac:dyDescent="0.35">
      <c r="A2070" s="33">
        <v>41848</v>
      </c>
      <c r="B2070" s="24">
        <f>VLOOKUP(Table2634[[#This Row],[Date]],'DB Money Supply'!$A:$D,4)</f>
        <v>2841.4</v>
      </c>
      <c r="C2070" s="30">
        <f>(Table2634[[#This Row],[M1 Money Stock, Billions of Dollars, Weekly, Seasonally Adjusted]]-B2069)/B2069</f>
        <v>-6.8160369114614282E-3</v>
      </c>
      <c r="D2070" s="34">
        <f>(Table2634[[#This Row],[M1 Money Stock, Billions of Dollars, Weekly, Seasonally Adjusted]]-B2067)/B2067</f>
        <v>1.0275555555555588E-2</v>
      </c>
      <c r="E2070" s="24">
        <f t="shared" si="32"/>
        <v>2842</v>
      </c>
      <c r="F2070" s="32">
        <f>(Table2634[[#This Row],[4 weeks average]]-B2018)/B2018</f>
        <v>0.113549094898519</v>
      </c>
    </row>
    <row r="2071" spans="1:6" x14ac:dyDescent="0.35">
      <c r="A2071" s="33">
        <v>41855</v>
      </c>
      <c r="B2071" s="24">
        <f>VLOOKUP(Table2634[[#This Row],[Date]],'DB Money Supply'!$A:$D,4)</f>
        <v>2841.9</v>
      </c>
      <c r="C2071" s="30">
        <f>(Table2634[[#This Row],[M1 Money Stock, Billions of Dollars, Weekly, Seasonally Adjusted]]-B2070)/B2070</f>
        <v>1.7596959245442387E-4</v>
      </c>
      <c r="D2071" s="34">
        <f>(Table2634[[#This Row],[M1 Money Stock, Billions of Dollars, Weekly, Seasonally Adjusted]]-B2068)/B2068</f>
        <v>-3.9604654423102932E-3</v>
      </c>
      <c r="E2071" s="24">
        <f t="shared" si="32"/>
        <v>2849.35</v>
      </c>
      <c r="F2071" s="32">
        <f>(Table2634[[#This Row],[4 weeks average]]-B2019)/B2019</f>
        <v>0.12462503946952953</v>
      </c>
    </row>
    <row r="2072" spans="1:6" x14ac:dyDescent="0.35">
      <c r="A2072" s="33">
        <v>41862</v>
      </c>
      <c r="B2072" s="24">
        <f>VLOOKUP(Table2634[[#This Row],[Date]],'DB Money Supply'!$A:$D,4)</f>
        <v>2807.8</v>
      </c>
      <c r="C2072" s="30">
        <f>(Table2634[[#This Row],[M1 Money Stock, Billions of Dollars, Weekly, Seasonally Adjusted]]-B2071)/B2071</f>
        <v>-1.1999014743657379E-2</v>
      </c>
      <c r="D2072" s="34">
        <f>(Table2634[[#This Row],[M1 Money Stock, Billions of Dollars, Weekly, Seasonally Adjusted]]-B2069)/B2069</f>
        <v>-1.8560592820441087E-2</v>
      </c>
      <c r="E2072" s="24">
        <f t="shared" si="32"/>
        <v>2838</v>
      </c>
      <c r="F2072" s="32">
        <f>(Table2634[[#This Row],[4 weeks average]]-B2020)/B2020</f>
        <v>0.11490866234531526</v>
      </c>
    </row>
    <row r="2073" spans="1:6" x14ac:dyDescent="0.35">
      <c r="A2073" s="33">
        <v>41869</v>
      </c>
      <c r="B2073" s="24">
        <f>VLOOKUP(Table2634[[#This Row],[Date]],'DB Money Supply'!$A:$D,4)</f>
        <v>2781.3</v>
      </c>
      <c r="C2073" s="30">
        <f>(Table2634[[#This Row],[M1 Money Stock, Billions of Dollars, Weekly, Seasonally Adjusted]]-B2072)/B2072</f>
        <v>-9.4379941591281429E-3</v>
      </c>
      <c r="D2073" s="34">
        <f>(Table2634[[#This Row],[M1 Money Stock, Billions of Dollars, Weekly, Seasonally Adjusted]]-B2070)/B2070</f>
        <v>-2.1151545013021716E-2</v>
      </c>
      <c r="E2073" s="24">
        <f t="shared" si="32"/>
        <v>2818.1000000000004</v>
      </c>
      <c r="F2073" s="32">
        <f>(Table2634[[#This Row],[4 weeks average]]-B2021)/B2021</f>
        <v>0.11044999605957923</v>
      </c>
    </row>
    <row r="2074" spans="1:6" x14ac:dyDescent="0.35">
      <c r="A2074" s="33">
        <v>41876</v>
      </c>
      <c r="B2074" s="24">
        <f>VLOOKUP(Table2634[[#This Row],[Date]],'DB Money Supply'!$A:$D,4)</f>
        <v>2794.1</v>
      </c>
      <c r="C2074" s="30">
        <f>(Table2634[[#This Row],[M1 Money Stock, Billions of Dollars, Weekly, Seasonally Adjusted]]-B2073)/B2073</f>
        <v>4.6021644554703652E-3</v>
      </c>
      <c r="D2074" s="34">
        <f>(Table2634[[#This Row],[M1 Money Stock, Billions of Dollars, Weekly, Seasonally Adjusted]]-B2071)/B2071</f>
        <v>-1.6819733277033035E-2</v>
      </c>
      <c r="E2074" s="24">
        <f t="shared" si="32"/>
        <v>2806.2750000000001</v>
      </c>
      <c r="F2074" s="32">
        <f>(Table2634[[#This Row],[4 weeks average]]-B2022)/B2022</f>
        <v>9.5003511783986222E-2</v>
      </c>
    </row>
    <row r="2075" spans="1:6" x14ac:dyDescent="0.35">
      <c r="A2075" s="33">
        <v>41883</v>
      </c>
      <c r="B2075" s="24">
        <f>VLOOKUP(Table2634[[#This Row],[Date]],'DB Money Supply'!$A:$D,4)</f>
        <v>2809.6</v>
      </c>
      <c r="C2075" s="30">
        <f>(Table2634[[#This Row],[M1 Money Stock, Billions of Dollars, Weekly, Seasonally Adjusted]]-B2074)/B2074</f>
        <v>5.547403457284994E-3</v>
      </c>
      <c r="D2075" s="34">
        <f>(Table2634[[#This Row],[M1 Money Stock, Billions of Dollars, Weekly, Seasonally Adjusted]]-B2072)/B2072</f>
        <v>6.4107130137464453E-4</v>
      </c>
      <c r="E2075" s="24">
        <f t="shared" si="32"/>
        <v>2798.2000000000003</v>
      </c>
      <c r="F2075" s="32">
        <f>(Table2634[[#This Row],[4 weeks average]]-B2023)/B2023</f>
        <v>8.2266486172887357E-2</v>
      </c>
    </row>
    <row r="2076" spans="1:6" x14ac:dyDescent="0.35">
      <c r="A2076" s="33">
        <v>41890</v>
      </c>
      <c r="B2076" s="24">
        <f>VLOOKUP(Table2634[[#This Row],[Date]],'DB Money Supply'!$A:$D,4)</f>
        <v>2841</v>
      </c>
      <c r="C2076" s="30">
        <f>(Table2634[[#This Row],[M1 Money Stock, Billions of Dollars, Weekly, Seasonally Adjusted]]-B2075)/B2075</f>
        <v>1.117596810933944E-2</v>
      </c>
      <c r="D2076" s="34">
        <f>(Table2634[[#This Row],[M1 Money Stock, Billions of Dollars, Weekly, Seasonally Adjusted]]-B2073)/B2073</f>
        <v>2.1464782655592641E-2</v>
      </c>
      <c r="E2076" s="24">
        <f t="shared" si="32"/>
        <v>2806.5</v>
      </c>
      <c r="F2076" s="32">
        <f>(Table2634[[#This Row],[4 weeks average]]-B2024)/B2024</f>
        <v>8.7284983728498453E-2</v>
      </c>
    </row>
    <row r="2077" spans="1:6" x14ac:dyDescent="0.35">
      <c r="A2077" s="33">
        <v>41897</v>
      </c>
      <c r="B2077" s="24">
        <f>VLOOKUP(Table2634[[#This Row],[Date]],'DB Money Supply'!$A:$D,4)</f>
        <v>2870.6</v>
      </c>
      <c r="C2077" s="30">
        <f>(Table2634[[#This Row],[M1 Money Stock, Billions of Dollars, Weekly, Seasonally Adjusted]]-B2076)/B2076</f>
        <v>1.0418866596268887E-2</v>
      </c>
      <c r="D2077" s="34">
        <f>(Table2634[[#This Row],[M1 Money Stock, Billions of Dollars, Weekly, Seasonally Adjusted]]-B2074)/B2074</f>
        <v>2.7379120289180776E-2</v>
      </c>
      <c r="E2077" s="24">
        <f t="shared" si="32"/>
        <v>2828.8250000000003</v>
      </c>
      <c r="F2077" s="32">
        <f>(Table2634[[#This Row],[4 weeks average]]-B2025)/B2025</f>
        <v>9.9811438124489865E-2</v>
      </c>
    </row>
    <row r="2078" spans="1:6" x14ac:dyDescent="0.35">
      <c r="A2078" s="33">
        <v>41904</v>
      </c>
      <c r="B2078" s="24">
        <f>VLOOKUP(Table2634[[#This Row],[Date]],'DB Money Supply'!$A:$D,4)</f>
        <v>2873</v>
      </c>
      <c r="C2078" s="30">
        <f>(Table2634[[#This Row],[M1 Money Stock, Billions of Dollars, Weekly, Seasonally Adjusted]]-B2077)/B2077</f>
        <v>8.3606214728631329E-4</v>
      </c>
      <c r="D2078" s="34">
        <f>(Table2634[[#This Row],[M1 Money Stock, Billions of Dollars, Weekly, Seasonally Adjusted]]-B2075)/B2075</f>
        <v>2.2565489749430557E-2</v>
      </c>
      <c r="E2078" s="24">
        <f t="shared" si="32"/>
        <v>2848.55</v>
      </c>
      <c r="F2078" s="32">
        <f>(Table2634[[#This Row],[4 weeks average]]-B2026)/B2026</f>
        <v>9.9529084803335152E-2</v>
      </c>
    </row>
    <row r="2079" spans="1:6" x14ac:dyDescent="0.35">
      <c r="A2079" s="33">
        <v>41911</v>
      </c>
      <c r="B2079" s="24">
        <f>VLOOKUP(Table2634[[#This Row],[Date]],'DB Money Supply'!$A:$D,4)</f>
        <v>2874</v>
      </c>
      <c r="C2079" s="30">
        <f>(Table2634[[#This Row],[M1 Money Stock, Billions of Dollars, Weekly, Seasonally Adjusted]]-B2078)/B2078</f>
        <v>3.4806822137138882E-4</v>
      </c>
      <c r="D2079" s="34">
        <f>(Table2634[[#This Row],[M1 Money Stock, Billions of Dollars, Weekly, Seasonally Adjusted]]-B2076)/B2076</f>
        <v>1.1615628299894404E-2</v>
      </c>
      <c r="E2079" s="24">
        <f t="shared" si="32"/>
        <v>2864.65</v>
      </c>
      <c r="F2079" s="32">
        <f>(Table2634[[#This Row],[4 weeks average]]-B2027)/B2027</f>
        <v>0.1060851770338623</v>
      </c>
    </row>
    <row r="2080" spans="1:6" x14ac:dyDescent="0.35">
      <c r="A2080" s="33">
        <v>41918</v>
      </c>
      <c r="B2080" s="24">
        <f>VLOOKUP(Table2634[[#This Row],[Date]],'DB Money Supply'!$A:$D,4)</f>
        <v>2851.7</v>
      </c>
      <c r="C2080" s="30">
        <f>(Table2634[[#This Row],[M1 Money Stock, Billions of Dollars, Weekly, Seasonally Adjusted]]-B2079)/B2079</f>
        <v>-7.7592205984690962E-3</v>
      </c>
      <c r="D2080" s="34">
        <f>(Table2634[[#This Row],[M1 Money Stock, Billions of Dollars, Weekly, Seasonally Adjusted]]-B2077)/B2077</f>
        <v>-6.5839894098794994E-3</v>
      </c>
      <c r="E2080" s="24">
        <f t="shared" si="32"/>
        <v>2867.3249999999998</v>
      </c>
      <c r="F2080" s="32">
        <f>(Table2634[[#This Row],[4 weeks average]]-B2028)/B2028</f>
        <v>0.11621184989099954</v>
      </c>
    </row>
    <row r="2081" spans="1:6" x14ac:dyDescent="0.35">
      <c r="A2081" s="33">
        <v>41925</v>
      </c>
      <c r="B2081" s="24">
        <f>VLOOKUP(Table2634[[#This Row],[Date]],'DB Money Supply'!$A:$D,4)</f>
        <v>2857.2</v>
      </c>
      <c r="C2081" s="30">
        <f>(Table2634[[#This Row],[M1 Money Stock, Billions of Dollars, Weekly, Seasonally Adjusted]]-B2080)/B2080</f>
        <v>1.9286741242066138E-3</v>
      </c>
      <c r="D2081" s="34">
        <f>(Table2634[[#This Row],[M1 Money Stock, Billions of Dollars, Weekly, Seasonally Adjusted]]-B2078)/B2078</f>
        <v>-5.4994778976680059E-3</v>
      </c>
      <c r="E2081" s="24">
        <f t="shared" si="32"/>
        <v>2863.9750000000004</v>
      </c>
      <c r="F2081" s="32">
        <f>(Table2634[[#This Row],[4 weeks average]]-B2029)/B2029</f>
        <v>8.4387187156866633E-2</v>
      </c>
    </row>
    <row r="2082" spans="1:6" x14ac:dyDescent="0.35">
      <c r="A2082" s="33">
        <v>41932</v>
      </c>
      <c r="B2082" s="24">
        <f>VLOOKUP(Table2634[[#This Row],[Date]],'DB Money Supply'!$A:$D,4)</f>
        <v>2862.6</v>
      </c>
      <c r="C2082" s="30">
        <f>(Table2634[[#This Row],[M1 Money Stock, Billions of Dollars, Weekly, Seasonally Adjusted]]-B2081)/B2081</f>
        <v>1.8899622007560169E-3</v>
      </c>
      <c r="D2082" s="34">
        <f>(Table2634[[#This Row],[M1 Money Stock, Billions of Dollars, Weekly, Seasonally Adjusted]]-B2079)/B2079</f>
        <v>-3.9665970772442905E-3</v>
      </c>
      <c r="E2082" s="24">
        <f t="shared" si="32"/>
        <v>2861.375</v>
      </c>
      <c r="F2082" s="32">
        <f>(Table2634[[#This Row],[4 weeks average]]-B2030)/B2030</f>
        <v>7.4654473071433969E-2</v>
      </c>
    </row>
    <row r="2083" spans="1:6" x14ac:dyDescent="0.35">
      <c r="A2083" s="33">
        <v>41939</v>
      </c>
      <c r="B2083" s="24">
        <f>VLOOKUP(Table2634[[#This Row],[Date]],'DB Money Supply'!$A:$D,4)</f>
        <v>2869.6</v>
      </c>
      <c r="C2083" s="30">
        <f>(Table2634[[#This Row],[M1 Money Stock, Billions of Dollars, Weekly, Seasonally Adjusted]]-B2082)/B2082</f>
        <v>2.4453294208062601E-3</v>
      </c>
      <c r="D2083" s="34">
        <f>(Table2634[[#This Row],[M1 Money Stock, Billions of Dollars, Weekly, Seasonally Adjusted]]-B2080)/B2080</f>
        <v>6.2769576042361018E-3</v>
      </c>
      <c r="E2083" s="24">
        <f t="shared" si="32"/>
        <v>2860.2750000000001</v>
      </c>
      <c r="F2083" s="32">
        <f>(Table2634[[#This Row],[4 weeks average]]-B2031)/B2031</f>
        <v>8.946255808638684E-2</v>
      </c>
    </row>
    <row r="2084" spans="1:6" x14ac:dyDescent="0.35">
      <c r="A2084" s="33">
        <v>41946</v>
      </c>
      <c r="B2084" s="24">
        <f>VLOOKUP(Table2634[[#This Row],[Date]],'DB Money Supply'!$A:$D,4)</f>
        <v>2919.6</v>
      </c>
      <c r="C2084" s="30">
        <f>(Table2634[[#This Row],[M1 Money Stock, Billions of Dollars, Weekly, Seasonally Adjusted]]-B2083)/B2083</f>
        <v>1.7424031223863955E-2</v>
      </c>
      <c r="D2084" s="34">
        <f>(Table2634[[#This Row],[M1 Money Stock, Billions of Dollars, Weekly, Seasonally Adjusted]]-B2081)/B2081</f>
        <v>2.1839563208735858E-2</v>
      </c>
      <c r="E2084" s="24">
        <f t="shared" si="32"/>
        <v>2877.25</v>
      </c>
      <c r="F2084" s="32">
        <f>(Table2634[[#This Row],[4 weeks average]]-B2032)/B2032</f>
        <v>0.10459536240786232</v>
      </c>
    </row>
    <row r="2085" spans="1:6" x14ac:dyDescent="0.35">
      <c r="A2085" s="33">
        <v>41953</v>
      </c>
      <c r="B2085" s="24">
        <f>VLOOKUP(Table2634[[#This Row],[Date]],'DB Money Supply'!$A:$D,4)</f>
        <v>2891.6</v>
      </c>
      <c r="C2085" s="30">
        <f>(Table2634[[#This Row],[M1 Money Stock, Billions of Dollars, Weekly, Seasonally Adjusted]]-B2084)/B2084</f>
        <v>-9.5903548431291955E-3</v>
      </c>
      <c r="D2085" s="34">
        <f>(Table2634[[#This Row],[M1 Money Stock, Billions of Dollars, Weekly, Seasonally Adjusted]]-B2082)/B2082</f>
        <v>1.0130650457625935E-2</v>
      </c>
      <c r="E2085" s="24">
        <f t="shared" si="32"/>
        <v>2885.85</v>
      </c>
      <c r="F2085" s="32">
        <f>(Table2634[[#This Row],[4 weeks average]]-B2033)/B2033</f>
        <v>0.10357552581261947</v>
      </c>
    </row>
    <row r="2086" spans="1:6" x14ac:dyDescent="0.35">
      <c r="A2086" s="33">
        <v>41960</v>
      </c>
      <c r="B2086" s="24">
        <f>VLOOKUP(Table2634[[#This Row],[Date]],'DB Money Supply'!$A:$D,4)</f>
        <v>2871.4</v>
      </c>
      <c r="C2086" s="30">
        <f>(Table2634[[#This Row],[M1 Money Stock, Billions of Dollars, Weekly, Seasonally Adjusted]]-B2085)/B2085</f>
        <v>-6.9857518328952199E-3</v>
      </c>
      <c r="D2086" s="34">
        <f>(Table2634[[#This Row],[M1 Money Stock, Billions of Dollars, Weekly, Seasonally Adjusted]]-B2083)/B2083</f>
        <v>6.2726512405916572E-4</v>
      </c>
      <c r="E2086" s="24">
        <f t="shared" si="32"/>
        <v>2888.0499999999997</v>
      </c>
      <c r="F2086" s="32">
        <f>(Table2634[[#This Row],[4 weeks average]]-B2034)/B2034</f>
        <v>0.1011323776117125</v>
      </c>
    </row>
    <row r="2087" spans="1:6" x14ac:dyDescent="0.35">
      <c r="A2087" s="33">
        <v>41967</v>
      </c>
      <c r="B2087" s="24">
        <f>VLOOKUP(Table2634[[#This Row],[Date]],'DB Money Supply'!$A:$D,4)</f>
        <v>2880.7</v>
      </c>
      <c r="C2087" s="30">
        <f>(Table2634[[#This Row],[M1 Money Stock, Billions of Dollars, Weekly, Seasonally Adjusted]]-B2086)/B2086</f>
        <v>3.2388381973949038E-3</v>
      </c>
      <c r="D2087" s="34">
        <f>(Table2634[[#This Row],[M1 Money Stock, Billions of Dollars, Weekly, Seasonally Adjusted]]-B2084)/B2084</f>
        <v>-1.3323742978490236E-2</v>
      </c>
      <c r="E2087" s="24">
        <f t="shared" si="32"/>
        <v>2890.8249999999998</v>
      </c>
      <c r="F2087" s="32">
        <f>(Table2634[[#This Row],[4 weeks average]]-B2035)/B2035</f>
        <v>0.10005137181780117</v>
      </c>
    </row>
    <row r="2088" spans="1:6" x14ac:dyDescent="0.35">
      <c r="A2088" s="33">
        <v>41974</v>
      </c>
      <c r="B2088" s="24">
        <f>VLOOKUP(Table2634[[#This Row],[Date]],'DB Money Supply'!$A:$D,4)</f>
        <v>2885.7</v>
      </c>
      <c r="C2088" s="30">
        <f>(Table2634[[#This Row],[M1 Money Stock, Billions of Dollars, Weekly, Seasonally Adjusted]]-B2087)/B2087</f>
        <v>1.735689242198077E-3</v>
      </c>
      <c r="D2088" s="34">
        <f>(Table2634[[#This Row],[M1 Money Stock, Billions of Dollars, Weekly, Seasonally Adjusted]]-B2085)/B2085</f>
        <v>-2.0403928620833073E-3</v>
      </c>
      <c r="E2088" s="24">
        <f t="shared" si="32"/>
        <v>2882.3500000000004</v>
      </c>
      <c r="F2088" s="32">
        <f>(Table2634[[#This Row],[4 weeks average]]-B2036)/B2036</f>
        <v>8.5835373893388717E-2</v>
      </c>
    </row>
    <row r="2089" spans="1:6" x14ac:dyDescent="0.35">
      <c r="A2089" s="33">
        <v>41981</v>
      </c>
      <c r="B2089" s="24">
        <f>VLOOKUP(Table2634[[#This Row],[Date]],'DB Money Supply'!$A:$D,4)</f>
        <v>2929</v>
      </c>
      <c r="C2089" s="30">
        <f>(Table2634[[#This Row],[M1 Money Stock, Billions of Dollars, Weekly, Seasonally Adjusted]]-B2088)/B2088</f>
        <v>1.5005024777350447E-2</v>
      </c>
      <c r="D2089" s="34">
        <f>(Table2634[[#This Row],[M1 Money Stock, Billions of Dollars, Weekly, Seasonally Adjusted]]-B2086)/B2086</f>
        <v>2.0059901093543189E-2</v>
      </c>
      <c r="E2089" s="24">
        <f t="shared" si="32"/>
        <v>2891.7</v>
      </c>
      <c r="F2089" s="32">
        <f>(Table2634[[#This Row],[4 weeks average]]-B2037)/B2037</f>
        <v>8.1899131996408123E-2</v>
      </c>
    </row>
    <row r="2090" spans="1:6" x14ac:dyDescent="0.35">
      <c r="A2090" s="33">
        <v>41988</v>
      </c>
      <c r="B2090" s="24">
        <f>VLOOKUP(Table2634[[#This Row],[Date]],'DB Money Supply'!$A:$D,4)</f>
        <v>2944.2</v>
      </c>
      <c r="C2090" s="30">
        <f>(Table2634[[#This Row],[M1 Money Stock, Billions of Dollars, Weekly, Seasonally Adjusted]]-B2089)/B2089</f>
        <v>5.1894844656878861E-3</v>
      </c>
      <c r="D2090" s="34">
        <f>(Table2634[[#This Row],[M1 Money Stock, Billions of Dollars, Weekly, Seasonally Adjusted]]-B2087)/B2087</f>
        <v>2.2043253375915579E-2</v>
      </c>
      <c r="E2090" s="24">
        <f t="shared" si="32"/>
        <v>2909.8999999999996</v>
      </c>
      <c r="F2090" s="32">
        <f>(Table2634[[#This Row],[4 weeks average]]-B2038)/B2038</f>
        <v>9.5512386115503292E-2</v>
      </c>
    </row>
    <row r="2091" spans="1:6" x14ac:dyDescent="0.35">
      <c r="A2091" s="33">
        <v>41995</v>
      </c>
      <c r="B2091" s="24">
        <f>VLOOKUP(Table2634[[#This Row],[Date]],'DB Money Supply'!$A:$D,4)</f>
        <v>2959.7</v>
      </c>
      <c r="C2091" s="30">
        <f>(Table2634[[#This Row],[M1 Money Stock, Billions of Dollars, Weekly, Seasonally Adjusted]]-B2090)/B2090</f>
        <v>5.2645880035323694E-3</v>
      </c>
      <c r="D2091" s="34">
        <f>(Table2634[[#This Row],[M1 Money Stock, Billions of Dollars, Weekly, Seasonally Adjusted]]-B2088)/B2088</f>
        <v>2.5643691305402505E-2</v>
      </c>
      <c r="E2091" s="24">
        <f t="shared" si="32"/>
        <v>2929.6499999999996</v>
      </c>
      <c r="F2091" s="32">
        <f>(Table2634[[#This Row],[4 weeks average]]-B2039)/B2039</f>
        <v>9.2052782644350781E-2</v>
      </c>
    </row>
    <row r="2092" spans="1:6" x14ac:dyDescent="0.35">
      <c r="A2092" s="33">
        <v>42002</v>
      </c>
      <c r="B2092" s="24">
        <f>VLOOKUP(Table2634[[#This Row],[Date]],'DB Money Supply'!$A:$D,4)</f>
        <v>2937.8</v>
      </c>
      <c r="C2092" s="30">
        <f>(Table2634[[#This Row],[M1 Money Stock, Billions of Dollars, Weekly, Seasonally Adjusted]]-B2091)/B2091</f>
        <v>-7.3993985876945759E-3</v>
      </c>
      <c r="D2092" s="34">
        <f>(Table2634[[#This Row],[M1 Money Stock, Billions of Dollars, Weekly, Seasonally Adjusted]]-B2089)/B2089</f>
        <v>3.0044383748720322E-3</v>
      </c>
      <c r="E2092" s="24">
        <f t="shared" si="32"/>
        <v>2942.6750000000002</v>
      </c>
      <c r="F2092" s="32">
        <f>(Table2634[[#This Row],[4 weeks average]]-B2040)/B2040</f>
        <v>0.11111425766500532</v>
      </c>
    </row>
    <row r="2093" spans="1:6" x14ac:dyDescent="0.35">
      <c r="A2093" s="33">
        <v>42009</v>
      </c>
      <c r="B2093" s="24">
        <f>VLOOKUP(Table2634[[#This Row],[Date]],'DB Money Supply'!$A:$D,4)</f>
        <v>2934</v>
      </c>
      <c r="C2093" s="30">
        <f>(Table2634[[#This Row],[M1 Money Stock, Billions of Dollars, Weekly, Seasonally Adjusted]]-B2092)/B2092</f>
        <v>-1.2934849206890128E-3</v>
      </c>
      <c r="D2093" s="34">
        <f>(Table2634[[#This Row],[M1 Money Stock, Billions of Dollars, Weekly, Seasonally Adjusted]]-B2090)/B2090</f>
        <v>-3.4644385571631748E-3</v>
      </c>
      <c r="E2093" s="24">
        <f t="shared" si="32"/>
        <v>2943.9250000000002</v>
      </c>
      <c r="F2093" s="32">
        <f>(Table2634[[#This Row],[4 weeks average]]-B2041)/B2041</f>
        <v>0.10333745596282153</v>
      </c>
    </row>
    <row r="2094" spans="1:6" x14ac:dyDescent="0.35">
      <c r="A2094" s="33">
        <v>42016</v>
      </c>
      <c r="B2094" s="24">
        <f>VLOOKUP(Table2634[[#This Row],[Date]],'DB Money Supply'!$A:$D,4)</f>
        <v>2930.6</v>
      </c>
      <c r="C2094" s="30">
        <f>(Table2634[[#This Row],[M1 Money Stock, Billions of Dollars, Weekly, Seasonally Adjusted]]-B2093)/B2093</f>
        <v>-1.1588275391956684E-3</v>
      </c>
      <c r="D2094" s="34">
        <f>(Table2634[[#This Row],[M1 Money Stock, Billions of Dollars, Weekly, Seasonally Adjusted]]-B2091)/B2091</f>
        <v>-9.8320775754299119E-3</v>
      </c>
      <c r="E2094" s="24">
        <f t="shared" si="32"/>
        <v>2940.5250000000001</v>
      </c>
      <c r="F2094" s="32">
        <f>(Table2634[[#This Row],[4 weeks average]]-B2042)/B2042</f>
        <v>9.971390104341972E-2</v>
      </c>
    </row>
    <row r="2095" spans="1:6" x14ac:dyDescent="0.35">
      <c r="A2095" s="33">
        <v>42023</v>
      </c>
      <c r="B2095" s="24">
        <f>VLOOKUP(Table2634[[#This Row],[Date]],'DB Money Supply'!$A:$D,4)</f>
        <v>2917.8</v>
      </c>
      <c r="C2095" s="30">
        <f>(Table2634[[#This Row],[M1 Money Stock, Billions of Dollars, Weekly, Seasonally Adjusted]]-B2094)/B2094</f>
        <v>-4.367706271753132E-3</v>
      </c>
      <c r="D2095" s="34">
        <f>(Table2634[[#This Row],[M1 Money Stock, Billions of Dollars, Weekly, Seasonally Adjusted]]-B2092)/B2092</f>
        <v>-6.8078153720471093E-3</v>
      </c>
      <c r="E2095" s="24">
        <f t="shared" si="32"/>
        <v>2930.05</v>
      </c>
      <c r="F2095" s="32">
        <f>(Table2634[[#This Row],[4 weeks average]]-B2043)/B2043</f>
        <v>8.3398040303198445E-2</v>
      </c>
    </row>
    <row r="2096" spans="1:6" x14ac:dyDescent="0.35">
      <c r="A2096" s="33">
        <v>42030</v>
      </c>
      <c r="B2096" s="24">
        <f>VLOOKUP(Table2634[[#This Row],[Date]],'DB Money Supply'!$A:$D,4)</f>
        <v>2935.5</v>
      </c>
      <c r="C2096" s="30">
        <f>(Table2634[[#This Row],[M1 Money Stock, Billions of Dollars, Weekly, Seasonally Adjusted]]-B2095)/B2095</f>
        <v>6.0662142710260526E-3</v>
      </c>
      <c r="D2096" s="34">
        <f>(Table2634[[#This Row],[M1 Money Stock, Billions of Dollars, Weekly, Seasonally Adjusted]]-B2093)/B2093</f>
        <v>5.1124744376278123E-4</v>
      </c>
      <c r="E2096" s="24">
        <f t="shared" si="32"/>
        <v>2929.4750000000004</v>
      </c>
      <c r="F2096" s="32">
        <f>(Table2634[[#This Row],[4 weeks average]]-B2044)/B2044</f>
        <v>8.7366838647414888E-2</v>
      </c>
    </row>
    <row r="2097" spans="1:6" x14ac:dyDescent="0.35">
      <c r="A2097" s="33">
        <v>42037</v>
      </c>
      <c r="B2097" s="24">
        <f>VLOOKUP(Table2634[[#This Row],[Date]],'DB Money Supply'!$A:$D,4)</f>
        <v>2999.4</v>
      </c>
      <c r="C2097" s="30">
        <f>(Table2634[[#This Row],[M1 Money Stock, Billions of Dollars, Weekly, Seasonally Adjusted]]-B2096)/B2096</f>
        <v>2.1768012263668913E-2</v>
      </c>
      <c r="D2097" s="34">
        <f>(Table2634[[#This Row],[M1 Money Stock, Billions of Dollars, Weekly, Seasonally Adjusted]]-B2094)/B2094</f>
        <v>2.3476421210673646E-2</v>
      </c>
      <c r="E2097" s="24">
        <f t="shared" si="32"/>
        <v>2945.8249999999998</v>
      </c>
      <c r="F2097" s="32">
        <f>(Table2634[[#This Row],[4 weeks average]]-B2045)/B2045</f>
        <v>6.4666232968303775E-2</v>
      </c>
    </row>
    <row r="2098" spans="1:6" x14ac:dyDescent="0.35">
      <c r="A2098" s="33">
        <v>42044</v>
      </c>
      <c r="B2098" s="24">
        <f>VLOOKUP(Table2634[[#This Row],[Date]],'DB Money Supply'!$A:$D,4)</f>
        <v>3002.2</v>
      </c>
      <c r="C2098" s="30">
        <f>(Table2634[[#This Row],[M1 Money Stock, Billions of Dollars, Weekly, Seasonally Adjusted]]-B2097)/B2097</f>
        <v>9.3352003734071046E-4</v>
      </c>
      <c r="D2098" s="34">
        <f>(Table2634[[#This Row],[M1 Money Stock, Billions of Dollars, Weekly, Seasonally Adjusted]]-B2095)/B2095</f>
        <v>2.8925903077661127E-2</v>
      </c>
      <c r="E2098" s="24">
        <f t="shared" si="32"/>
        <v>2963.7250000000004</v>
      </c>
      <c r="F2098" s="32">
        <f>(Table2634[[#This Row],[4 weeks average]]-B2046)/B2046</f>
        <v>8.9845186438184996E-2</v>
      </c>
    </row>
    <row r="2099" spans="1:6" x14ac:dyDescent="0.35">
      <c r="A2099" s="33">
        <v>42051</v>
      </c>
      <c r="B2099" s="24">
        <f>VLOOKUP(Table2634[[#This Row],[Date]],'DB Money Supply'!$A:$D,4)</f>
        <v>3005.6</v>
      </c>
      <c r="C2099" s="30">
        <f>(Table2634[[#This Row],[M1 Money Stock, Billions of Dollars, Weekly, Seasonally Adjusted]]-B2098)/B2098</f>
        <v>1.1325028312571086E-3</v>
      </c>
      <c r="D2099" s="34">
        <f>(Table2634[[#This Row],[M1 Money Stock, Billions of Dollars, Weekly, Seasonally Adjusted]]-B2096)/B2096</f>
        <v>2.3880088570941888E-2</v>
      </c>
      <c r="E2099" s="24">
        <f t="shared" si="32"/>
        <v>2985.6749999999997</v>
      </c>
      <c r="F2099" s="32">
        <f>(Table2634[[#This Row],[4 weeks average]]-B2047)/B2047</f>
        <v>0.10119684284291651</v>
      </c>
    </row>
    <row r="2100" spans="1:6" x14ac:dyDescent="0.35">
      <c r="A2100" s="33">
        <v>42058</v>
      </c>
      <c r="B2100" s="24">
        <f>VLOOKUP(Table2634[[#This Row],[Date]],'DB Money Supply'!$A:$D,4)</f>
        <v>3006.4</v>
      </c>
      <c r="C2100" s="30">
        <f>(Table2634[[#This Row],[M1 Money Stock, Billions of Dollars, Weekly, Seasonally Adjusted]]-B2099)/B2099</f>
        <v>2.6616981634288724E-4</v>
      </c>
      <c r="D2100" s="34">
        <f>(Table2634[[#This Row],[M1 Money Stock, Billions of Dollars, Weekly, Seasonally Adjusted]]-B2097)/B2097</f>
        <v>2.3338000933520037E-3</v>
      </c>
      <c r="E2100" s="24">
        <f t="shared" si="32"/>
        <v>3003.4</v>
      </c>
      <c r="F2100" s="32">
        <f>(Table2634[[#This Row],[4 weeks average]]-B2048)/B2048</f>
        <v>0.109452920098999</v>
      </c>
    </row>
    <row r="2101" spans="1:6" x14ac:dyDescent="0.35">
      <c r="A2101" s="33">
        <v>42065</v>
      </c>
      <c r="B2101" s="24">
        <f>VLOOKUP(Table2634[[#This Row],[Date]],'DB Money Supply'!$A:$D,4)</f>
        <v>3015.5</v>
      </c>
      <c r="C2101" s="30">
        <f>(Table2634[[#This Row],[M1 Money Stock, Billions of Dollars, Weekly, Seasonally Adjusted]]-B2100)/B2100</f>
        <v>3.0268759978711777E-3</v>
      </c>
      <c r="D2101" s="34">
        <f>(Table2634[[#This Row],[M1 Money Stock, Billions of Dollars, Weekly, Seasonally Adjusted]]-B2098)/B2098</f>
        <v>4.4300846046233374E-3</v>
      </c>
      <c r="E2101" s="24">
        <f t="shared" si="32"/>
        <v>3007.4249999999997</v>
      </c>
      <c r="F2101" s="32">
        <f>(Table2634[[#This Row],[4 weeks average]]-B2049)/B2049</f>
        <v>8.7873033098209347E-2</v>
      </c>
    </row>
    <row r="2102" spans="1:6" x14ac:dyDescent="0.35">
      <c r="A2102" s="33">
        <v>42072</v>
      </c>
      <c r="B2102" s="24">
        <f>VLOOKUP(Table2634[[#This Row],[Date]],'DB Money Supply'!$A:$D,4)</f>
        <v>3013.2</v>
      </c>
      <c r="C2102" s="30">
        <f>(Table2634[[#This Row],[M1 Money Stock, Billions of Dollars, Weekly, Seasonally Adjusted]]-B2101)/B2101</f>
        <v>-7.6272591610020959E-4</v>
      </c>
      <c r="D2102" s="34">
        <f>(Table2634[[#This Row],[M1 Money Stock, Billions of Dollars, Weekly, Seasonally Adjusted]]-B2099)/B2099</f>
        <v>2.5286132552568238E-3</v>
      </c>
      <c r="E2102" s="24">
        <f t="shared" si="32"/>
        <v>3010.1750000000002</v>
      </c>
      <c r="F2102" s="32">
        <f>(Table2634[[#This Row],[4 weeks average]]-B2050)/B2050</f>
        <v>8.9656108597285136E-2</v>
      </c>
    </row>
    <row r="2103" spans="1:6" x14ac:dyDescent="0.35">
      <c r="A2103" s="33">
        <v>42079</v>
      </c>
      <c r="B2103" s="24">
        <f>VLOOKUP(Table2634[[#This Row],[Date]],'DB Money Supply'!$A:$D,4)</f>
        <v>2995.8</v>
      </c>
      <c r="C2103" s="30">
        <f>(Table2634[[#This Row],[M1 Money Stock, Billions of Dollars, Weekly, Seasonally Adjusted]]-B2102)/B2102</f>
        <v>-5.7745917960970519E-3</v>
      </c>
      <c r="D2103" s="34">
        <f>(Table2634[[#This Row],[M1 Money Stock, Billions of Dollars, Weekly, Seasonally Adjusted]]-B2100)/B2100</f>
        <v>-3.5258116019158824E-3</v>
      </c>
      <c r="E2103" s="24">
        <f t="shared" si="32"/>
        <v>3007.7249999999995</v>
      </c>
      <c r="F2103" s="32">
        <f>(Table2634[[#This Row],[4 weeks average]]-B2051)/B2051</f>
        <v>9.7669793073245345E-2</v>
      </c>
    </row>
    <row r="2104" spans="1:6" x14ac:dyDescent="0.35">
      <c r="A2104" s="33">
        <v>42086</v>
      </c>
      <c r="B2104" s="24">
        <f>VLOOKUP(Table2634[[#This Row],[Date]],'DB Money Supply'!$A:$D,4)</f>
        <v>3000.2</v>
      </c>
      <c r="C2104" s="30">
        <f>(Table2634[[#This Row],[M1 Money Stock, Billions of Dollars, Weekly, Seasonally Adjusted]]-B2103)/B2103</f>
        <v>1.4687228786967206E-3</v>
      </c>
      <c r="D2104" s="34">
        <f>(Table2634[[#This Row],[M1 Money Stock, Billions of Dollars, Weekly, Seasonally Adjusted]]-B2101)/B2101</f>
        <v>-5.0737854418836615E-3</v>
      </c>
      <c r="E2104" s="24">
        <f t="shared" si="32"/>
        <v>3006.1750000000002</v>
      </c>
      <c r="F2104" s="32">
        <f>(Table2634[[#This Row],[4 weeks average]]-B2052)/B2052</f>
        <v>9.3353336970358317E-2</v>
      </c>
    </row>
    <row r="2105" spans="1:6" x14ac:dyDescent="0.35">
      <c r="A2105" s="33">
        <v>42093</v>
      </c>
      <c r="B2105" s="24">
        <f>VLOOKUP(Table2634[[#This Row],[Date]],'DB Money Supply'!$A:$D,4)</f>
        <v>2987.5</v>
      </c>
      <c r="C2105" s="30">
        <f>(Table2634[[#This Row],[M1 Money Stock, Billions of Dollars, Weekly, Seasonally Adjusted]]-B2104)/B2104</f>
        <v>-4.2330511299246117E-3</v>
      </c>
      <c r="D2105" s="34">
        <f>(Table2634[[#This Row],[M1 Money Stock, Billions of Dollars, Weekly, Seasonally Adjusted]]-B2102)/B2102</f>
        <v>-8.5291384574538096E-3</v>
      </c>
      <c r="E2105" s="24">
        <f t="shared" si="32"/>
        <v>2999.1750000000002</v>
      </c>
      <c r="F2105" s="32">
        <f>(Table2634[[#This Row],[4 weeks average]]-B2053)/B2053</f>
        <v>8.5752814683415987E-2</v>
      </c>
    </row>
    <row r="2106" spans="1:6" x14ac:dyDescent="0.35">
      <c r="A2106" s="33">
        <v>42100</v>
      </c>
      <c r="B2106" s="24">
        <f>VLOOKUP(Table2634[[#This Row],[Date]],'DB Money Supply'!$A:$D,4)</f>
        <v>2977.8</v>
      </c>
      <c r="C2106" s="30">
        <f>(Table2634[[#This Row],[M1 Money Stock, Billions of Dollars, Weekly, Seasonally Adjusted]]-B2105)/B2105</f>
        <v>-3.2468619246861317E-3</v>
      </c>
      <c r="D2106" s="34">
        <f>(Table2634[[#This Row],[M1 Money Stock, Billions of Dollars, Weekly, Seasonally Adjusted]]-B2103)/B2103</f>
        <v>-6.0084117764870812E-3</v>
      </c>
      <c r="E2106" s="24">
        <f t="shared" si="32"/>
        <v>2990.3249999999998</v>
      </c>
      <c r="F2106" s="32">
        <f>(Table2634[[#This Row],[4 weeks average]]-B2054)/B2054</f>
        <v>9.1638374767276168E-2</v>
      </c>
    </row>
    <row r="2107" spans="1:6" x14ac:dyDescent="0.35">
      <c r="A2107" s="33">
        <v>42107</v>
      </c>
      <c r="B2107" s="24">
        <f>VLOOKUP(Table2634[[#This Row],[Date]],'DB Money Supply'!$A:$D,4)</f>
        <v>3014.8</v>
      </c>
      <c r="C2107" s="30">
        <f>(Table2634[[#This Row],[M1 Money Stock, Billions of Dollars, Weekly, Seasonally Adjusted]]-B2106)/B2106</f>
        <v>1.2425280408355161E-2</v>
      </c>
      <c r="D2107" s="34">
        <f>(Table2634[[#This Row],[M1 Money Stock, Billions of Dollars, Weekly, Seasonally Adjusted]]-B2104)/B2104</f>
        <v>4.8663422438505318E-3</v>
      </c>
      <c r="E2107" s="24">
        <f t="shared" si="32"/>
        <v>2995.0749999999998</v>
      </c>
      <c r="F2107" s="32">
        <f>(Table2634[[#This Row],[4 weeks average]]-B2055)/B2055</f>
        <v>7.3503584229390614E-2</v>
      </c>
    </row>
    <row r="2108" spans="1:6" x14ac:dyDescent="0.35">
      <c r="A2108" s="33">
        <v>42114</v>
      </c>
      <c r="B2108" s="24">
        <f>VLOOKUP(Table2634[[#This Row],[Date]],'DB Money Supply'!$A:$D,4)</f>
        <v>3015.8</v>
      </c>
      <c r="C2108" s="30">
        <f>(Table2634[[#This Row],[M1 Money Stock, Billions of Dollars, Weekly, Seasonally Adjusted]]-B2107)/B2107</f>
        <v>3.3169696165583122E-4</v>
      </c>
      <c r="D2108" s="34">
        <f>(Table2634[[#This Row],[M1 Money Stock, Billions of Dollars, Weekly, Seasonally Adjusted]]-B2105)/B2105</f>
        <v>9.4728033472803955E-3</v>
      </c>
      <c r="E2108" s="24">
        <f t="shared" si="32"/>
        <v>2998.9750000000004</v>
      </c>
      <c r="F2108" s="32">
        <f>(Table2634[[#This Row],[4 weeks average]]-B2056)/B2056</f>
        <v>7.5094102885821967E-2</v>
      </c>
    </row>
    <row r="2109" spans="1:6" x14ac:dyDescent="0.35">
      <c r="A2109" s="33">
        <v>42121</v>
      </c>
      <c r="B2109" s="24">
        <f>VLOOKUP(Table2634[[#This Row],[Date]],'DB Money Supply'!$A:$D,4)</f>
        <v>2994.4</v>
      </c>
      <c r="C2109" s="30">
        <f>(Table2634[[#This Row],[M1 Money Stock, Billions of Dollars, Weekly, Seasonally Adjusted]]-B2108)/B2108</f>
        <v>-7.0959612706413188E-3</v>
      </c>
      <c r="D2109" s="34">
        <f>(Table2634[[#This Row],[M1 Money Stock, Billions of Dollars, Weekly, Seasonally Adjusted]]-B2106)/B2106</f>
        <v>5.574585264289042E-3</v>
      </c>
      <c r="E2109" s="24">
        <f t="shared" si="32"/>
        <v>3000.7000000000003</v>
      </c>
      <c r="F2109" s="32">
        <f>(Table2634[[#This Row],[4 weeks average]]-B2057)/B2057</f>
        <v>7.4326017686441717E-2</v>
      </c>
    </row>
    <row r="2110" spans="1:6" x14ac:dyDescent="0.35">
      <c r="A2110" s="33">
        <v>42128</v>
      </c>
      <c r="B2110" s="24">
        <f>VLOOKUP(Table2634[[#This Row],[Date]],'DB Money Supply'!$A:$D,4)</f>
        <v>2995.3</v>
      </c>
      <c r="C2110" s="30">
        <f>(Table2634[[#This Row],[M1 Money Stock, Billions of Dollars, Weekly, Seasonally Adjusted]]-B2109)/B2109</f>
        <v>3.0056104728830183E-4</v>
      </c>
      <c r="D2110" s="34">
        <f>(Table2634[[#This Row],[M1 Money Stock, Billions of Dollars, Weekly, Seasonally Adjusted]]-B2107)/B2107</f>
        <v>-6.4680907522887089E-3</v>
      </c>
      <c r="E2110" s="24">
        <f t="shared" si="32"/>
        <v>3005.0749999999998</v>
      </c>
      <c r="F2110" s="32">
        <f>(Table2634[[#This Row],[4 weeks average]]-B2058)/B2058</f>
        <v>7.9447896835374732E-2</v>
      </c>
    </row>
    <row r="2111" spans="1:6" x14ac:dyDescent="0.35">
      <c r="A2111" s="33">
        <v>42135</v>
      </c>
      <c r="B2111" s="24">
        <f>VLOOKUP(Table2634[[#This Row],[Date]],'DB Money Supply'!$A:$D,4)</f>
        <v>2997.1</v>
      </c>
      <c r="C2111" s="30">
        <f>(Table2634[[#This Row],[M1 Money Stock, Billions of Dollars, Weekly, Seasonally Adjusted]]-B2110)/B2110</f>
        <v>6.0094147497737353E-4</v>
      </c>
      <c r="D2111" s="34">
        <f>(Table2634[[#This Row],[M1 Money Stock, Billions of Dollars, Weekly, Seasonally Adjusted]]-B2108)/B2108</f>
        <v>-6.2006764374296277E-3</v>
      </c>
      <c r="E2111" s="24">
        <f t="shared" si="32"/>
        <v>3000.65</v>
      </c>
      <c r="F2111" s="32">
        <f>(Table2634[[#This Row],[4 weeks average]]-B2059)/B2059</f>
        <v>7.2120194369015261E-2</v>
      </c>
    </row>
    <row r="2112" spans="1:6" x14ac:dyDescent="0.35">
      <c r="A2112" s="33">
        <v>42142</v>
      </c>
      <c r="B2112" s="24">
        <f>VLOOKUP(Table2634[[#This Row],[Date]],'DB Money Supply'!$A:$D,4)</f>
        <v>2970.3</v>
      </c>
      <c r="C2112" s="30">
        <f>(Table2634[[#This Row],[M1 Money Stock, Billions of Dollars, Weekly, Seasonally Adjusted]]-B2111)/B2111</f>
        <v>-8.9419772446697569E-3</v>
      </c>
      <c r="D2112" s="34">
        <f>(Table2634[[#This Row],[M1 Money Stock, Billions of Dollars, Weekly, Seasonally Adjusted]]-B2109)/B2109</f>
        <v>-8.0483569329414598E-3</v>
      </c>
      <c r="E2112" s="24">
        <f t="shared" si="32"/>
        <v>2989.2750000000005</v>
      </c>
      <c r="F2112" s="32">
        <f>(Table2634[[#This Row],[4 weeks average]]-B2060)/B2060</f>
        <v>7.4389893253782965E-2</v>
      </c>
    </row>
    <row r="2113" spans="1:6" x14ac:dyDescent="0.35">
      <c r="A2113" s="33">
        <v>42149</v>
      </c>
      <c r="B2113" s="24">
        <f>VLOOKUP(Table2634[[#This Row],[Date]],'DB Money Supply'!$A:$D,4)</f>
        <v>2994.8</v>
      </c>
      <c r="C2113" s="30">
        <f>(Table2634[[#This Row],[M1 Money Stock, Billions of Dollars, Weekly, Seasonally Adjusted]]-B2112)/B2112</f>
        <v>8.2483250850082478E-3</v>
      </c>
      <c r="D2113" s="34">
        <f>(Table2634[[#This Row],[M1 Money Stock, Billions of Dollars, Weekly, Seasonally Adjusted]]-B2110)/B2110</f>
        <v>-1.6692818749374018E-4</v>
      </c>
      <c r="E2113" s="24">
        <f t="shared" si="32"/>
        <v>2989.375</v>
      </c>
      <c r="F2113" s="32">
        <f>(Table2634[[#This Row],[4 weeks average]]-B2061)/B2061</f>
        <v>7.0578018121261979E-2</v>
      </c>
    </row>
    <row r="2114" spans="1:6" x14ac:dyDescent="0.35">
      <c r="A2114" s="33">
        <v>42156</v>
      </c>
      <c r="B2114" s="24">
        <f>VLOOKUP(Table2634[[#This Row],[Date]],'DB Money Supply'!$A:$D,4)</f>
        <v>2977.1</v>
      </c>
      <c r="C2114" s="30">
        <f>(Table2634[[#This Row],[M1 Money Stock, Billions of Dollars, Weekly, Seasonally Adjusted]]-B2113)/B2113</f>
        <v>-5.9102444236677817E-3</v>
      </c>
      <c r="D2114" s="34">
        <f>(Table2634[[#This Row],[M1 Money Stock, Billions of Dollars, Weekly, Seasonally Adjusted]]-B2111)/B2111</f>
        <v>-6.6731173467685428E-3</v>
      </c>
      <c r="E2114" s="24">
        <f t="shared" si="32"/>
        <v>2984.8250000000003</v>
      </c>
      <c r="F2114" s="32">
        <f>(Table2634[[#This Row],[4 weeks average]]-B2062)/B2062</f>
        <v>5.8260946640666646E-2</v>
      </c>
    </row>
    <row r="2115" spans="1:6" x14ac:dyDescent="0.35">
      <c r="A2115" s="33">
        <v>42163</v>
      </c>
      <c r="B2115" s="24">
        <f>VLOOKUP(Table2634[[#This Row],[Date]],'DB Money Supply'!$A:$D,4)</f>
        <v>2990.7</v>
      </c>
      <c r="C2115" s="30">
        <f>(Table2634[[#This Row],[M1 Money Stock, Billions of Dollars, Weekly, Seasonally Adjusted]]-B2114)/B2114</f>
        <v>4.56820395687075E-3</v>
      </c>
      <c r="D2115" s="34">
        <f>(Table2634[[#This Row],[M1 Money Stock, Billions of Dollars, Weekly, Seasonally Adjusted]]-B2112)/B2112</f>
        <v>6.8679931320067451E-3</v>
      </c>
      <c r="E2115" s="24">
        <f t="shared" si="32"/>
        <v>2983.2250000000004</v>
      </c>
      <c r="F2115" s="32">
        <f>(Table2634[[#This Row],[4 weeks average]]-B2063)/B2063</f>
        <v>5.3659096528096695E-2</v>
      </c>
    </row>
    <row r="2116" spans="1:6" x14ac:dyDescent="0.35">
      <c r="A2116" s="33">
        <v>42170</v>
      </c>
      <c r="B2116" s="24">
        <f>VLOOKUP(Table2634[[#This Row],[Date]],'DB Money Supply'!$A:$D,4)</f>
        <v>3012.6</v>
      </c>
      <c r="C2116" s="30">
        <f>(Table2634[[#This Row],[M1 Money Stock, Billions of Dollars, Weekly, Seasonally Adjusted]]-B2115)/B2115</f>
        <v>7.3227003711505978E-3</v>
      </c>
      <c r="D2116" s="34">
        <f>(Table2634[[#This Row],[M1 Money Stock, Billions of Dollars, Weekly, Seasonally Adjusted]]-B2113)/B2113</f>
        <v>5.9436356351007498E-3</v>
      </c>
      <c r="E2116" s="24">
        <f t="shared" si="32"/>
        <v>2993.7999999999997</v>
      </c>
      <c r="F2116" s="32">
        <f>(Table2634[[#This Row],[4 weeks average]]-B2064)/B2064</f>
        <v>5.9564678817908237E-2</v>
      </c>
    </row>
    <row r="2117" spans="1:6" x14ac:dyDescent="0.35">
      <c r="A2117" s="33">
        <v>42177</v>
      </c>
      <c r="B2117" s="24">
        <f>VLOOKUP(Table2634[[#This Row],[Date]],'DB Money Supply'!$A:$D,4)</f>
        <v>3037.1</v>
      </c>
      <c r="C2117" s="30">
        <f>(Table2634[[#This Row],[M1 Money Stock, Billions of Dollars, Weekly, Seasonally Adjusted]]-B2116)/B2116</f>
        <v>8.1325101241452574E-3</v>
      </c>
      <c r="D2117" s="34">
        <f>(Table2634[[#This Row],[M1 Money Stock, Billions of Dollars, Weekly, Seasonally Adjusted]]-B2114)/B2114</f>
        <v>2.0153840986194618E-2</v>
      </c>
      <c r="E2117" s="24">
        <f t="shared" si="32"/>
        <v>3004.375</v>
      </c>
      <c r="F2117" s="32">
        <f>(Table2634[[#This Row],[4 weeks average]]-B2065)/B2065</f>
        <v>6.1916796267496181E-2</v>
      </c>
    </row>
    <row r="2118" spans="1:6" x14ac:dyDescent="0.35">
      <c r="A2118" s="33">
        <v>42184</v>
      </c>
      <c r="B2118" s="24">
        <f>VLOOKUP(Table2634[[#This Row],[Date]],'DB Money Supply'!$A:$D,4)</f>
        <v>3047.2</v>
      </c>
      <c r="C2118" s="30">
        <f>(Table2634[[#This Row],[M1 Money Stock, Billions of Dollars, Weekly, Seasonally Adjusted]]-B2117)/B2117</f>
        <v>3.3255408119587464E-3</v>
      </c>
      <c r="D2118" s="34">
        <f>(Table2634[[#This Row],[M1 Money Stock, Billions of Dollars, Weekly, Seasonally Adjusted]]-B2115)/B2115</f>
        <v>1.8891898217808539E-2</v>
      </c>
      <c r="E2118" s="24">
        <f t="shared" si="32"/>
        <v>3021.8999999999996</v>
      </c>
      <c r="F2118" s="32">
        <f>(Table2634[[#This Row],[4 weeks average]]-B2066)/B2066</f>
        <v>6.6113953078144161E-2</v>
      </c>
    </row>
    <row r="2119" spans="1:6" x14ac:dyDescent="0.35">
      <c r="A2119" s="33">
        <v>42191</v>
      </c>
      <c r="B2119" s="24">
        <f>VLOOKUP(Table2634[[#This Row],[Date]],'DB Money Supply'!$A:$D,4)</f>
        <v>3022.5</v>
      </c>
      <c r="C2119" s="30">
        <f>(Table2634[[#This Row],[M1 Money Stock, Billions of Dollars, Weekly, Seasonally Adjusted]]-B2118)/B2118</f>
        <v>-8.1058020477815101E-3</v>
      </c>
      <c r="D2119" s="34">
        <f>(Table2634[[#This Row],[M1 Money Stock, Billions of Dollars, Weekly, Seasonally Adjusted]]-B2116)/B2116</f>
        <v>3.2861979685321952E-3</v>
      </c>
      <c r="E2119" s="24">
        <f t="shared" si="32"/>
        <v>3029.85</v>
      </c>
      <c r="F2119" s="32">
        <f>(Table2634[[#This Row],[4 weeks average]]-B2067)/B2067</f>
        <v>7.7279999999999974E-2</v>
      </c>
    </row>
    <row r="2120" spans="1:6" x14ac:dyDescent="0.35">
      <c r="A2120" s="33">
        <v>42198</v>
      </c>
      <c r="B2120" s="24">
        <f>VLOOKUP(Table2634[[#This Row],[Date]],'DB Money Supply'!$A:$D,4)</f>
        <v>3035.5</v>
      </c>
      <c r="C2120" s="30">
        <f>(Table2634[[#This Row],[M1 Money Stock, Billions of Dollars, Weekly, Seasonally Adjusted]]-B2119)/B2119</f>
        <v>4.3010752688172043E-3</v>
      </c>
      <c r="D2120" s="34">
        <f>(Table2634[[#This Row],[M1 Money Stock, Billions of Dollars, Weekly, Seasonally Adjusted]]-B2117)/B2117</f>
        <v>-5.2681834644888517E-4</v>
      </c>
      <c r="E2120" s="24">
        <f t="shared" si="32"/>
        <v>3035.5749999999998</v>
      </c>
      <c r="F2120" s="32">
        <f>(Table2634[[#This Row],[4 weeks average]]-B2068)/B2068</f>
        <v>6.391945885321744E-2</v>
      </c>
    </row>
    <row r="2121" spans="1:6" x14ac:dyDescent="0.35">
      <c r="A2121" s="33">
        <v>42205</v>
      </c>
      <c r="B2121" s="24">
        <f>VLOOKUP(Table2634[[#This Row],[Date]],'DB Money Supply'!$A:$D,4)</f>
        <v>3038.4</v>
      </c>
      <c r="C2121" s="30">
        <f>(Table2634[[#This Row],[M1 Money Stock, Billions of Dollars, Weekly, Seasonally Adjusted]]-B2120)/B2120</f>
        <v>9.5536155493331941E-4</v>
      </c>
      <c r="D2121" s="34">
        <f>(Table2634[[#This Row],[M1 Money Stock, Billions of Dollars, Weekly, Seasonally Adjusted]]-B2118)/B2118</f>
        <v>-2.8878970858492148E-3</v>
      </c>
      <c r="E2121" s="24">
        <f t="shared" ref="E2121:E2184" si="33">AVERAGE(B2118:B2121)</f>
        <v>3035.9</v>
      </c>
      <c r="F2121" s="32">
        <f>(Table2634[[#This Row],[4 weeks average]]-B2069)/B2069</f>
        <v>6.1169562025935889E-2</v>
      </c>
    </row>
    <row r="2122" spans="1:6" x14ac:dyDescent="0.35">
      <c r="A2122" s="33">
        <v>42212</v>
      </c>
      <c r="B2122" s="24">
        <f>VLOOKUP(Table2634[[#This Row],[Date]],'DB Money Supply'!$A:$D,4)</f>
        <v>3033.5</v>
      </c>
      <c r="C2122" s="30">
        <f>(Table2634[[#This Row],[M1 Money Stock, Billions of Dollars, Weekly, Seasonally Adjusted]]-B2121)/B2121</f>
        <v>-1.6126908899421046E-3</v>
      </c>
      <c r="D2122" s="34">
        <f>(Table2634[[#This Row],[M1 Money Stock, Billions of Dollars, Weekly, Seasonally Adjusted]]-B2119)/B2119</f>
        <v>3.6393713813068652E-3</v>
      </c>
      <c r="E2122" s="24">
        <f t="shared" si="33"/>
        <v>3032.4749999999999</v>
      </c>
      <c r="F2122" s="32">
        <f>(Table2634[[#This Row],[4 weeks average]]-B2070)/B2070</f>
        <v>6.7246779756458014E-2</v>
      </c>
    </row>
    <row r="2123" spans="1:6" x14ac:dyDescent="0.35">
      <c r="A2123" s="33">
        <v>42219</v>
      </c>
      <c r="B2123" s="24">
        <f>VLOOKUP(Table2634[[#This Row],[Date]],'DB Money Supply'!$A:$D,4)</f>
        <v>3092</v>
      </c>
      <c r="C2123" s="30">
        <f>(Table2634[[#This Row],[M1 Money Stock, Billions of Dollars, Weekly, Seasonally Adjusted]]-B2122)/B2122</f>
        <v>1.9284654689302787E-2</v>
      </c>
      <c r="D2123" s="34">
        <f>(Table2634[[#This Row],[M1 Money Stock, Billions of Dollars, Weekly, Seasonally Adjusted]]-B2120)/B2120</f>
        <v>1.8613078570252017E-2</v>
      </c>
      <c r="E2123" s="24">
        <f t="shared" si="33"/>
        <v>3049.85</v>
      </c>
      <c r="F2123" s="32">
        <f>(Table2634[[#This Row],[4 weeks average]]-B2071)/B2071</f>
        <v>7.3172877300397551E-2</v>
      </c>
    </row>
    <row r="2124" spans="1:6" x14ac:dyDescent="0.35">
      <c r="A2124" s="33">
        <v>42226</v>
      </c>
      <c r="B2124" s="24">
        <f>VLOOKUP(Table2634[[#This Row],[Date]],'DB Money Supply'!$A:$D,4)</f>
        <v>3033.6</v>
      </c>
      <c r="C2124" s="30">
        <f>(Table2634[[#This Row],[M1 Money Stock, Billions of Dollars, Weekly, Seasonally Adjusted]]-B2123)/B2123</f>
        <v>-1.888745148771025E-2</v>
      </c>
      <c r="D2124" s="34">
        <f>(Table2634[[#This Row],[M1 Money Stock, Billions of Dollars, Weekly, Seasonally Adjusted]]-B2121)/B2121</f>
        <v>-1.5797788309637249E-3</v>
      </c>
      <c r="E2124" s="24">
        <f t="shared" si="33"/>
        <v>3049.375</v>
      </c>
      <c r="F2124" s="32">
        <f>(Table2634[[#This Row],[4 weeks average]]-B2072)/B2072</f>
        <v>8.6037110905335071E-2</v>
      </c>
    </row>
    <row r="2125" spans="1:6" x14ac:dyDescent="0.35">
      <c r="A2125" s="33">
        <v>42233</v>
      </c>
      <c r="B2125" s="24">
        <f>VLOOKUP(Table2634[[#This Row],[Date]],'DB Money Supply'!$A:$D,4)</f>
        <v>3013.6</v>
      </c>
      <c r="C2125" s="30">
        <f>(Table2634[[#This Row],[M1 Money Stock, Billions of Dollars, Weekly, Seasonally Adjusted]]-B2124)/B2124</f>
        <v>-6.5928270042194094E-3</v>
      </c>
      <c r="D2125" s="34">
        <f>(Table2634[[#This Row],[M1 Money Stock, Billions of Dollars, Weekly, Seasonally Adjusted]]-B2122)/B2122</f>
        <v>-6.5600791165320886E-3</v>
      </c>
      <c r="E2125" s="24">
        <f t="shared" si="33"/>
        <v>3043.1750000000002</v>
      </c>
      <c r="F2125" s="32">
        <f>(Table2634[[#This Row],[4 weeks average]]-B2073)/B2073</f>
        <v>9.4155610685650593E-2</v>
      </c>
    </row>
    <row r="2126" spans="1:6" x14ac:dyDescent="0.35">
      <c r="A2126" s="33">
        <v>42240</v>
      </c>
      <c r="B2126" s="24">
        <f>VLOOKUP(Table2634[[#This Row],[Date]],'DB Money Supply'!$A:$D,4)</f>
        <v>3025.7</v>
      </c>
      <c r="C2126" s="30">
        <f>(Table2634[[#This Row],[M1 Money Stock, Billions of Dollars, Weekly, Seasonally Adjusted]]-B2125)/B2125</f>
        <v>4.0151314043004741E-3</v>
      </c>
      <c r="D2126" s="34">
        <f>(Table2634[[#This Row],[M1 Money Stock, Billions of Dollars, Weekly, Seasonally Adjusted]]-B2123)/B2123</f>
        <v>-2.1442432082794366E-2</v>
      </c>
      <c r="E2126" s="24">
        <f t="shared" si="33"/>
        <v>3041.2250000000004</v>
      </c>
      <c r="F2126" s="32">
        <f>(Table2634[[#This Row],[4 weeks average]]-B2074)/B2074</f>
        <v>8.8445295443971395E-2</v>
      </c>
    </row>
    <row r="2127" spans="1:6" x14ac:dyDescent="0.35">
      <c r="A2127" s="33">
        <v>42247</v>
      </c>
      <c r="B2127" s="24">
        <f>VLOOKUP(Table2634[[#This Row],[Date]],'DB Money Supply'!$A:$D,4)</f>
        <v>3018.5</v>
      </c>
      <c r="C2127" s="30">
        <f>(Table2634[[#This Row],[M1 Money Stock, Billions of Dollars, Weekly, Seasonally Adjusted]]-B2126)/B2126</f>
        <v>-2.3796146346299432E-3</v>
      </c>
      <c r="D2127" s="34">
        <f>(Table2634[[#This Row],[M1 Money Stock, Billions of Dollars, Weekly, Seasonally Adjusted]]-B2124)/B2124</f>
        <v>-4.9775843881856244E-3</v>
      </c>
      <c r="E2127" s="24">
        <f t="shared" si="33"/>
        <v>3022.85</v>
      </c>
      <c r="F2127" s="32">
        <f>(Table2634[[#This Row],[4 weeks average]]-B2075)/B2075</f>
        <v>7.5900484054669703E-2</v>
      </c>
    </row>
    <row r="2128" spans="1:6" x14ac:dyDescent="0.35">
      <c r="A2128" s="33">
        <v>42254</v>
      </c>
      <c r="B2128" s="24">
        <f>VLOOKUP(Table2634[[#This Row],[Date]],'DB Money Supply'!$A:$D,4)</f>
        <v>3012</v>
      </c>
      <c r="C2128" s="30">
        <f>(Table2634[[#This Row],[M1 Money Stock, Billions of Dollars, Weekly, Seasonally Adjusted]]-B2127)/B2127</f>
        <v>-2.1533874440947489E-3</v>
      </c>
      <c r="D2128" s="34">
        <f>(Table2634[[#This Row],[M1 Money Stock, Billions of Dollars, Weekly, Seasonally Adjusted]]-B2125)/B2125</f>
        <v>-5.30926466684334E-4</v>
      </c>
      <c r="E2128" s="24">
        <f t="shared" si="33"/>
        <v>3017.45</v>
      </c>
      <c r="F2128" s="32">
        <f>(Table2634[[#This Row],[4 weeks average]]-B2076)/B2076</f>
        <v>6.2108412530798948E-2</v>
      </c>
    </row>
    <row r="2129" spans="1:6" x14ac:dyDescent="0.35">
      <c r="A2129" s="33">
        <v>42261</v>
      </c>
      <c r="B2129" s="24">
        <f>VLOOKUP(Table2634[[#This Row],[Date]],'DB Money Supply'!$A:$D,4)</f>
        <v>3048.2</v>
      </c>
      <c r="C2129" s="30">
        <f>(Table2634[[#This Row],[M1 Money Stock, Billions of Dollars, Weekly, Seasonally Adjusted]]-B2128)/B2128</f>
        <v>1.2018592297476699E-2</v>
      </c>
      <c r="D2129" s="34">
        <f>(Table2634[[#This Row],[M1 Money Stock, Billions of Dollars, Weekly, Seasonally Adjusted]]-B2126)/B2126</f>
        <v>7.4362957332187599E-3</v>
      </c>
      <c r="E2129" s="24">
        <f t="shared" si="33"/>
        <v>3026.1000000000004</v>
      </c>
      <c r="F2129" s="32">
        <f>(Table2634[[#This Row],[4 weeks average]]-B2077)/B2077</f>
        <v>5.4169859959590491E-2</v>
      </c>
    </row>
    <row r="2130" spans="1:6" x14ac:dyDescent="0.35">
      <c r="A2130" s="33">
        <v>42268</v>
      </c>
      <c r="B2130" s="24">
        <f>VLOOKUP(Table2634[[#This Row],[Date]],'DB Money Supply'!$A:$D,4)</f>
        <v>3074.9</v>
      </c>
      <c r="C2130" s="30">
        <f>(Table2634[[#This Row],[M1 Money Stock, Billions of Dollars, Weekly, Seasonally Adjusted]]-B2129)/B2129</f>
        <v>8.7592677645824662E-3</v>
      </c>
      <c r="D2130" s="34">
        <f>(Table2634[[#This Row],[M1 Money Stock, Billions of Dollars, Weekly, Seasonally Adjusted]]-B2127)/B2127</f>
        <v>1.8684777207222159E-2</v>
      </c>
      <c r="E2130" s="24">
        <f t="shared" si="33"/>
        <v>3038.4</v>
      </c>
      <c r="F2130" s="32">
        <f>(Table2634[[#This Row],[4 weeks average]]-B2078)/B2078</f>
        <v>5.7570483814827739E-2</v>
      </c>
    </row>
    <row r="2131" spans="1:6" x14ac:dyDescent="0.35">
      <c r="A2131" s="33">
        <v>42275</v>
      </c>
      <c r="B2131" s="24">
        <f>VLOOKUP(Table2634[[#This Row],[Date]],'DB Money Supply'!$A:$D,4)</f>
        <v>3053.2</v>
      </c>
      <c r="C2131" s="30">
        <f>(Table2634[[#This Row],[M1 Money Stock, Billions of Dollars, Weekly, Seasonally Adjusted]]-B2130)/B2130</f>
        <v>-7.0571400695958481E-3</v>
      </c>
      <c r="D2131" s="34">
        <f>(Table2634[[#This Row],[M1 Money Stock, Billions of Dollars, Weekly, Seasonally Adjusted]]-B2128)/B2128</f>
        <v>1.3678618857901666E-2</v>
      </c>
      <c r="E2131" s="24">
        <f t="shared" si="33"/>
        <v>3047.0749999999998</v>
      </c>
      <c r="F2131" s="32">
        <f>(Table2634[[#This Row],[4 weeks average]]-B2079)/B2079</f>
        <v>6.0220946416144686E-2</v>
      </c>
    </row>
    <row r="2132" spans="1:6" x14ac:dyDescent="0.35">
      <c r="A2132" s="33">
        <v>42282</v>
      </c>
      <c r="B2132" s="24">
        <f>VLOOKUP(Table2634[[#This Row],[Date]],'DB Money Supply'!$A:$D,4)</f>
        <v>3016.1</v>
      </c>
      <c r="C2132" s="30">
        <f>(Table2634[[#This Row],[M1 Money Stock, Billions of Dollars, Weekly, Seasonally Adjusted]]-B2131)/B2131</f>
        <v>-1.2151185641294351E-2</v>
      </c>
      <c r="D2132" s="34">
        <f>(Table2634[[#This Row],[M1 Money Stock, Billions of Dollars, Weekly, Seasonally Adjusted]]-B2129)/B2129</f>
        <v>-1.05308050652844E-2</v>
      </c>
      <c r="E2132" s="24">
        <f t="shared" si="33"/>
        <v>3048.1</v>
      </c>
      <c r="F2132" s="32">
        <f>(Table2634[[#This Row],[4 weeks average]]-B2080)/B2080</f>
        <v>6.8871199635305289E-2</v>
      </c>
    </row>
    <row r="2133" spans="1:6" x14ac:dyDescent="0.35">
      <c r="A2133" s="33">
        <v>42289</v>
      </c>
      <c r="B2133" s="24">
        <f>VLOOKUP(Table2634[[#This Row],[Date]],'DB Money Supply'!$A:$D,4)</f>
        <v>2999.1</v>
      </c>
      <c r="C2133" s="30">
        <f>(Table2634[[#This Row],[M1 Money Stock, Billions of Dollars, Weekly, Seasonally Adjusted]]-B2132)/B2132</f>
        <v>-5.6364178906534931E-3</v>
      </c>
      <c r="D2133" s="34">
        <f>(Table2634[[#This Row],[M1 Money Stock, Billions of Dollars, Weekly, Seasonally Adjusted]]-B2130)/B2130</f>
        <v>-2.4651208169371421E-2</v>
      </c>
      <c r="E2133" s="24">
        <f t="shared" si="33"/>
        <v>3035.8250000000003</v>
      </c>
      <c r="F2133" s="32">
        <f>(Table2634[[#This Row],[4 weeks average]]-B2081)/B2081</f>
        <v>6.2517499650007163E-2</v>
      </c>
    </row>
    <row r="2134" spans="1:6" x14ac:dyDescent="0.35">
      <c r="A2134" s="33">
        <v>42296</v>
      </c>
      <c r="B2134" s="24">
        <f>VLOOKUP(Table2634[[#This Row],[Date]],'DB Money Supply'!$A:$D,4)</f>
        <v>2996.2</v>
      </c>
      <c r="C2134" s="30">
        <f>(Table2634[[#This Row],[M1 Money Stock, Billions of Dollars, Weekly, Seasonally Adjusted]]-B2133)/B2133</f>
        <v>-9.6695675369280483E-4</v>
      </c>
      <c r="D2134" s="34">
        <f>(Table2634[[#This Row],[M1 Money Stock, Billions of Dollars, Weekly, Seasonally Adjusted]]-B2131)/B2131</f>
        <v>-1.866893750818813E-2</v>
      </c>
      <c r="E2134" s="24">
        <f t="shared" si="33"/>
        <v>3016.1499999999996</v>
      </c>
      <c r="F2134" s="32">
        <f>(Table2634[[#This Row],[4 weeks average]]-B2082)/B2082</f>
        <v>5.3640047509257223E-2</v>
      </c>
    </row>
    <row r="2135" spans="1:6" x14ac:dyDescent="0.35">
      <c r="A2135" s="33">
        <v>42303</v>
      </c>
      <c r="B2135" s="24">
        <f>VLOOKUP(Table2634[[#This Row],[Date]],'DB Money Supply'!$A:$D,4)</f>
        <v>3023.1</v>
      </c>
      <c r="C2135" s="30">
        <f>(Table2634[[#This Row],[M1 Money Stock, Billions of Dollars, Weekly, Seasonally Adjusted]]-B2134)/B2134</f>
        <v>8.9780388492090284E-3</v>
      </c>
      <c r="D2135" s="34">
        <f>(Table2634[[#This Row],[M1 Money Stock, Billions of Dollars, Weekly, Seasonally Adjusted]]-B2132)/B2132</f>
        <v>2.3208779549749679E-3</v>
      </c>
      <c r="E2135" s="24">
        <f t="shared" si="33"/>
        <v>3008.625</v>
      </c>
      <c r="F2135" s="32">
        <f>(Table2634[[#This Row],[4 weeks average]]-B2083)/B2083</f>
        <v>4.8447518817953755E-2</v>
      </c>
    </row>
    <row r="2136" spans="1:6" x14ac:dyDescent="0.35">
      <c r="A2136" s="33">
        <v>42310</v>
      </c>
      <c r="B2136" s="24">
        <f>VLOOKUP(Table2634[[#This Row],[Date]],'DB Money Supply'!$A:$D,4)</f>
        <v>3067.6</v>
      </c>
      <c r="C2136" s="30">
        <f>(Table2634[[#This Row],[M1 Money Stock, Billions of Dollars, Weekly, Seasonally Adjusted]]-B2135)/B2135</f>
        <v>1.4719989414839072E-2</v>
      </c>
      <c r="D2136" s="34">
        <f>(Table2634[[#This Row],[M1 Money Stock, Billions of Dollars, Weekly, Seasonally Adjusted]]-B2133)/B2133</f>
        <v>2.284018538895002E-2</v>
      </c>
      <c r="E2136" s="24">
        <f t="shared" si="33"/>
        <v>3021.5</v>
      </c>
      <c r="F2136" s="32">
        <f>(Table2634[[#This Row],[4 weeks average]]-B2084)/B2084</f>
        <v>3.4902041375530928E-2</v>
      </c>
    </row>
    <row r="2137" spans="1:6" x14ac:dyDescent="0.35">
      <c r="A2137" s="33">
        <v>42317</v>
      </c>
      <c r="B2137" s="24">
        <f>VLOOKUP(Table2634[[#This Row],[Date]],'DB Money Supply'!$A:$D,4)</f>
        <v>3077.4</v>
      </c>
      <c r="C2137" s="30">
        <f>(Table2634[[#This Row],[M1 Money Stock, Billions of Dollars, Weekly, Seasonally Adjusted]]-B2136)/B2136</f>
        <v>3.1946798800365698E-3</v>
      </c>
      <c r="D2137" s="34">
        <f>(Table2634[[#This Row],[M1 Money Stock, Billions of Dollars, Weekly, Seasonally Adjusted]]-B2134)/B2134</f>
        <v>2.7100994593151417E-2</v>
      </c>
      <c r="E2137" s="24">
        <f t="shared" si="33"/>
        <v>3041.0749999999998</v>
      </c>
      <c r="F2137" s="32">
        <f>(Table2634[[#This Row],[4 weeks average]]-B2085)/B2085</f>
        <v>5.1692834416931774E-2</v>
      </c>
    </row>
    <row r="2138" spans="1:6" x14ac:dyDescent="0.35">
      <c r="A2138" s="33">
        <v>42324</v>
      </c>
      <c r="B2138" s="24">
        <f>VLOOKUP(Table2634[[#This Row],[Date]],'DB Money Supply'!$A:$D,4)</f>
        <v>3072.7</v>
      </c>
      <c r="C2138" s="30">
        <f>(Table2634[[#This Row],[M1 Money Stock, Billions of Dollars, Weekly, Seasonally Adjusted]]-B2137)/B2137</f>
        <v>-1.5272632741925888E-3</v>
      </c>
      <c r="D2138" s="34">
        <f>(Table2634[[#This Row],[M1 Money Stock, Billions of Dollars, Weekly, Seasonally Adjusted]]-B2135)/B2135</f>
        <v>1.6406999437663296E-2</v>
      </c>
      <c r="E2138" s="24">
        <f t="shared" si="33"/>
        <v>3060.2</v>
      </c>
      <c r="F2138" s="32">
        <f>(Table2634[[#This Row],[4 weeks average]]-B2086)/B2086</f>
        <v>6.5751898028836006E-2</v>
      </c>
    </row>
    <row r="2139" spans="1:6" x14ac:dyDescent="0.35">
      <c r="A2139" s="33">
        <v>42331</v>
      </c>
      <c r="B2139" s="24">
        <f>VLOOKUP(Table2634[[#This Row],[Date]],'DB Money Supply'!$A:$D,4)</f>
        <v>3095.2</v>
      </c>
      <c r="C2139" s="30">
        <f>(Table2634[[#This Row],[M1 Money Stock, Billions of Dollars, Weekly, Seasonally Adjusted]]-B2138)/B2138</f>
        <v>7.3225502001497056E-3</v>
      </c>
      <c r="D2139" s="34">
        <f>(Table2634[[#This Row],[M1 Money Stock, Billions of Dollars, Weekly, Seasonally Adjusted]]-B2136)/B2136</f>
        <v>8.9972617029599397E-3</v>
      </c>
      <c r="E2139" s="24">
        <f t="shared" si="33"/>
        <v>3078.2250000000004</v>
      </c>
      <c r="F2139" s="32">
        <f>(Table2634[[#This Row],[4 weeks average]]-B2087)/B2087</f>
        <v>6.8568403513035225E-2</v>
      </c>
    </row>
    <row r="2140" spans="1:6" x14ac:dyDescent="0.35">
      <c r="A2140" s="33">
        <v>42338</v>
      </c>
      <c r="B2140" s="24">
        <f>VLOOKUP(Table2634[[#This Row],[Date]],'DB Money Supply'!$A:$D,4)</f>
        <v>3084.4</v>
      </c>
      <c r="C2140" s="30">
        <f>(Table2634[[#This Row],[M1 Money Stock, Billions of Dollars, Weekly, Seasonally Adjusted]]-B2139)/B2139</f>
        <v>-3.4892737141379322E-3</v>
      </c>
      <c r="D2140" s="34">
        <f>(Table2634[[#This Row],[M1 Money Stock, Billions of Dollars, Weekly, Seasonally Adjusted]]-B2137)/B2137</f>
        <v>2.2746474296484044E-3</v>
      </c>
      <c r="E2140" s="24">
        <f t="shared" si="33"/>
        <v>3082.4249999999997</v>
      </c>
      <c r="F2140" s="32">
        <f>(Table2634[[#This Row],[4 weeks average]]-B2088)/B2088</f>
        <v>6.817236718993655E-2</v>
      </c>
    </row>
    <row r="2141" spans="1:6" x14ac:dyDescent="0.35">
      <c r="A2141" s="33">
        <v>42345</v>
      </c>
      <c r="B2141" s="24">
        <f>VLOOKUP(Table2634[[#This Row],[Date]],'DB Money Supply'!$A:$D,4)</f>
        <v>3038.9</v>
      </c>
      <c r="C2141" s="30">
        <f>(Table2634[[#This Row],[M1 Money Stock, Billions of Dollars, Weekly, Seasonally Adjusted]]-B2140)/B2140</f>
        <v>-1.4751653482038645E-2</v>
      </c>
      <c r="D2141" s="34">
        <f>(Table2634[[#This Row],[M1 Money Stock, Billions of Dollars, Weekly, Seasonally Adjusted]]-B2138)/B2138</f>
        <v>-1.100009763400258E-2</v>
      </c>
      <c r="E2141" s="24">
        <f t="shared" si="33"/>
        <v>3072.7999999999997</v>
      </c>
      <c r="F2141" s="32">
        <f>(Table2634[[#This Row],[4 weeks average]]-B2089)/B2089</f>
        <v>4.9095254353021416E-2</v>
      </c>
    </row>
    <row r="2142" spans="1:6" x14ac:dyDescent="0.35">
      <c r="A2142" s="33">
        <v>42352</v>
      </c>
      <c r="B2142" s="24">
        <f>VLOOKUP(Table2634[[#This Row],[Date]],'DB Money Supply'!$A:$D,4)</f>
        <v>3083.8</v>
      </c>
      <c r="C2142" s="30">
        <f>(Table2634[[#This Row],[M1 Money Stock, Billions of Dollars, Weekly, Seasonally Adjusted]]-B2141)/B2141</f>
        <v>1.4775083089275755E-2</v>
      </c>
      <c r="D2142" s="34">
        <f>(Table2634[[#This Row],[M1 Money Stock, Billions of Dollars, Weekly, Seasonally Adjusted]]-B2139)/B2139</f>
        <v>-3.6831222538122373E-3</v>
      </c>
      <c r="E2142" s="24">
        <f t="shared" si="33"/>
        <v>3075.5749999999998</v>
      </c>
      <c r="F2142" s="32">
        <f>(Table2634[[#This Row],[4 weeks average]]-B2090)/B2090</f>
        <v>4.462162896542355E-2</v>
      </c>
    </row>
    <row r="2143" spans="1:6" x14ac:dyDescent="0.35">
      <c r="A2143" s="33">
        <v>42359</v>
      </c>
      <c r="B2143" s="24">
        <f>VLOOKUP(Table2634[[#This Row],[Date]],'DB Money Supply'!$A:$D,4)</f>
        <v>3116.8</v>
      </c>
      <c r="C2143" s="30">
        <f>(Table2634[[#This Row],[M1 Money Stock, Billions of Dollars, Weekly, Seasonally Adjusted]]-B2142)/B2142</f>
        <v>1.0701083079317724E-2</v>
      </c>
      <c r="D2143" s="34">
        <f>(Table2634[[#This Row],[M1 Money Stock, Billions of Dollars, Weekly, Seasonally Adjusted]]-B2140)/B2140</f>
        <v>1.0504474127869307E-2</v>
      </c>
      <c r="E2143" s="24">
        <f t="shared" si="33"/>
        <v>3080.9750000000004</v>
      </c>
      <c r="F2143" s="32">
        <f>(Table2634[[#This Row],[4 weeks average]]-B2091)/B2091</f>
        <v>4.097543669966569E-2</v>
      </c>
    </row>
    <row r="2144" spans="1:6" x14ac:dyDescent="0.35">
      <c r="A2144" s="33">
        <v>42366</v>
      </c>
      <c r="B2144" s="24">
        <f>VLOOKUP(Table2634[[#This Row],[Date]],'DB Money Supply'!$A:$D,4)</f>
        <v>3099.9</v>
      </c>
      <c r="C2144" s="30">
        <f>(Table2634[[#This Row],[M1 Money Stock, Billions of Dollars, Weekly, Seasonally Adjusted]]-B2143)/B2143</f>
        <v>-5.4222279260780579E-3</v>
      </c>
      <c r="D2144" s="34">
        <f>(Table2634[[#This Row],[M1 Money Stock, Billions of Dollars, Weekly, Seasonally Adjusted]]-B2141)/B2141</f>
        <v>2.0073052749350093E-2</v>
      </c>
      <c r="E2144" s="24">
        <f t="shared" si="33"/>
        <v>3084.85</v>
      </c>
      <c r="F2144" s="32">
        <f>(Table2634[[#This Row],[4 weeks average]]-B2092)/B2092</f>
        <v>5.0054462522976281E-2</v>
      </c>
    </row>
    <row r="2145" spans="1:6" x14ac:dyDescent="0.35">
      <c r="A2145" s="33">
        <v>42373</v>
      </c>
      <c r="B2145" s="24">
        <f>VLOOKUP(Table2634[[#This Row],[Date]],'DB Money Supply'!$A:$D,4)</f>
        <v>3177.3</v>
      </c>
      <c r="C2145" s="30">
        <f>(Table2634[[#This Row],[M1 Money Stock, Billions of Dollars, Weekly, Seasonally Adjusted]]-B2144)/B2144</f>
        <v>2.4968547372495917E-2</v>
      </c>
      <c r="D2145" s="34">
        <f>(Table2634[[#This Row],[M1 Money Stock, Billions of Dollars, Weekly, Seasonally Adjusted]]-B2142)/B2142</f>
        <v>3.0319735391400218E-2</v>
      </c>
      <c r="E2145" s="24">
        <f t="shared" si="33"/>
        <v>3119.45</v>
      </c>
      <c r="F2145" s="32">
        <f>(Table2634[[#This Row],[4 weeks average]]-B2093)/B2093</f>
        <v>6.3207225630538447E-2</v>
      </c>
    </row>
    <row r="2146" spans="1:6" x14ac:dyDescent="0.35">
      <c r="A2146" s="33">
        <v>42380</v>
      </c>
      <c r="B2146" s="24">
        <f>VLOOKUP(Table2634[[#This Row],[Date]],'DB Money Supply'!$A:$D,4)</f>
        <v>3090.4</v>
      </c>
      <c r="C2146" s="30">
        <f>(Table2634[[#This Row],[M1 Money Stock, Billions of Dollars, Weekly, Seasonally Adjusted]]-B2145)/B2145</f>
        <v>-2.7350265949076288E-2</v>
      </c>
      <c r="D2146" s="34">
        <f>(Table2634[[#This Row],[M1 Money Stock, Billions of Dollars, Weekly, Seasonally Adjusted]]-B2143)/B2143</f>
        <v>-8.4702258726899668E-3</v>
      </c>
      <c r="E2146" s="24">
        <f t="shared" si="33"/>
        <v>3121.1</v>
      </c>
      <c r="F2146" s="32">
        <f>(Table2634[[#This Row],[4 weeks average]]-B2094)/B2094</f>
        <v>6.5003753497577296E-2</v>
      </c>
    </row>
    <row r="2147" spans="1:6" x14ac:dyDescent="0.35">
      <c r="A2147" s="33">
        <v>42387</v>
      </c>
      <c r="B2147" s="24">
        <f>VLOOKUP(Table2634[[#This Row],[Date]],'DB Money Supply'!$A:$D,4)</f>
        <v>3079.7</v>
      </c>
      <c r="C2147" s="30">
        <f>(Table2634[[#This Row],[M1 Money Stock, Billions of Dollars, Weekly, Seasonally Adjusted]]-B2146)/B2146</f>
        <v>-3.4623349728191409E-3</v>
      </c>
      <c r="D2147" s="34">
        <f>(Table2634[[#This Row],[M1 Money Stock, Billions of Dollars, Weekly, Seasonally Adjusted]]-B2144)/B2144</f>
        <v>-6.5163392367496601E-3</v>
      </c>
      <c r="E2147" s="24">
        <f t="shared" si="33"/>
        <v>3111.8249999999998</v>
      </c>
      <c r="F2147" s="32">
        <f>(Table2634[[#This Row],[4 weeks average]]-B2095)/B2095</f>
        <v>6.6497018301459876E-2</v>
      </c>
    </row>
    <row r="2148" spans="1:6" x14ac:dyDescent="0.35">
      <c r="A2148" s="33">
        <v>42394</v>
      </c>
      <c r="B2148" s="24">
        <f>VLOOKUP(Table2634[[#This Row],[Date]],'DB Money Supply'!$A:$D,4)</f>
        <v>3093.3</v>
      </c>
      <c r="C2148" s="30">
        <f>(Table2634[[#This Row],[M1 Money Stock, Billions of Dollars, Weekly, Seasonally Adjusted]]-B2147)/B2147</f>
        <v>4.4160145468715665E-3</v>
      </c>
      <c r="D2148" s="34">
        <f>(Table2634[[#This Row],[M1 Money Stock, Billions of Dollars, Weekly, Seasonally Adjusted]]-B2145)/B2145</f>
        <v>-2.6437541308658292E-2</v>
      </c>
      <c r="E2148" s="24">
        <f t="shared" si="33"/>
        <v>3110.1750000000002</v>
      </c>
      <c r="F2148" s="32">
        <f>(Table2634[[#This Row],[4 weeks average]]-B2096)/B2096</f>
        <v>5.9504343382728725E-2</v>
      </c>
    </row>
    <row r="2149" spans="1:6" x14ac:dyDescent="0.35">
      <c r="A2149" s="33">
        <v>42401</v>
      </c>
      <c r="B2149" s="24">
        <f>VLOOKUP(Table2634[[#This Row],[Date]],'DB Money Supply'!$A:$D,4)</f>
        <v>3079.9</v>
      </c>
      <c r="C2149" s="30">
        <f>(Table2634[[#This Row],[M1 Money Stock, Billions of Dollars, Weekly, Seasonally Adjusted]]-B2148)/B2148</f>
        <v>-4.3319432321469271E-3</v>
      </c>
      <c r="D2149" s="34">
        <f>(Table2634[[#This Row],[M1 Money Stock, Billions of Dollars, Weekly, Seasonally Adjusted]]-B2146)/B2146</f>
        <v>-3.3976184312710326E-3</v>
      </c>
      <c r="E2149" s="24">
        <f t="shared" si="33"/>
        <v>3085.8250000000003</v>
      </c>
      <c r="F2149" s="32">
        <f>(Table2634[[#This Row],[4 weeks average]]-B2097)/B2097</f>
        <v>2.8814096152563907E-2</v>
      </c>
    </row>
    <row r="2150" spans="1:6" x14ac:dyDescent="0.35">
      <c r="A2150" s="33">
        <v>42408</v>
      </c>
      <c r="B2150" s="24">
        <f>VLOOKUP(Table2634[[#This Row],[Date]],'DB Money Supply'!$A:$D,4)</f>
        <v>3084.2</v>
      </c>
      <c r="C2150" s="30">
        <f>(Table2634[[#This Row],[M1 Money Stock, Billions of Dollars, Weekly, Seasonally Adjusted]]-B2149)/B2149</f>
        <v>1.39614922562412E-3</v>
      </c>
      <c r="D2150" s="34">
        <f>(Table2634[[#This Row],[M1 Money Stock, Billions of Dollars, Weekly, Seasonally Adjusted]]-B2147)/B2147</f>
        <v>1.4611812838912883E-3</v>
      </c>
      <c r="E2150" s="24">
        <f t="shared" si="33"/>
        <v>3084.2749999999996</v>
      </c>
      <c r="F2150" s="32">
        <f>(Table2634[[#This Row],[4 weeks average]]-B2098)/B2098</f>
        <v>2.7338285257477789E-2</v>
      </c>
    </row>
    <row r="2151" spans="1:6" x14ac:dyDescent="0.35">
      <c r="A2151" s="33">
        <v>42415</v>
      </c>
      <c r="B2151" s="24">
        <f>VLOOKUP(Table2634[[#This Row],[Date]],'DB Money Supply'!$A:$D,4)</f>
        <v>3138.4</v>
      </c>
      <c r="C2151" s="30">
        <f>(Table2634[[#This Row],[M1 Money Stock, Billions of Dollars, Weekly, Seasonally Adjusted]]-B2150)/B2150</f>
        <v>1.7573438817197418E-2</v>
      </c>
      <c r="D2151" s="34">
        <f>(Table2634[[#This Row],[M1 Money Stock, Billions of Dollars, Weekly, Seasonally Adjusted]]-B2148)/B2148</f>
        <v>1.4579898490285426E-2</v>
      </c>
      <c r="E2151" s="24">
        <f t="shared" si="33"/>
        <v>3098.9500000000003</v>
      </c>
      <c r="F2151" s="32">
        <f>(Table2634[[#This Row],[4 weeks average]]-B2099)/B2099</f>
        <v>3.1058690444503715E-2</v>
      </c>
    </row>
    <row r="2152" spans="1:6" x14ac:dyDescent="0.35">
      <c r="A2152" s="33">
        <v>42422</v>
      </c>
      <c r="B2152" s="24">
        <f>VLOOKUP(Table2634[[#This Row],[Date]],'DB Money Supply'!$A:$D,4)</f>
        <v>3134.3</v>
      </c>
      <c r="C2152" s="30">
        <f>(Table2634[[#This Row],[M1 Money Stock, Billions of Dollars, Weekly, Seasonally Adjusted]]-B2151)/B2151</f>
        <v>-1.3063981646698666E-3</v>
      </c>
      <c r="D2152" s="34">
        <f>(Table2634[[#This Row],[M1 Money Stock, Billions of Dollars, Weekly, Seasonally Adjusted]]-B2149)/B2149</f>
        <v>1.7662911133478388E-2</v>
      </c>
      <c r="E2152" s="24">
        <f t="shared" si="33"/>
        <v>3109.2</v>
      </c>
      <c r="F2152" s="32">
        <f>(Table2634[[#This Row],[4 weeks average]]-B2100)/B2100</f>
        <v>3.4193720063863668E-2</v>
      </c>
    </row>
    <row r="2153" spans="1:6" x14ac:dyDescent="0.35">
      <c r="A2153" s="33">
        <v>42429</v>
      </c>
      <c r="B2153" s="24">
        <f>VLOOKUP(Table2634[[#This Row],[Date]],'DB Money Supply'!$A:$D,4)</f>
        <v>3165.8</v>
      </c>
      <c r="C2153" s="30">
        <f>(Table2634[[#This Row],[M1 Money Stock, Billions of Dollars, Weekly, Seasonally Adjusted]]-B2152)/B2152</f>
        <v>1.0050090929394122E-2</v>
      </c>
      <c r="D2153" s="34">
        <f>(Table2634[[#This Row],[M1 Money Stock, Billions of Dollars, Weekly, Seasonally Adjusted]]-B2150)/B2150</f>
        <v>2.6457428182348863E-2</v>
      </c>
      <c r="E2153" s="24">
        <f t="shared" si="33"/>
        <v>3130.6750000000002</v>
      </c>
      <c r="F2153" s="32">
        <f>(Table2634[[#This Row],[4 weeks average]]-B2101)/B2101</f>
        <v>3.819432929862384E-2</v>
      </c>
    </row>
    <row r="2154" spans="1:6" x14ac:dyDescent="0.35">
      <c r="A2154" s="33">
        <v>42436</v>
      </c>
      <c r="B2154" s="24">
        <f>VLOOKUP(Table2634[[#This Row],[Date]],'DB Money Supply'!$A:$D,4)</f>
        <v>3107.5</v>
      </c>
      <c r="C2154" s="30">
        <f>(Table2634[[#This Row],[M1 Money Stock, Billions of Dollars, Weekly, Seasonally Adjusted]]-B2153)/B2153</f>
        <v>-1.8415566365531676E-2</v>
      </c>
      <c r="D2154" s="34">
        <f>(Table2634[[#This Row],[M1 Money Stock, Billions of Dollars, Weekly, Seasonally Adjusted]]-B2151)/B2151</f>
        <v>-9.8457812898292418E-3</v>
      </c>
      <c r="E2154" s="24">
        <f t="shared" si="33"/>
        <v>3136.5</v>
      </c>
      <c r="F2154" s="32">
        <f>(Table2634[[#This Row],[4 weeks average]]-B2102)/B2102</f>
        <v>4.0919952210274856E-2</v>
      </c>
    </row>
    <row r="2155" spans="1:6" x14ac:dyDescent="0.35">
      <c r="A2155" s="33">
        <v>42443</v>
      </c>
      <c r="B2155" s="24">
        <f>VLOOKUP(Table2634[[#This Row],[Date]],'DB Money Supply'!$A:$D,4)</f>
        <v>3134.2</v>
      </c>
      <c r="C2155" s="30">
        <f>(Table2634[[#This Row],[M1 Money Stock, Billions of Dollars, Weekly, Seasonally Adjusted]]-B2154)/B2154</f>
        <v>8.5921158487529577E-3</v>
      </c>
      <c r="D2155" s="34">
        <f>(Table2634[[#This Row],[M1 Money Stock, Billions of Dollars, Weekly, Seasonally Adjusted]]-B2152)/B2152</f>
        <v>-3.1905050569621218E-5</v>
      </c>
      <c r="E2155" s="24">
        <f t="shared" si="33"/>
        <v>3135.45</v>
      </c>
      <c r="F2155" s="32">
        <f>(Table2634[[#This Row],[4 weeks average]]-B2103)/B2103</f>
        <v>4.6615261365912153E-2</v>
      </c>
    </row>
    <row r="2156" spans="1:6" x14ac:dyDescent="0.35">
      <c r="A2156" s="33">
        <v>42450</v>
      </c>
      <c r="B2156" s="24">
        <f>VLOOKUP(Table2634[[#This Row],[Date]],'DB Money Supply'!$A:$D,4)</f>
        <v>3174.5</v>
      </c>
      <c r="C2156" s="30">
        <f>(Table2634[[#This Row],[M1 Money Stock, Billions of Dollars, Weekly, Seasonally Adjusted]]-B2155)/B2155</f>
        <v>1.285814561929685E-2</v>
      </c>
      <c r="D2156" s="34">
        <f>(Table2634[[#This Row],[M1 Money Stock, Billions of Dollars, Weekly, Seasonally Adjusted]]-B2153)/B2153</f>
        <v>2.7481205382525169E-3</v>
      </c>
      <c r="E2156" s="24">
        <f t="shared" si="33"/>
        <v>3145.5</v>
      </c>
      <c r="F2156" s="32">
        <f>(Table2634[[#This Row],[4 weeks average]]-B2104)/B2104</f>
        <v>4.8430104659689416E-2</v>
      </c>
    </row>
    <row r="2157" spans="1:6" x14ac:dyDescent="0.35">
      <c r="A2157" s="33">
        <v>42457</v>
      </c>
      <c r="B2157" s="24">
        <f>VLOOKUP(Table2634[[#This Row],[Date]],'DB Money Supply'!$A:$D,4)</f>
        <v>3181</v>
      </c>
      <c r="C2157" s="30">
        <f>(Table2634[[#This Row],[M1 Money Stock, Billions of Dollars, Weekly, Seasonally Adjusted]]-B2156)/B2156</f>
        <v>2.0475665459127423E-3</v>
      </c>
      <c r="D2157" s="34">
        <f>(Table2634[[#This Row],[M1 Money Stock, Billions of Dollars, Weekly, Seasonally Adjusted]]-B2154)/B2154</f>
        <v>2.3652453740949316E-2</v>
      </c>
      <c r="E2157" s="24">
        <f t="shared" si="33"/>
        <v>3149.3</v>
      </c>
      <c r="F2157" s="32">
        <f>(Table2634[[#This Row],[4 weeks average]]-B2105)/B2105</f>
        <v>5.4158995815899641E-2</v>
      </c>
    </row>
    <row r="2158" spans="1:6" x14ac:dyDescent="0.35">
      <c r="A2158" s="33">
        <v>42464</v>
      </c>
      <c r="B2158" s="24">
        <f>VLOOKUP(Table2634[[#This Row],[Date]],'DB Money Supply'!$A:$D,4)</f>
        <v>3180.7</v>
      </c>
      <c r="C2158" s="30">
        <f>(Table2634[[#This Row],[M1 Money Stock, Billions of Dollars, Weekly, Seasonally Adjusted]]-B2157)/B2157</f>
        <v>-9.4309965419736526E-5</v>
      </c>
      <c r="D2158" s="34">
        <f>(Table2634[[#This Row],[M1 Money Stock, Billions of Dollars, Weekly, Seasonally Adjusted]]-B2155)/B2155</f>
        <v>1.4836321868419374E-2</v>
      </c>
      <c r="E2158" s="24">
        <f t="shared" si="33"/>
        <v>3167.6000000000004</v>
      </c>
      <c r="F2158" s="32">
        <f>(Table2634[[#This Row],[4 weeks average]]-B2106)/B2106</f>
        <v>6.3738330310967886E-2</v>
      </c>
    </row>
    <row r="2159" spans="1:6" x14ac:dyDescent="0.35">
      <c r="A2159" s="33">
        <v>42471</v>
      </c>
      <c r="B2159" s="24">
        <f>VLOOKUP(Table2634[[#This Row],[Date]],'DB Money Supply'!$A:$D,4)</f>
        <v>3198.4</v>
      </c>
      <c r="C2159" s="30">
        <f>(Table2634[[#This Row],[M1 Money Stock, Billions of Dollars, Weekly, Seasonally Adjusted]]-B2158)/B2158</f>
        <v>5.5648127770617393E-3</v>
      </c>
      <c r="D2159" s="34">
        <f>(Table2634[[#This Row],[M1 Money Stock, Billions of Dollars, Weekly, Seasonally Adjusted]]-B2156)/B2156</f>
        <v>7.5287446842022656E-3</v>
      </c>
      <c r="E2159" s="24">
        <f t="shared" si="33"/>
        <v>3183.65</v>
      </c>
      <c r="F2159" s="32">
        <f>(Table2634[[#This Row],[4 weeks average]]-B2107)/B2107</f>
        <v>5.6007031975587068E-2</v>
      </c>
    </row>
    <row r="2160" spans="1:6" x14ac:dyDescent="0.35">
      <c r="A2160" s="33">
        <v>42478</v>
      </c>
      <c r="B2160" s="24">
        <f>VLOOKUP(Table2634[[#This Row],[Date]],'DB Money Supply'!$A:$D,4)</f>
        <v>3182.4</v>
      </c>
      <c r="C2160" s="30">
        <f>(Table2634[[#This Row],[M1 Money Stock, Billions of Dollars, Weekly, Seasonally Adjusted]]-B2159)/B2159</f>
        <v>-5.0025012506253125E-3</v>
      </c>
      <c r="D2160" s="34">
        <f>(Table2634[[#This Row],[M1 Money Stock, Billions of Dollars, Weekly, Seasonally Adjusted]]-B2157)/B2157</f>
        <v>4.4011317195853222E-4</v>
      </c>
      <c r="E2160" s="24">
        <f t="shared" si="33"/>
        <v>3185.625</v>
      </c>
      <c r="F2160" s="32">
        <f>(Table2634[[#This Row],[4 weeks average]]-B2108)/B2108</f>
        <v>5.6311758074142786E-2</v>
      </c>
    </row>
    <row r="2161" spans="1:6" x14ac:dyDescent="0.35">
      <c r="A2161" s="33">
        <v>42485</v>
      </c>
      <c r="B2161" s="24">
        <f>VLOOKUP(Table2634[[#This Row],[Date]],'DB Money Supply'!$A:$D,4)</f>
        <v>3203.5</v>
      </c>
      <c r="C2161" s="30">
        <f>(Table2634[[#This Row],[M1 Money Stock, Billions of Dollars, Weekly, Seasonally Adjusted]]-B2160)/B2160</f>
        <v>6.6302161890396897E-3</v>
      </c>
      <c r="D2161" s="34">
        <f>(Table2634[[#This Row],[M1 Money Stock, Billions of Dollars, Weekly, Seasonally Adjusted]]-B2158)/B2158</f>
        <v>7.168233407740492E-3</v>
      </c>
      <c r="E2161" s="24">
        <f t="shared" si="33"/>
        <v>3191.25</v>
      </c>
      <c r="F2161" s="32">
        <f>(Table2634[[#This Row],[4 weeks average]]-B2109)/B2109</f>
        <v>6.5739380176329118E-2</v>
      </c>
    </row>
    <row r="2162" spans="1:6" x14ac:dyDescent="0.35">
      <c r="A2162" s="33">
        <v>42492</v>
      </c>
      <c r="B2162" s="24">
        <f>VLOOKUP(Table2634[[#This Row],[Date]],'DB Money Supply'!$A:$D,4)</f>
        <v>3242.5</v>
      </c>
      <c r="C2162" s="30">
        <f>(Table2634[[#This Row],[M1 Money Stock, Billions of Dollars, Weekly, Seasonally Adjusted]]-B2161)/B2161</f>
        <v>1.2174184485718746E-2</v>
      </c>
      <c r="D2162" s="34">
        <f>(Table2634[[#This Row],[M1 Money Stock, Billions of Dollars, Weekly, Seasonally Adjusted]]-B2159)/B2159</f>
        <v>1.3788144072035989E-2</v>
      </c>
      <c r="E2162" s="24">
        <f t="shared" si="33"/>
        <v>3206.7</v>
      </c>
      <c r="F2162" s="32">
        <f>(Table2634[[#This Row],[4 weeks average]]-B2110)/B2110</f>
        <v>7.057723767235323E-2</v>
      </c>
    </row>
    <row r="2163" spans="1:6" x14ac:dyDescent="0.35">
      <c r="A2163" s="33">
        <v>42499</v>
      </c>
      <c r="B2163" s="24">
        <f>VLOOKUP(Table2634[[#This Row],[Date]],'DB Money Supply'!$A:$D,4)</f>
        <v>3255.3</v>
      </c>
      <c r="C2163" s="30">
        <f>(Table2634[[#This Row],[M1 Money Stock, Billions of Dollars, Weekly, Seasonally Adjusted]]-B2162)/B2162</f>
        <v>3.9475713184271956E-3</v>
      </c>
      <c r="D2163" s="34">
        <f>(Table2634[[#This Row],[M1 Money Stock, Billions of Dollars, Weekly, Seasonally Adjusted]]-B2160)/B2160</f>
        <v>2.2907239819004555E-2</v>
      </c>
      <c r="E2163" s="24">
        <f t="shared" si="33"/>
        <v>3220.9250000000002</v>
      </c>
      <c r="F2163" s="32">
        <f>(Table2634[[#This Row],[4 weeks average]]-B2111)/B2111</f>
        <v>7.4680524507023546E-2</v>
      </c>
    </row>
    <row r="2164" spans="1:6" x14ac:dyDescent="0.35">
      <c r="A2164" s="33">
        <v>42506</v>
      </c>
      <c r="B2164" s="24">
        <f>VLOOKUP(Table2634[[#This Row],[Date]],'DB Money Supply'!$A:$D,4)</f>
        <v>3236.6</v>
      </c>
      <c r="C2164" s="30">
        <f>(Table2634[[#This Row],[M1 Money Stock, Billions of Dollars, Weekly, Seasonally Adjusted]]-B2163)/B2163</f>
        <v>-5.7444782354929723E-3</v>
      </c>
      <c r="D2164" s="34">
        <f>(Table2634[[#This Row],[M1 Money Stock, Billions of Dollars, Weekly, Seasonally Adjusted]]-B2161)/B2161</f>
        <v>1.033244888403306E-2</v>
      </c>
      <c r="E2164" s="24">
        <f t="shared" si="33"/>
        <v>3234.4749999999999</v>
      </c>
      <c r="F2164" s="32">
        <f>(Table2634[[#This Row],[4 weeks average]]-B2112)/B2112</f>
        <v>8.8938827727838843E-2</v>
      </c>
    </row>
    <row r="2165" spans="1:6" x14ac:dyDescent="0.35">
      <c r="A2165" s="33">
        <v>42513</v>
      </c>
      <c r="B2165" s="24">
        <f>VLOOKUP(Table2634[[#This Row],[Date]],'DB Money Supply'!$A:$D,4)</f>
        <v>3248.8</v>
      </c>
      <c r="C2165" s="30">
        <f>(Table2634[[#This Row],[M1 Money Stock, Billions of Dollars, Weekly, Seasonally Adjusted]]-B2164)/B2164</f>
        <v>3.7693876289934727E-3</v>
      </c>
      <c r="D2165" s="34">
        <f>(Table2634[[#This Row],[M1 Money Stock, Billions of Dollars, Weekly, Seasonally Adjusted]]-B2162)/B2162</f>
        <v>1.9429452582884138E-3</v>
      </c>
      <c r="E2165" s="24">
        <f t="shared" si="33"/>
        <v>3245.8</v>
      </c>
      <c r="F2165" s="32">
        <f>(Table2634[[#This Row],[4 weeks average]]-B2113)/B2113</f>
        <v>8.3811940697208487E-2</v>
      </c>
    </row>
    <row r="2166" spans="1:6" x14ac:dyDescent="0.35">
      <c r="A2166" s="33">
        <v>42520</v>
      </c>
      <c r="B2166" s="24">
        <f>VLOOKUP(Table2634[[#This Row],[Date]],'DB Money Supply'!$A:$D,4)</f>
        <v>3218.7</v>
      </c>
      <c r="C2166" s="30">
        <f>(Table2634[[#This Row],[M1 Money Stock, Billions of Dollars, Weekly, Seasonally Adjusted]]-B2165)/B2165</f>
        <v>-9.2649593696135079E-3</v>
      </c>
      <c r="D2166" s="34">
        <f>(Table2634[[#This Row],[M1 Money Stock, Billions of Dollars, Weekly, Seasonally Adjusted]]-B2163)/B2163</f>
        <v>-1.124320339139261E-2</v>
      </c>
      <c r="E2166" s="24">
        <f t="shared" si="33"/>
        <v>3239.8500000000004</v>
      </c>
      <c r="F2166" s="32">
        <f>(Table2634[[#This Row],[4 weeks average]]-B2114)/B2114</f>
        <v>8.8257028652044087E-2</v>
      </c>
    </row>
    <row r="2167" spans="1:6" x14ac:dyDescent="0.35">
      <c r="A2167" s="33">
        <v>42527</v>
      </c>
      <c r="B2167" s="24">
        <f>VLOOKUP(Table2634[[#This Row],[Date]],'DB Money Supply'!$A:$D,4)</f>
        <v>3207</v>
      </c>
      <c r="C2167" s="30">
        <f>(Table2634[[#This Row],[M1 Money Stock, Billions of Dollars, Weekly, Seasonally Adjusted]]-B2166)/B2166</f>
        <v>-3.6350079224531078E-3</v>
      </c>
      <c r="D2167" s="34">
        <f>(Table2634[[#This Row],[M1 Money Stock, Billions of Dollars, Weekly, Seasonally Adjusted]]-B2164)/B2164</f>
        <v>-9.1453994932954065E-3</v>
      </c>
      <c r="E2167" s="24">
        <f t="shared" si="33"/>
        <v>3227.7749999999996</v>
      </c>
      <c r="F2167" s="32">
        <f>(Table2634[[#This Row],[4 weeks average]]-B2115)/B2115</f>
        <v>7.9270739291804532E-2</v>
      </c>
    </row>
    <row r="2168" spans="1:6" x14ac:dyDescent="0.35">
      <c r="A2168" s="33">
        <v>42534</v>
      </c>
      <c r="B2168" s="24">
        <f>VLOOKUP(Table2634[[#This Row],[Date]],'DB Money Supply'!$A:$D,4)</f>
        <v>3256.1</v>
      </c>
      <c r="C2168" s="30">
        <f>(Table2634[[#This Row],[M1 Money Stock, Billions of Dollars, Weekly, Seasonally Adjusted]]-B2167)/B2167</f>
        <v>1.5310258808855601E-2</v>
      </c>
      <c r="D2168" s="34">
        <f>(Table2634[[#This Row],[M1 Money Stock, Billions of Dollars, Weekly, Seasonally Adjusted]]-B2165)/B2165</f>
        <v>2.2469835016005069E-3</v>
      </c>
      <c r="E2168" s="24">
        <f t="shared" si="33"/>
        <v>3232.65</v>
      </c>
      <c r="F2168" s="32">
        <f>(Table2634[[#This Row],[4 weeks average]]-B2116)/B2116</f>
        <v>7.3043218482374092E-2</v>
      </c>
    </row>
    <row r="2169" spans="1:6" x14ac:dyDescent="0.35">
      <c r="A2169" s="33">
        <v>42541</v>
      </c>
      <c r="B2169" s="24">
        <f>VLOOKUP(Table2634[[#This Row],[Date]],'DB Money Supply'!$A:$D,4)</f>
        <v>3270.2</v>
      </c>
      <c r="C2169" s="30">
        <f>(Table2634[[#This Row],[M1 Money Stock, Billions of Dollars, Weekly, Seasonally Adjusted]]-B2168)/B2168</f>
        <v>4.3303338349559009E-3</v>
      </c>
      <c r="D2169" s="34">
        <f>(Table2634[[#This Row],[M1 Money Stock, Billions of Dollars, Weekly, Seasonally Adjusted]]-B2166)/B2166</f>
        <v>1.6000248547550253E-2</v>
      </c>
      <c r="E2169" s="24">
        <f t="shared" si="33"/>
        <v>3238</v>
      </c>
      <c r="F2169" s="32">
        <f>(Table2634[[#This Row],[4 weeks average]]-B2117)/B2117</f>
        <v>6.6148628625991926E-2</v>
      </c>
    </row>
    <row r="2170" spans="1:6" x14ac:dyDescent="0.35">
      <c r="A2170" s="33">
        <v>42548</v>
      </c>
      <c r="B2170" s="24">
        <f>VLOOKUP(Table2634[[#This Row],[Date]],'DB Money Supply'!$A:$D,4)</f>
        <v>3247.8</v>
      </c>
      <c r="C2170" s="30">
        <f>(Table2634[[#This Row],[M1 Money Stock, Billions of Dollars, Weekly, Seasonally Adjusted]]-B2169)/B2169</f>
        <v>-6.8497339612255022E-3</v>
      </c>
      <c r="D2170" s="34">
        <f>(Table2634[[#This Row],[M1 Money Stock, Billions of Dollars, Weekly, Seasonally Adjusted]]-B2167)/B2167</f>
        <v>1.2722170252572555E-2</v>
      </c>
      <c r="E2170" s="24">
        <f t="shared" si="33"/>
        <v>3245.2749999999996</v>
      </c>
      <c r="F2170" s="32">
        <f>(Table2634[[#This Row],[4 weeks average]]-B2118)/B2118</f>
        <v>6.5002297190863687E-2</v>
      </c>
    </row>
    <row r="2171" spans="1:6" x14ac:dyDescent="0.35">
      <c r="A2171" s="33">
        <v>42555</v>
      </c>
      <c r="B2171" s="24">
        <f>VLOOKUP(Table2634[[#This Row],[Date]],'DB Money Supply'!$A:$D,4)</f>
        <v>3251.2</v>
      </c>
      <c r="C2171" s="30">
        <f>(Table2634[[#This Row],[M1 Money Stock, Billions of Dollars, Weekly, Seasonally Adjusted]]-B2170)/B2170</f>
        <v>1.0468624915326177E-3</v>
      </c>
      <c r="D2171" s="34">
        <f>(Table2634[[#This Row],[M1 Money Stock, Billions of Dollars, Weekly, Seasonally Adjusted]]-B2168)/B2168</f>
        <v>-1.5048677866159182E-3</v>
      </c>
      <c r="E2171" s="24">
        <f t="shared" si="33"/>
        <v>3256.3249999999998</v>
      </c>
      <c r="F2171" s="32">
        <f>(Table2634[[#This Row],[4 weeks average]]-B2119)/B2119</f>
        <v>7.7361455748552466E-2</v>
      </c>
    </row>
    <row r="2172" spans="1:6" x14ac:dyDescent="0.35">
      <c r="A2172" s="33">
        <v>42562</v>
      </c>
      <c r="B2172" s="24">
        <f>VLOOKUP(Table2634[[#This Row],[Date]],'DB Money Supply'!$A:$D,4)</f>
        <v>3260.8</v>
      </c>
      <c r="C2172" s="30">
        <f>(Table2634[[#This Row],[M1 Money Stock, Billions of Dollars, Weekly, Seasonally Adjusted]]-B2171)/B2171</f>
        <v>2.9527559055119229E-3</v>
      </c>
      <c r="D2172" s="34">
        <f>(Table2634[[#This Row],[M1 Money Stock, Billions of Dollars, Weekly, Seasonally Adjusted]]-B2169)/B2169</f>
        <v>-2.8744419301570657E-3</v>
      </c>
      <c r="E2172" s="24">
        <f t="shared" si="33"/>
        <v>3257.5</v>
      </c>
      <c r="F2172" s="32">
        <f>(Table2634[[#This Row],[4 weeks average]]-B2120)/B2120</f>
        <v>7.3134574205238015E-2</v>
      </c>
    </row>
    <row r="2173" spans="1:6" x14ac:dyDescent="0.35">
      <c r="A2173" s="33">
        <v>42569</v>
      </c>
      <c r="B2173" s="24">
        <f>VLOOKUP(Table2634[[#This Row],[Date]],'DB Money Supply'!$A:$D,4)</f>
        <v>3243.4</v>
      </c>
      <c r="C2173" s="30">
        <f>(Table2634[[#This Row],[M1 Money Stock, Billions of Dollars, Weekly, Seasonally Adjusted]]-B2172)/B2172</f>
        <v>-5.3361138370952186E-3</v>
      </c>
      <c r="D2173" s="34">
        <f>(Table2634[[#This Row],[M1 Money Stock, Billions of Dollars, Weekly, Seasonally Adjusted]]-B2170)/B2170</f>
        <v>-1.3547632243365018E-3</v>
      </c>
      <c r="E2173" s="24">
        <f t="shared" si="33"/>
        <v>3250.7999999999997</v>
      </c>
      <c r="F2173" s="32">
        <f>(Table2634[[#This Row],[4 weeks average]]-B2121)/B2121</f>
        <v>6.9905213270142055E-2</v>
      </c>
    </row>
    <row r="2174" spans="1:6" x14ac:dyDescent="0.35">
      <c r="A2174" s="33">
        <v>42576</v>
      </c>
      <c r="B2174" s="24">
        <f>VLOOKUP(Table2634[[#This Row],[Date]],'DB Money Supply'!$A:$D,4)</f>
        <v>3253.9</v>
      </c>
      <c r="C2174" s="30">
        <f>(Table2634[[#This Row],[M1 Money Stock, Billions of Dollars, Weekly, Seasonally Adjusted]]-B2173)/B2173</f>
        <v>3.2373435283961274E-3</v>
      </c>
      <c r="D2174" s="34">
        <f>(Table2634[[#This Row],[M1 Money Stock, Billions of Dollars, Weekly, Seasonally Adjusted]]-B2171)/B2171</f>
        <v>8.3046259842528081E-4</v>
      </c>
      <c r="E2174" s="24">
        <f t="shared" si="33"/>
        <v>3252.3249999999998</v>
      </c>
      <c r="F2174" s="32">
        <f>(Table2634[[#This Row],[4 weeks average]]-B2122)/B2122</f>
        <v>7.2136146365584256E-2</v>
      </c>
    </row>
    <row r="2175" spans="1:6" x14ac:dyDescent="0.35">
      <c r="A2175" s="33">
        <v>42583</v>
      </c>
      <c r="B2175" s="24">
        <f>VLOOKUP(Table2634[[#This Row],[Date]],'DB Money Supply'!$A:$D,4)</f>
        <v>3232.7</v>
      </c>
      <c r="C2175" s="30">
        <f>(Table2634[[#This Row],[M1 Money Stock, Billions of Dollars, Weekly, Seasonally Adjusted]]-B2174)/B2174</f>
        <v>-6.5152586127417171E-3</v>
      </c>
      <c r="D2175" s="34">
        <f>(Table2634[[#This Row],[M1 Money Stock, Billions of Dollars, Weekly, Seasonally Adjusted]]-B2172)/B2172</f>
        <v>-8.6175171736998166E-3</v>
      </c>
      <c r="E2175" s="24">
        <f t="shared" si="33"/>
        <v>3247.7</v>
      </c>
      <c r="F2175" s="32">
        <f>(Table2634[[#This Row],[4 weeks average]]-B2123)/B2123</f>
        <v>5.035575679172051E-2</v>
      </c>
    </row>
    <row r="2176" spans="1:6" x14ac:dyDescent="0.35">
      <c r="A2176" s="33">
        <v>42590</v>
      </c>
      <c r="B2176" s="24">
        <f>VLOOKUP(Table2634[[#This Row],[Date]],'DB Money Supply'!$A:$D,4)</f>
        <v>3299.2</v>
      </c>
      <c r="C2176" s="30">
        <f>(Table2634[[#This Row],[M1 Money Stock, Billions of Dollars, Weekly, Seasonally Adjusted]]-B2175)/B2175</f>
        <v>2.0571039688186347E-2</v>
      </c>
      <c r="D2176" s="34">
        <f>(Table2634[[#This Row],[M1 Money Stock, Billions of Dollars, Weekly, Seasonally Adjusted]]-B2173)/B2173</f>
        <v>1.7204168465190763E-2</v>
      </c>
      <c r="E2176" s="24">
        <f t="shared" si="33"/>
        <v>3257.3</v>
      </c>
      <c r="F2176" s="32">
        <f>(Table2634[[#This Row],[4 weeks average]]-B2124)/B2124</f>
        <v>7.374077004219419E-2</v>
      </c>
    </row>
    <row r="2177" spans="1:6" x14ac:dyDescent="0.35">
      <c r="A2177" s="33">
        <v>42597</v>
      </c>
      <c r="B2177" s="24">
        <f>VLOOKUP(Table2634[[#This Row],[Date]],'DB Money Supply'!$A:$D,4)</f>
        <v>3323.6</v>
      </c>
      <c r="C2177" s="30">
        <f>(Table2634[[#This Row],[M1 Money Stock, Billions of Dollars, Weekly, Seasonally Adjusted]]-B2176)/B2176</f>
        <v>7.3957322987391163E-3</v>
      </c>
      <c r="D2177" s="34">
        <f>(Table2634[[#This Row],[M1 Money Stock, Billions of Dollars, Weekly, Seasonally Adjusted]]-B2174)/B2174</f>
        <v>2.1420449306985407E-2</v>
      </c>
      <c r="E2177" s="24">
        <f t="shared" si="33"/>
        <v>3277.35</v>
      </c>
      <c r="F2177" s="32">
        <f>(Table2634[[#This Row],[4 weeks average]]-B2125)/B2125</f>
        <v>8.7519909742500665E-2</v>
      </c>
    </row>
    <row r="2178" spans="1:6" x14ac:dyDescent="0.35">
      <c r="A2178" s="33">
        <v>42604</v>
      </c>
      <c r="B2178" s="24">
        <f>VLOOKUP(Table2634[[#This Row],[Date]],'DB Money Supply'!$A:$D,4)</f>
        <v>3344.1</v>
      </c>
      <c r="C2178" s="30">
        <f>(Table2634[[#This Row],[M1 Money Stock, Billions of Dollars, Weekly, Seasonally Adjusted]]-B2177)/B2177</f>
        <v>6.1680105909255028E-3</v>
      </c>
      <c r="D2178" s="34">
        <f>(Table2634[[#This Row],[M1 Money Stock, Billions of Dollars, Weekly, Seasonally Adjusted]]-B2175)/B2175</f>
        <v>3.4460358214495654E-2</v>
      </c>
      <c r="E2178" s="24">
        <f t="shared" si="33"/>
        <v>3299.9</v>
      </c>
      <c r="F2178" s="32">
        <f>(Table2634[[#This Row],[4 weeks average]]-B2126)/B2126</f>
        <v>9.0623657335492713E-2</v>
      </c>
    </row>
    <row r="2179" spans="1:6" x14ac:dyDescent="0.35">
      <c r="A2179" s="33">
        <v>42611</v>
      </c>
      <c r="B2179" s="24">
        <f>VLOOKUP(Table2634[[#This Row],[Date]],'DB Money Supply'!$A:$D,4)</f>
        <v>3323.7</v>
      </c>
      <c r="C2179" s="30">
        <f>(Table2634[[#This Row],[M1 Money Stock, Billions of Dollars, Weekly, Seasonally Adjusted]]-B2178)/B2178</f>
        <v>-6.1002960437786229E-3</v>
      </c>
      <c r="D2179" s="34">
        <f>(Table2634[[#This Row],[M1 Money Stock, Billions of Dollars, Weekly, Seasonally Adjusted]]-B2176)/B2176</f>
        <v>7.4260426770126099E-3</v>
      </c>
      <c r="E2179" s="24">
        <f t="shared" si="33"/>
        <v>3322.6499999999996</v>
      </c>
      <c r="F2179" s="32">
        <f>(Table2634[[#This Row],[4 weeks average]]-B2127)/B2127</f>
        <v>0.10076196786483341</v>
      </c>
    </row>
    <row r="2180" spans="1:6" x14ac:dyDescent="0.35">
      <c r="A2180" s="33">
        <v>42618</v>
      </c>
      <c r="B2180" s="24">
        <f>VLOOKUP(Table2634[[#This Row],[Date]],'DB Money Supply'!$A:$D,4)</f>
        <v>3288.9</v>
      </c>
      <c r="C2180" s="30">
        <f>(Table2634[[#This Row],[M1 Money Stock, Billions of Dollars, Weekly, Seasonally Adjusted]]-B2179)/B2179</f>
        <v>-1.0470259048650518E-2</v>
      </c>
      <c r="D2180" s="34">
        <f>(Table2634[[#This Row],[M1 Money Stock, Billions of Dollars, Weekly, Seasonally Adjusted]]-B2177)/B2177</f>
        <v>-1.044048621976165E-2</v>
      </c>
      <c r="E2180" s="24">
        <f t="shared" si="33"/>
        <v>3320.0749999999998</v>
      </c>
      <c r="F2180" s="32">
        <f>(Table2634[[#This Row],[4 weeks average]]-B2128)/B2128</f>
        <v>0.10228253652058426</v>
      </c>
    </row>
    <row r="2181" spans="1:6" x14ac:dyDescent="0.35">
      <c r="A2181" s="33">
        <v>42625</v>
      </c>
      <c r="B2181" s="24">
        <f>VLOOKUP(Table2634[[#This Row],[Date]],'DB Money Supply'!$A:$D,4)</f>
        <v>3333.2</v>
      </c>
      <c r="C2181" s="30">
        <f>(Table2634[[#This Row],[M1 Money Stock, Billions of Dollars, Weekly, Seasonally Adjusted]]-B2180)/B2180</f>
        <v>1.3469549089361101E-2</v>
      </c>
      <c r="D2181" s="34">
        <f>(Table2634[[#This Row],[M1 Money Stock, Billions of Dollars, Weekly, Seasonally Adjusted]]-B2178)/B2178</f>
        <v>-3.2594719057444728E-3</v>
      </c>
      <c r="E2181" s="24">
        <f t="shared" si="33"/>
        <v>3322.4749999999995</v>
      </c>
      <c r="F2181" s="32">
        <f>(Table2634[[#This Row],[4 weeks average]]-B2129)/B2129</f>
        <v>8.9979332064825029E-2</v>
      </c>
    </row>
    <row r="2182" spans="1:6" x14ac:dyDescent="0.35">
      <c r="A2182" s="33">
        <v>42632</v>
      </c>
      <c r="B2182" s="24">
        <f>VLOOKUP(Table2634[[#This Row],[Date]],'DB Money Supply'!$A:$D,4)</f>
        <v>3324.8</v>
      </c>
      <c r="C2182" s="30">
        <f>(Table2634[[#This Row],[M1 Money Stock, Billions of Dollars, Weekly, Seasonally Adjusted]]-B2181)/B2181</f>
        <v>-2.5201008040320523E-3</v>
      </c>
      <c r="D2182" s="34">
        <f>(Table2634[[#This Row],[M1 Money Stock, Billions of Dollars, Weekly, Seasonally Adjusted]]-B2179)/B2179</f>
        <v>3.3095646418159397E-4</v>
      </c>
      <c r="E2182" s="24">
        <f t="shared" si="33"/>
        <v>3317.6499999999996</v>
      </c>
      <c r="F2182" s="32">
        <f>(Table2634[[#This Row],[4 weeks average]]-B2130)/B2130</f>
        <v>7.8945656769325676E-2</v>
      </c>
    </row>
    <row r="2183" spans="1:6" x14ac:dyDescent="0.35">
      <c r="A2183" s="33">
        <v>42639</v>
      </c>
      <c r="B2183" s="24">
        <f>VLOOKUP(Table2634[[#This Row],[Date]],'DB Money Supply'!$A:$D,4)</f>
        <v>3322.3</v>
      </c>
      <c r="C2183" s="30">
        <f>(Table2634[[#This Row],[M1 Money Stock, Billions of Dollars, Weekly, Seasonally Adjusted]]-B2182)/B2182</f>
        <v>-7.5192492781520689E-4</v>
      </c>
      <c r="D2183" s="34">
        <f>(Table2634[[#This Row],[M1 Money Stock, Billions of Dollars, Weekly, Seasonally Adjusted]]-B2180)/B2180</f>
        <v>1.0155371096719296E-2</v>
      </c>
      <c r="E2183" s="24">
        <f t="shared" si="33"/>
        <v>3317.3</v>
      </c>
      <c r="F2183" s="32">
        <f>(Table2634[[#This Row],[4 weeks average]]-B2131)/B2131</f>
        <v>8.649941045460513E-2</v>
      </c>
    </row>
    <row r="2184" spans="1:6" x14ac:dyDescent="0.35">
      <c r="A2184" s="33">
        <v>42646</v>
      </c>
      <c r="B2184" s="24">
        <f>VLOOKUP(Table2634[[#This Row],[Date]],'DB Money Supply'!$A:$D,4)</f>
        <v>3374.5</v>
      </c>
      <c r="C2184" s="30">
        <f>(Table2634[[#This Row],[M1 Money Stock, Billions of Dollars, Weekly, Seasonally Adjusted]]-B2183)/B2183</f>
        <v>1.5712006742317014E-2</v>
      </c>
      <c r="D2184" s="34">
        <f>(Table2634[[#This Row],[M1 Money Stock, Billions of Dollars, Weekly, Seasonally Adjusted]]-B2181)/B2181</f>
        <v>1.2390495619824849E-2</v>
      </c>
      <c r="E2184" s="24">
        <f t="shared" si="33"/>
        <v>3338.7</v>
      </c>
      <c r="F2184" s="32">
        <f>(Table2634[[#This Row],[4 weeks average]]-B2132)/B2132</f>
        <v>0.1069593183249892</v>
      </c>
    </row>
    <row r="2185" spans="1:6" x14ac:dyDescent="0.35">
      <c r="A2185" s="33">
        <v>42653</v>
      </c>
      <c r="B2185" s="24">
        <f>VLOOKUP(Table2634[[#This Row],[Date]],'DB Money Supply'!$A:$D,4)</f>
        <v>3362.5</v>
      </c>
      <c r="C2185" s="30">
        <f>(Table2634[[#This Row],[M1 Money Stock, Billions of Dollars, Weekly, Seasonally Adjusted]]-B2184)/B2184</f>
        <v>-3.5560823825751963E-3</v>
      </c>
      <c r="D2185" s="34">
        <f>(Table2634[[#This Row],[M1 Money Stock, Billions of Dollars, Weekly, Seasonally Adjusted]]-B2182)/B2182</f>
        <v>1.1339027911453265E-2</v>
      </c>
      <c r="E2185" s="24">
        <f t="shared" ref="E2185:E2248" si="34">AVERAGE(B2182:B2185)</f>
        <v>3346.0250000000001</v>
      </c>
      <c r="F2185" s="32">
        <f>(Table2634[[#This Row],[4 weeks average]]-B2133)/B2133</f>
        <v>0.11567636957753999</v>
      </c>
    </row>
    <row r="2186" spans="1:6" x14ac:dyDescent="0.35">
      <c r="A2186" s="33">
        <v>42660</v>
      </c>
      <c r="B2186" s="24">
        <f>VLOOKUP(Table2634[[#This Row],[Date]],'DB Money Supply'!$A:$D,4)</f>
        <v>3309.1</v>
      </c>
      <c r="C2186" s="30">
        <f>(Table2634[[#This Row],[M1 Money Stock, Billions of Dollars, Weekly, Seasonally Adjusted]]-B2185)/B2185</f>
        <v>-1.5881040892193336E-2</v>
      </c>
      <c r="D2186" s="34">
        <f>(Table2634[[#This Row],[M1 Money Stock, Billions of Dollars, Weekly, Seasonally Adjusted]]-B2183)/B2183</f>
        <v>-3.9731511302411801E-3</v>
      </c>
      <c r="E2186" s="24">
        <f t="shared" si="34"/>
        <v>3342.1</v>
      </c>
      <c r="F2186" s="32">
        <f>(Table2634[[#This Row],[4 weeks average]]-B2134)/B2134</f>
        <v>0.1154462318937321</v>
      </c>
    </row>
    <row r="2187" spans="1:6" x14ac:dyDescent="0.35">
      <c r="A2187" s="33">
        <v>42667</v>
      </c>
      <c r="B2187" s="24">
        <f>VLOOKUP(Table2634[[#This Row],[Date]],'DB Money Supply'!$A:$D,4)</f>
        <v>3318.6</v>
      </c>
      <c r="C2187" s="30">
        <f>(Table2634[[#This Row],[M1 Money Stock, Billions of Dollars, Weekly, Seasonally Adjusted]]-B2186)/B2186</f>
        <v>2.8708712338702366E-3</v>
      </c>
      <c r="D2187" s="34">
        <f>(Table2634[[#This Row],[M1 Money Stock, Billions of Dollars, Weekly, Seasonally Adjusted]]-B2184)/B2184</f>
        <v>-1.6565417098829482E-2</v>
      </c>
      <c r="E2187" s="24">
        <f t="shared" si="34"/>
        <v>3341.1750000000002</v>
      </c>
      <c r="F2187" s="32">
        <f>(Table2634[[#This Row],[4 weeks average]]-B2135)/B2135</f>
        <v>0.10521484568820094</v>
      </c>
    </row>
    <row r="2188" spans="1:6" x14ac:dyDescent="0.35">
      <c r="A2188" s="33">
        <v>42674</v>
      </c>
      <c r="B2188" s="24">
        <f>VLOOKUP(Table2634[[#This Row],[Date]],'DB Money Supply'!$A:$D,4)</f>
        <v>3328.7</v>
      </c>
      <c r="C2188" s="30">
        <f>(Table2634[[#This Row],[M1 Money Stock, Billions of Dollars, Weekly, Seasonally Adjusted]]-B2187)/B2187</f>
        <v>3.0434520580967604E-3</v>
      </c>
      <c r="D2188" s="34">
        <f>(Table2634[[#This Row],[M1 Money Stock, Billions of Dollars, Weekly, Seasonally Adjusted]]-B2185)/B2185</f>
        <v>-1.0052044609665481E-2</v>
      </c>
      <c r="E2188" s="24">
        <f t="shared" si="34"/>
        <v>3329.7250000000004</v>
      </c>
      <c r="F2188" s="32">
        <f>(Table2634[[#This Row],[4 weeks average]]-B2136)/B2136</f>
        <v>8.5449537097405284E-2</v>
      </c>
    </row>
    <row r="2189" spans="1:6" x14ac:dyDescent="0.35">
      <c r="A2189" s="33">
        <v>42681</v>
      </c>
      <c r="B2189" s="24">
        <f>VLOOKUP(Table2634[[#This Row],[Date]],'DB Money Supply'!$A:$D,4)</f>
        <v>3305.2</v>
      </c>
      <c r="C2189" s="30">
        <f>(Table2634[[#This Row],[M1 Money Stock, Billions of Dollars, Weekly, Seasonally Adjusted]]-B2188)/B2188</f>
        <v>-7.0598131402649688E-3</v>
      </c>
      <c r="D2189" s="34">
        <f>(Table2634[[#This Row],[M1 Money Stock, Billions of Dollars, Weekly, Seasonally Adjusted]]-B2186)/B2186</f>
        <v>-1.1785681907467561E-3</v>
      </c>
      <c r="E2189" s="24">
        <f t="shared" si="34"/>
        <v>3315.3999999999996</v>
      </c>
      <c r="F2189" s="32">
        <f>(Table2634[[#This Row],[4 weeks average]]-B2137)/B2137</f>
        <v>7.7338012608045598E-2</v>
      </c>
    </row>
    <row r="2190" spans="1:6" x14ac:dyDescent="0.35">
      <c r="A2190" s="33">
        <v>42688</v>
      </c>
      <c r="B2190" s="24">
        <f>VLOOKUP(Table2634[[#This Row],[Date]],'DB Money Supply'!$A:$D,4)</f>
        <v>3368</v>
      </c>
      <c r="C2190" s="30">
        <f>(Table2634[[#This Row],[M1 Money Stock, Billions of Dollars, Weekly, Seasonally Adjusted]]-B2189)/B2189</f>
        <v>1.9000363064262431E-2</v>
      </c>
      <c r="D2190" s="34">
        <f>(Table2634[[#This Row],[M1 Money Stock, Billions of Dollars, Weekly, Seasonally Adjusted]]-B2187)/B2187</f>
        <v>1.4885795214849663E-2</v>
      </c>
      <c r="E2190" s="24">
        <f t="shared" si="34"/>
        <v>3330.125</v>
      </c>
      <c r="F2190" s="32">
        <f>(Table2634[[#This Row],[4 weeks average]]-B2138)/B2138</f>
        <v>8.3778110456601745E-2</v>
      </c>
    </row>
    <row r="2191" spans="1:6" x14ac:dyDescent="0.35">
      <c r="A2191" s="33">
        <v>42695</v>
      </c>
      <c r="B2191" s="24">
        <f>VLOOKUP(Table2634[[#This Row],[Date]],'DB Money Supply'!$A:$D,4)</f>
        <v>3385.6</v>
      </c>
      <c r="C2191" s="30">
        <f>(Table2634[[#This Row],[M1 Money Stock, Billions of Dollars, Weekly, Seasonally Adjusted]]-B2190)/B2190</f>
        <v>5.2256532066508043E-3</v>
      </c>
      <c r="D2191" s="34">
        <f>(Table2634[[#This Row],[M1 Money Stock, Billions of Dollars, Weekly, Seasonally Adjusted]]-B2188)/B2188</f>
        <v>1.7093760326854356E-2</v>
      </c>
      <c r="E2191" s="24">
        <f t="shared" si="34"/>
        <v>3346.875</v>
      </c>
      <c r="F2191" s="32">
        <f>(Table2634[[#This Row],[4 weeks average]]-B2139)/B2139</f>
        <v>8.1311385370896938E-2</v>
      </c>
    </row>
    <row r="2192" spans="1:6" x14ac:dyDescent="0.35">
      <c r="A2192" s="33">
        <v>42702</v>
      </c>
      <c r="B2192" s="24">
        <f>VLOOKUP(Table2634[[#This Row],[Date]],'DB Money Supply'!$A:$D,4)</f>
        <v>3360.5</v>
      </c>
      <c r="C2192" s="30">
        <f>(Table2634[[#This Row],[M1 Money Stock, Billions of Dollars, Weekly, Seasonally Adjusted]]-B2191)/B2191</f>
        <v>-7.4137523629489339E-3</v>
      </c>
      <c r="D2192" s="34">
        <f>(Table2634[[#This Row],[M1 Money Stock, Billions of Dollars, Weekly, Seasonally Adjusted]]-B2189)/B2189</f>
        <v>1.6731211424422177E-2</v>
      </c>
      <c r="E2192" s="24">
        <f t="shared" si="34"/>
        <v>3354.8249999999998</v>
      </c>
      <c r="F2192" s="32">
        <f>(Table2634[[#This Row],[4 weeks average]]-B2140)/B2140</f>
        <v>8.7675074568797737E-2</v>
      </c>
    </row>
    <row r="2193" spans="1:6" x14ac:dyDescent="0.35">
      <c r="A2193" s="33">
        <v>42709</v>
      </c>
      <c r="B2193" s="24">
        <f>VLOOKUP(Table2634[[#This Row],[Date]],'DB Money Supply'!$A:$D,4)</f>
        <v>3324.3</v>
      </c>
      <c r="C2193" s="30">
        <f>(Table2634[[#This Row],[M1 Money Stock, Billions of Dollars, Weekly, Seasonally Adjusted]]-B2192)/B2192</f>
        <v>-1.0772206516887314E-2</v>
      </c>
      <c r="D2193" s="34">
        <f>(Table2634[[#This Row],[M1 Money Stock, Billions of Dollars, Weekly, Seasonally Adjusted]]-B2190)/B2190</f>
        <v>-1.2975059382422749E-2</v>
      </c>
      <c r="E2193" s="24">
        <f t="shared" si="34"/>
        <v>3359.6000000000004</v>
      </c>
      <c r="F2193" s="32">
        <f>(Table2634[[#This Row],[4 weeks average]]-B2141)/B2141</f>
        <v>0.10553160683141935</v>
      </c>
    </row>
    <row r="2194" spans="1:6" x14ac:dyDescent="0.35">
      <c r="A2194" s="33">
        <v>42716</v>
      </c>
      <c r="B2194" s="24">
        <f>VLOOKUP(Table2634[[#This Row],[Date]],'DB Money Supply'!$A:$D,4)</f>
        <v>3347.2</v>
      </c>
      <c r="C2194" s="30">
        <f>(Table2634[[#This Row],[M1 Money Stock, Billions of Dollars, Weekly, Seasonally Adjusted]]-B2193)/B2193</f>
        <v>6.8886682910686862E-3</v>
      </c>
      <c r="D2194" s="34">
        <f>(Table2634[[#This Row],[M1 Money Stock, Billions of Dollars, Weekly, Seasonally Adjusted]]-B2191)/B2191</f>
        <v>-1.1342155009451823E-2</v>
      </c>
      <c r="E2194" s="24">
        <f t="shared" si="34"/>
        <v>3354.4000000000005</v>
      </c>
      <c r="F2194" s="32">
        <f>(Table2634[[#This Row],[4 weeks average]]-B2142)/B2142</f>
        <v>8.7748881250405461E-2</v>
      </c>
    </row>
    <row r="2195" spans="1:6" x14ac:dyDescent="0.35">
      <c r="A2195" s="33">
        <v>42723</v>
      </c>
      <c r="B2195" s="24">
        <f>VLOOKUP(Table2634[[#This Row],[Date]],'DB Money Supply'!$A:$D,4)</f>
        <v>3328.7</v>
      </c>
      <c r="C2195" s="30">
        <f>(Table2634[[#This Row],[M1 Money Stock, Billions of Dollars, Weekly, Seasonally Adjusted]]-B2194)/B2194</f>
        <v>-5.5270076481835568E-3</v>
      </c>
      <c r="D2195" s="34">
        <f>(Table2634[[#This Row],[M1 Money Stock, Billions of Dollars, Weekly, Seasonally Adjusted]]-B2192)/B2192</f>
        <v>-9.4628775479839843E-3</v>
      </c>
      <c r="E2195" s="24">
        <f t="shared" si="34"/>
        <v>3340.1750000000002</v>
      </c>
      <c r="F2195" s="32">
        <f>(Table2634[[#This Row],[4 weeks average]]-B2143)/B2143</f>
        <v>7.1668056981519498E-2</v>
      </c>
    </row>
    <row r="2196" spans="1:6" x14ac:dyDescent="0.35">
      <c r="A2196" s="33">
        <v>42730</v>
      </c>
      <c r="B2196" s="24">
        <f>VLOOKUP(Table2634[[#This Row],[Date]],'DB Money Supply'!$A:$D,4)</f>
        <v>3345.9</v>
      </c>
      <c r="C2196" s="30">
        <f>(Table2634[[#This Row],[M1 Money Stock, Billions of Dollars, Weekly, Seasonally Adjusted]]-B2195)/B2195</f>
        <v>5.1671823835131659E-3</v>
      </c>
      <c r="D2196" s="34">
        <f>(Table2634[[#This Row],[M1 Money Stock, Billions of Dollars, Weekly, Seasonally Adjusted]]-B2193)/B2193</f>
        <v>6.4976085190866974E-3</v>
      </c>
      <c r="E2196" s="24">
        <f t="shared" si="34"/>
        <v>3336.5250000000001</v>
      </c>
      <c r="F2196" s="32">
        <f>(Table2634[[#This Row],[4 weeks average]]-B2144)/B2144</f>
        <v>7.6333107519597404E-2</v>
      </c>
    </row>
    <row r="2197" spans="1:6" x14ac:dyDescent="0.35">
      <c r="A2197" s="33">
        <v>42737</v>
      </c>
      <c r="B2197" s="24">
        <f>VLOOKUP(Table2634[[#This Row],[Date]],'DB Money Supply'!$A:$D,4)</f>
        <v>3351.8</v>
      </c>
      <c r="C2197" s="30">
        <f>(Table2634[[#This Row],[M1 Money Stock, Billions of Dollars, Weekly, Seasonally Adjusted]]-B2196)/B2196</f>
        <v>1.7633521623479753E-3</v>
      </c>
      <c r="D2197" s="34">
        <f>(Table2634[[#This Row],[M1 Money Stock, Billions of Dollars, Weekly, Seasonally Adjusted]]-B2194)/B2194</f>
        <v>1.3742829827916958E-3</v>
      </c>
      <c r="E2197" s="24">
        <f t="shared" si="34"/>
        <v>3343.3999999999996</v>
      </c>
      <c r="F2197" s="32">
        <f>(Table2634[[#This Row],[4 weeks average]]-B2145)/B2145</f>
        <v>5.2277090611525336E-2</v>
      </c>
    </row>
    <row r="2198" spans="1:6" x14ac:dyDescent="0.35">
      <c r="A2198" s="33">
        <v>42744</v>
      </c>
      <c r="B2198" s="24">
        <f>VLOOKUP(Table2634[[#This Row],[Date]],'DB Money Supply'!$A:$D,4)</f>
        <v>3383.8</v>
      </c>
      <c r="C2198" s="30">
        <f>(Table2634[[#This Row],[M1 Money Stock, Billions of Dollars, Weekly, Seasonally Adjusted]]-B2197)/B2197</f>
        <v>9.5471090160510769E-3</v>
      </c>
      <c r="D2198" s="34">
        <f>(Table2634[[#This Row],[M1 Money Stock, Billions of Dollars, Weekly, Seasonally Adjusted]]-B2195)/B2195</f>
        <v>1.6553008682068184E-2</v>
      </c>
      <c r="E2198" s="24">
        <f t="shared" si="34"/>
        <v>3352.55</v>
      </c>
      <c r="F2198" s="32">
        <f>(Table2634[[#This Row],[4 weeks average]]-B2146)/B2146</f>
        <v>8.4827206834066818E-2</v>
      </c>
    </row>
    <row r="2199" spans="1:6" x14ac:dyDescent="0.35">
      <c r="A2199" s="33">
        <v>42751</v>
      </c>
      <c r="B2199" s="24">
        <f>VLOOKUP(Table2634[[#This Row],[Date]],'DB Money Supply'!$A:$D,4)</f>
        <v>3388.8</v>
      </c>
      <c r="C2199" s="30">
        <f>(Table2634[[#This Row],[M1 Money Stock, Billions of Dollars, Weekly, Seasonally Adjusted]]-B2198)/B2198</f>
        <v>1.477628701459897E-3</v>
      </c>
      <c r="D2199" s="34">
        <f>(Table2634[[#This Row],[M1 Money Stock, Billions of Dollars, Weekly, Seasonally Adjusted]]-B2196)/B2196</f>
        <v>1.2821662333004599E-2</v>
      </c>
      <c r="E2199" s="24">
        <f t="shared" si="34"/>
        <v>3367.5749999999998</v>
      </c>
      <c r="F2199" s="32">
        <f>(Table2634[[#This Row],[4 weeks average]]-B2147)/B2147</f>
        <v>9.347501380004547E-2</v>
      </c>
    </row>
    <row r="2200" spans="1:6" x14ac:dyDescent="0.35">
      <c r="A2200" s="33">
        <v>42758</v>
      </c>
      <c r="B2200" s="24">
        <f>VLOOKUP(Table2634[[#This Row],[Date]],'DB Money Supply'!$A:$D,4)</f>
        <v>3394.6</v>
      </c>
      <c r="C2200" s="30">
        <f>(Table2634[[#This Row],[M1 Money Stock, Billions of Dollars, Weekly, Seasonally Adjusted]]-B2199)/B2199</f>
        <v>1.7115203021717796E-3</v>
      </c>
      <c r="D2200" s="34">
        <f>(Table2634[[#This Row],[M1 Money Stock, Billions of Dollars, Weekly, Seasonally Adjusted]]-B2197)/B2197</f>
        <v>1.2769258308968233E-2</v>
      </c>
      <c r="E2200" s="24">
        <f t="shared" si="34"/>
        <v>3379.7500000000005</v>
      </c>
      <c r="F2200" s="32">
        <f>(Table2634[[#This Row],[4 weeks average]]-B2148)/B2148</f>
        <v>9.2603368570782094E-2</v>
      </c>
    </row>
    <row r="2201" spans="1:6" x14ac:dyDescent="0.35">
      <c r="A2201" s="33">
        <v>42765</v>
      </c>
      <c r="B2201" s="24">
        <f>VLOOKUP(Table2634[[#This Row],[Date]],'DB Money Supply'!$A:$D,4)</f>
        <v>3399.7</v>
      </c>
      <c r="C2201" s="30">
        <f>(Table2634[[#This Row],[M1 Money Stock, Billions of Dollars, Weekly, Seasonally Adjusted]]-B2200)/B2200</f>
        <v>1.5023861426971983E-3</v>
      </c>
      <c r="D2201" s="34">
        <f>(Table2634[[#This Row],[M1 Money Stock, Billions of Dollars, Weekly, Seasonally Adjusted]]-B2198)/B2198</f>
        <v>4.698859270642365E-3</v>
      </c>
      <c r="E2201" s="24">
        <f t="shared" si="34"/>
        <v>3391.7250000000004</v>
      </c>
      <c r="F2201" s="32">
        <f>(Table2634[[#This Row],[4 weeks average]]-B2149)/B2149</f>
        <v>0.10124517029773702</v>
      </c>
    </row>
    <row r="2202" spans="1:6" x14ac:dyDescent="0.35">
      <c r="A2202" s="33">
        <v>42772</v>
      </c>
      <c r="B2202" s="24">
        <f>VLOOKUP(Table2634[[#This Row],[Date]],'DB Money Supply'!$A:$D,4)</f>
        <v>3364.4</v>
      </c>
      <c r="C2202" s="30">
        <f>(Table2634[[#This Row],[M1 Money Stock, Billions of Dollars, Weekly, Seasonally Adjusted]]-B2201)/B2201</f>
        <v>-1.0383269111980389E-2</v>
      </c>
      <c r="D2202" s="34">
        <f>(Table2634[[#This Row],[M1 Money Stock, Billions of Dollars, Weekly, Seasonally Adjusted]]-B2199)/B2199</f>
        <v>-7.2001888574126796E-3</v>
      </c>
      <c r="E2202" s="24">
        <f t="shared" si="34"/>
        <v>3386.8749999999995</v>
      </c>
      <c r="F2202" s="32">
        <f>(Table2634[[#This Row],[4 weeks average]]-B2150)/B2150</f>
        <v>9.8137280332014701E-2</v>
      </c>
    </row>
    <row r="2203" spans="1:6" x14ac:dyDescent="0.35">
      <c r="A2203" s="33">
        <v>42779</v>
      </c>
      <c r="B2203" s="24">
        <f>VLOOKUP(Table2634[[#This Row],[Date]],'DB Money Supply'!$A:$D,4)</f>
        <v>3394.4</v>
      </c>
      <c r="C2203" s="30">
        <f>(Table2634[[#This Row],[M1 Money Stock, Billions of Dollars, Weekly, Seasonally Adjusted]]-B2202)/B2202</f>
        <v>8.9168945428605394E-3</v>
      </c>
      <c r="D2203" s="34">
        <f>(Table2634[[#This Row],[M1 Money Stock, Billions of Dollars, Weekly, Seasonally Adjusted]]-B2200)/B2200</f>
        <v>-5.8917103635131711E-5</v>
      </c>
      <c r="E2203" s="24">
        <f t="shared" si="34"/>
        <v>3388.2749999999996</v>
      </c>
      <c r="F2203" s="32">
        <f>(Table2634[[#This Row],[4 weeks average]]-B2151)/B2151</f>
        <v>7.9618595462655983E-2</v>
      </c>
    </row>
    <row r="2204" spans="1:6" x14ac:dyDescent="0.35">
      <c r="A2204" s="33">
        <v>42786</v>
      </c>
      <c r="B2204" s="24">
        <f>VLOOKUP(Table2634[[#This Row],[Date]],'DB Money Supply'!$A:$D,4)</f>
        <v>3426.8</v>
      </c>
      <c r="C2204" s="30">
        <f>(Table2634[[#This Row],[M1 Money Stock, Billions of Dollars, Weekly, Seasonally Adjusted]]-B2203)/B2203</f>
        <v>9.5451331604996734E-3</v>
      </c>
      <c r="D2204" s="34">
        <f>(Table2634[[#This Row],[M1 Money Stock, Billions of Dollars, Weekly, Seasonally Adjusted]]-B2201)/B2201</f>
        <v>7.971291584551685E-3</v>
      </c>
      <c r="E2204" s="24">
        <f t="shared" si="34"/>
        <v>3396.3249999999998</v>
      </c>
      <c r="F2204" s="32">
        <f>(Table2634[[#This Row],[4 weeks average]]-B2152)/B2152</f>
        <v>8.359920875474576E-2</v>
      </c>
    </row>
    <row r="2205" spans="1:6" x14ac:dyDescent="0.35">
      <c r="A2205" s="33">
        <v>42793</v>
      </c>
      <c r="B2205" s="24">
        <f>VLOOKUP(Table2634[[#This Row],[Date]],'DB Money Supply'!$A:$D,4)</f>
        <v>3420.9</v>
      </c>
      <c r="C2205" s="30">
        <f>(Table2634[[#This Row],[M1 Money Stock, Billions of Dollars, Weekly, Seasonally Adjusted]]-B2204)/B2204</f>
        <v>-1.7217228901599425E-3</v>
      </c>
      <c r="D2205" s="34">
        <f>(Table2634[[#This Row],[M1 Money Stock, Billions of Dollars, Weekly, Seasonally Adjusted]]-B2202)/B2202</f>
        <v>1.6793484722387349E-2</v>
      </c>
      <c r="E2205" s="24">
        <f t="shared" si="34"/>
        <v>3401.625</v>
      </c>
      <c r="F2205" s="32">
        <f>(Table2634[[#This Row],[4 weeks average]]-B2153)/B2153</f>
        <v>7.449143976246124E-2</v>
      </c>
    </row>
    <row r="2206" spans="1:6" x14ac:dyDescent="0.35">
      <c r="A2206" s="33">
        <v>42800</v>
      </c>
      <c r="B2206" s="24">
        <f>VLOOKUP(Table2634[[#This Row],[Date]],'DB Money Supply'!$A:$D,4)</f>
        <v>3394.1</v>
      </c>
      <c r="C2206" s="30">
        <f>(Table2634[[#This Row],[M1 Money Stock, Billions of Dollars, Weekly, Seasonally Adjusted]]-B2205)/B2205</f>
        <v>-7.8341956794995993E-3</v>
      </c>
      <c r="D2206" s="34">
        <f>(Table2634[[#This Row],[M1 Money Stock, Billions of Dollars, Weekly, Seasonally Adjusted]]-B2203)/B2203</f>
        <v>-8.8380862597272532E-5</v>
      </c>
      <c r="E2206" s="24">
        <f t="shared" si="34"/>
        <v>3409.05</v>
      </c>
      <c r="F2206" s="32">
        <f>(Table2634[[#This Row],[4 weeks average]]-B2154)/B2154</f>
        <v>9.7039420756234979E-2</v>
      </c>
    </row>
    <row r="2207" spans="1:6" x14ac:dyDescent="0.35">
      <c r="A2207" s="33">
        <v>42807</v>
      </c>
      <c r="B2207" s="24">
        <f>VLOOKUP(Table2634[[#This Row],[Date]],'DB Money Supply'!$A:$D,4)</f>
        <v>3446.1</v>
      </c>
      <c r="C2207" s="30">
        <f>(Table2634[[#This Row],[M1 Money Stock, Billions of Dollars, Weekly, Seasonally Adjusted]]-B2206)/B2206</f>
        <v>1.5320703573848737E-2</v>
      </c>
      <c r="D2207" s="34">
        <f>(Table2634[[#This Row],[M1 Money Stock, Billions of Dollars, Weekly, Seasonally Adjusted]]-B2204)/B2204</f>
        <v>5.6320765728959162E-3</v>
      </c>
      <c r="E2207" s="24">
        <f t="shared" si="34"/>
        <v>3421.9750000000004</v>
      </c>
      <c r="F2207" s="32">
        <f>(Table2634[[#This Row],[4 weeks average]]-B2155)/B2155</f>
        <v>9.1817688724395566E-2</v>
      </c>
    </row>
    <row r="2208" spans="1:6" x14ac:dyDescent="0.35">
      <c r="A2208" s="33">
        <v>42814</v>
      </c>
      <c r="B2208" s="24">
        <f>VLOOKUP(Table2634[[#This Row],[Date]],'DB Money Supply'!$A:$D,4)</f>
        <v>3458.6</v>
      </c>
      <c r="C2208" s="30">
        <f>(Table2634[[#This Row],[M1 Money Stock, Billions of Dollars, Weekly, Seasonally Adjusted]]-B2207)/B2207</f>
        <v>3.6272888192449438E-3</v>
      </c>
      <c r="D2208" s="34">
        <f>(Table2634[[#This Row],[M1 Money Stock, Billions of Dollars, Weekly, Seasonally Adjusted]]-B2205)/B2205</f>
        <v>1.1020491683475055E-2</v>
      </c>
      <c r="E2208" s="24">
        <f t="shared" si="34"/>
        <v>3429.9250000000002</v>
      </c>
      <c r="F2208" s="32">
        <f>(Table2634[[#This Row],[4 weeks average]]-B2156)/B2156</f>
        <v>8.0461489998425006E-2</v>
      </c>
    </row>
    <row r="2209" spans="1:6" x14ac:dyDescent="0.35">
      <c r="A2209" s="33">
        <v>42821</v>
      </c>
      <c r="B2209" s="24">
        <f>VLOOKUP(Table2634[[#This Row],[Date]],'DB Money Supply'!$A:$D,4)</f>
        <v>3445.8</v>
      </c>
      <c r="C2209" s="30">
        <f>(Table2634[[#This Row],[M1 Money Stock, Billions of Dollars, Weekly, Seasonally Adjusted]]-B2208)/B2208</f>
        <v>-3.7009194471750786E-3</v>
      </c>
      <c r="D2209" s="34">
        <f>(Table2634[[#This Row],[M1 Money Stock, Billions of Dollars, Weekly, Seasonally Adjusted]]-B2206)/B2206</f>
        <v>1.5232314899384307E-2</v>
      </c>
      <c r="E2209" s="24">
        <f t="shared" si="34"/>
        <v>3436.1499999999996</v>
      </c>
      <c r="F2209" s="32">
        <f>(Table2634[[#This Row],[4 weeks average]]-B2157)/B2157</f>
        <v>8.0210625589437173E-2</v>
      </c>
    </row>
    <row r="2210" spans="1:6" x14ac:dyDescent="0.35">
      <c r="A2210" s="33">
        <v>42828</v>
      </c>
      <c r="B2210" s="24">
        <f>VLOOKUP(Table2634[[#This Row],[Date]],'DB Money Supply'!$A:$D,4)</f>
        <v>3518.4</v>
      </c>
      <c r="C2210" s="30">
        <f>(Table2634[[#This Row],[M1 Money Stock, Billions of Dollars, Weekly, Seasonally Adjusted]]-B2209)/B2209</f>
        <v>2.1069127633640928E-2</v>
      </c>
      <c r="D2210" s="34">
        <f>(Table2634[[#This Row],[M1 Money Stock, Billions of Dollars, Weekly, Seasonally Adjusted]]-B2207)/B2207</f>
        <v>2.0980238530512806E-2</v>
      </c>
      <c r="E2210" s="24">
        <f t="shared" si="34"/>
        <v>3467.2249999999999</v>
      </c>
      <c r="F2210" s="32">
        <f>(Table2634[[#This Row],[4 weeks average]]-B2158)/B2158</f>
        <v>9.008237180494863E-2</v>
      </c>
    </row>
    <row r="2211" spans="1:6" x14ac:dyDescent="0.35">
      <c r="A2211" s="33">
        <v>42835</v>
      </c>
      <c r="B2211" s="24">
        <f>VLOOKUP(Table2634[[#This Row],[Date]],'DB Money Supply'!$A:$D,4)</f>
        <v>3457</v>
      </c>
      <c r="C2211" s="30">
        <f>(Table2634[[#This Row],[M1 Money Stock, Billions of Dollars, Weekly, Seasonally Adjusted]]-B2210)/B2210</f>
        <v>-1.7451114142792205E-2</v>
      </c>
      <c r="D2211" s="34">
        <f>(Table2634[[#This Row],[M1 Money Stock, Billions of Dollars, Weekly, Seasonally Adjusted]]-B2208)/B2208</f>
        <v>-4.6261493089686841E-4</v>
      </c>
      <c r="E2211" s="24">
        <f t="shared" si="34"/>
        <v>3469.95</v>
      </c>
      <c r="F2211" s="32">
        <f>(Table2634[[#This Row],[4 weeks average]]-B2159)/B2159</f>
        <v>8.4901825912956391E-2</v>
      </c>
    </row>
    <row r="2212" spans="1:6" x14ac:dyDescent="0.35">
      <c r="A2212" s="33">
        <v>42842</v>
      </c>
      <c r="B2212" s="24">
        <f>VLOOKUP(Table2634[[#This Row],[Date]],'DB Money Supply'!$A:$D,4)</f>
        <v>3441.1</v>
      </c>
      <c r="C2212" s="30">
        <f>(Table2634[[#This Row],[M1 Money Stock, Billions of Dollars, Weekly, Seasonally Adjusted]]-B2211)/B2211</f>
        <v>-4.5993636100665576E-3</v>
      </c>
      <c r="D2212" s="34">
        <f>(Table2634[[#This Row],[M1 Money Stock, Billions of Dollars, Weekly, Seasonally Adjusted]]-B2209)/B2209</f>
        <v>-1.3639793371641629E-3</v>
      </c>
      <c r="E2212" s="24">
        <f t="shared" si="34"/>
        <v>3465.5750000000003</v>
      </c>
      <c r="F2212" s="32">
        <f>(Table2634[[#This Row],[4 weeks average]]-B2160)/B2160</f>
        <v>8.8981586224233342E-2</v>
      </c>
    </row>
    <row r="2213" spans="1:6" x14ac:dyDescent="0.35">
      <c r="A2213" s="33">
        <v>42849</v>
      </c>
      <c r="B2213" s="24">
        <f>VLOOKUP(Table2634[[#This Row],[Date]],'DB Money Supply'!$A:$D,4)</f>
        <v>3446.2</v>
      </c>
      <c r="C2213" s="30">
        <f>(Table2634[[#This Row],[M1 Money Stock, Billions of Dollars, Weekly, Seasonally Adjusted]]-B2212)/B2212</f>
        <v>1.4820842172560836E-3</v>
      </c>
      <c r="D2213" s="34">
        <f>(Table2634[[#This Row],[M1 Money Stock, Billions of Dollars, Weekly, Seasonally Adjusted]]-B2210)/B2210</f>
        <v>-2.0520691223283389E-2</v>
      </c>
      <c r="E2213" s="24">
        <f t="shared" si="34"/>
        <v>3465.6750000000002</v>
      </c>
      <c r="F2213" s="32">
        <f>(Table2634[[#This Row],[4 weeks average]]-B2161)/B2161</f>
        <v>8.1840174808802929E-2</v>
      </c>
    </row>
    <row r="2214" spans="1:6" x14ac:dyDescent="0.35">
      <c r="A2214" s="33">
        <v>42856</v>
      </c>
      <c r="B2214" s="24">
        <f>VLOOKUP(Table2634[[#This Row],[Date]],'DB Money Supply'!$A:$D,4)</f>
        <v>3450.2</v>
      </c>
      <c r="C2214" s="30">
        <f>(Table2634[[#This Row],[M1 Money Stock, Billions of Dollars, Weekly, Seasonally Adjusted]]-B2213)/B2213</f>
        <v>1.1606987406418666E-3</v>
      </c>
      <c r="D2214" s="34">
        <f>(Table2634[[#This Row],[M1 Money Stock, Billions of Dollars, Weekly, Seasonally Adjusted]]-B2211)/B2211</f>
        <v>-1.9670234307203305E-3</v>
      </c>
      <c r="E2214" s="24">
        <f t="shared" si="34"/>
        <v>3448.625</v>
      </c>
      <c r="F2214" s="32">
        <f>(Table2634[[#This Row],[4 weeks average]]-B2162)/B2162</f>
        <v>6.3569776407093298E-2</v>
      </c>
    </row>
    <row r="2215" spans="1:6" x14ac:dyDescent="0.35">
      <c r="A2215" s="33">
        <v>42863</v>
      </c>
      <c r="B2215" s="24">
        <f>VLOOKUP(Table2634[[#This Row],[Date]],'DB Money Supply'!$A:$D,4)</f>
        <v>3502.8</v>
      </c>
      <c r="C2215" s="30">
        <f>(Table2634[[#This Row],[M1 Money Stock, Billions of Dollars, Weekly, Seasonally Adjusted]]-B2214)/B2214</f>
        <v>1.5245493014897794E-2</v>
      </c>
      <c r="D2215" s="34">
        <f>(Table2634[[#This Row],[M1 Money Stock, Billions of Dollars, Weekly, Seasonally Adjusted]]-B2212)/B2212</f>
        <v>1.7930312981314193E-2</v>
      </c>
      <c r="E2215" s="24">
        <f t="shared" si="34"/>
        <v>3460.0749999999998</v>
      </c>
      <c r="F2215" s="32">
        <f>(Table2634[[#This Row],[4 weeks average]]-B2163)/B2163</f>
        <v>6.2905108592141934E-2</v>
      </c>
    </row>
    <row r="2216" spans="1:6" x14ac:dyDescent="0.35">
      <c r="A2216" s="33">
        <v>42870</v>
      </c>
      <c r="B2216" s="24">
        <f>VLOOKUP(Table2634[[#This Row],[Date]],'DB Money Supply'!$A:$D,4)</f>
        <v>3526.1</v>
      </c>
      <c r="C2216" s="30">
        <f>(Table2634[[#This Row],[M1 Money Stock, Billions of Dollars, Weekly, Seasonally Adjusted]]-B2215)/B2215</f>
        <v>6.651821400022761E-3</v>
      </c>
      <c r="D2216" s="34">
        <f>(Table2634[[#This Row],[M1 Money Stock, Billions of Dollars, Weekly, Seasonally Adjusted]]-B2213)/B2213</f>
        <v>2.318495734432131E-2</v>
      </c>
      <c r="E2216" s="24">
        <f t="shared" si="34"/>
        <v>3481.3250000000003</v>
      </c>
      <c r="F2216" s="32">
        <f>(Table2634[[#This Row],[4 weeks average]]-B2164)/B2164</f>
        <v>7.5611753074213792E-2</v>
      </c>
    </row>
    <row r="2217" spans="1:6" x14ac:dyDescent="0.35">
      <c r="A2217" s="33">
        <v>42877</v>
      </c>
      <c r="B2217" s="24">
        <f>VLOOKUP(Table2634[[#This Row],[Date]],'DB Money Supply'!$A:$D,4)</f>
        <v>3538.9</v>
      </c>
      <c r="C2217" s="30">
        <f>(Table2634[[#This Row],[M1 Money Stock, Billions of Dollars, Weekly, Seasonally Adjusted]]-B2216)/B2216</f>
        <v>3.630072885057197E-3</v>
      </c>
      <c r="D2217" s="34">
        <f>(Table2634[[#This Row],[M1 Money Stock, Billions of Dollars, Weekly, Seasonally Adjusted]]-B2214)/B2214</f>
        <v>2.5708654570749601E-2</v>
      </c>
      <c r="E2217" s="24">
        <f t="shared" si="34"/>
        <v>3504.5</v>
      </c>
      <c r="F2217" s="32">
        <f>(Table2634[[#This Row],[4 weeks average]]-B2165)/B2165</f>
        <v>7.8705983747845293E-2</v>
      </c>
    </row>
    <row r="2218" spans="1:6" x14ac:dyDescent="0.35">
      <c r="A2218" s="33">
        <v>42884</v>
      </c>
      <c r="B2218" s="24">
        <f>VLOOKUP(Table2634[[#This Row],[Date]],'DB Money Supply'!$A:$D,4)</f>
        <v>3525.2</v>
      </c>
      <c r="C2218" s="30">
        <f>(Table2634[[#This Row],[M1 Money Stock, Billions of Dollars, Weekly, Seasonally Adjusted]]-B2217)/B2217</f>
        <v>-3.8712594308966831E-3</v>
      </c>
      <c r="D2218" s="34">
        <f>(Table2634[[#This Row],[M1 Money Stock, Billions of Dollars, Weekly, Seasonally Adjusted]]-B2215)/B2215</f>
        <v>6.3948840927257151E-3</v>
      </c>
      <c r="E2218" s="24">
        <f t="shared" si="34"/>
        <v>3523.25</v>
      </c>
      <c r="F2218" s="32">
        <f>(Table2634[[#This Row],[4 weeks average]]-B2166)/B2166</f>
        <v>9.4618945537018107E-2</v>
      </c>
    </row>
    <row r="2219" spans="1:6" x14ac:dyDescent="0.35">
      <c r="A2219" s="33">
        <v>42891</v>
      </c>
      <c r="B2219" s="24">
        <f>VLOOKUP(Table2634[[#This Row],[Date]],'DB Money Supply'!$A:$D,4)</f>
        <v>3489.2</v>
      </c>
      <c r="C2219" s="30">
        <f>(Table2634[[#This Row],[M1 Money Stock, Billions of Dollars, Weekly, Seasonally Adjusted]]-B2218)/B2218</f>
        <v>-1.0212186542607513E-2</v>
      </c>
      <c r="D2219" s="34">
        <f>(Table2634[[#This Row],[M1 Money Stock, Billions of Dollars, Weekly, Seasonally Adjusted]]-B2216)/B2216</f>
        <v>-1.0464819488953827E-2</v>
      </c>
      <c r="E2219" s="24">
        <f t="shared" si="34"/>
        <v>3519.8500000000004</v>
      </c>
      <c r="F2219" s="32">
        <f>(Table2634[[#This Row],[4 weeks average]]-B2167)/B2167</f>
        <v>9.7552229497973292E-2</v>
      </c>
    </row>
    <row r="2220" spans="1:6" x14ac:dyDescent="0.35">
      <c r="A2220" s="33">
        <v>42898</v>
      </c>
      <c r="B2220" s="24">
        <f>VLOOKUP(Table2634[[#This Row],[Date]],'DB Money Supply'!$A:$D,4)</f>
        <v>3514.5</v>
      </c>
      <c r="C2220" s="30">
        <f>(Table2634[[#This Row],[M1 Money Stock, Billions of Dollars, Weekly, Seasonally Adjusted]]-B2219)/B2219</f>
        <v>7.2509457755359922E-3</v>
      </c>
      <c r="D2220" s="34">
        <f>(Table2634[[#This Row],[M1 Money Stock, Billions of Dollars, Weekly, Seasonally Adjusted]]-B2217)/B2217</f>
        <v>-6.8947978185312075E-3</v>
      </c>
      <c r="E2220" s="24">
        <f t="shared" si="34"/>
        <v>3516.95</v>
      </c>
      <c r="F2220" s="32">
        <f>(Table2634[[#This Row],[4 weeks average]]-B2168)/B2168</f>
        <v>8.0111175946684654E-2</v>
      </c>
    </row>
    <row r="2221" spans="1:6" x14ac:dyDescent="0.35">
      <c r="A2221" s="33">
        <v>42905</v>
      </c>
      <c r="B2221" s="24">
        <f>VLOOKUP(Table2634[[#This Row],[Date]],'DB Money Supply'!$A:$D,4)</f>
        <v>3512.4</v>
      </c>
      <c r="C2221" s="30">
        <f>(Table2634[[#This Row],[M1 Money Stock, Billions of Dollars, Weekly, Seasonally Adjusted]]-B2220)/B2220</f>
        <v>-5.9752454118648711E-4</v>
      </c>
      <c r="D2221" s="34">
        <f>(Table2634[[#This Row],[M1 Money Stock, Billions of Dollars, Weekly, Seasonally Adjusted]]-B2218)/B2218</f>
        <v>-3.6309996595937045E-3</v>
      </c>
      <c r="E2221" s="24">
        <f t="shared" si="34"/>
        <v>3510.3249999999998</v>
      </c>
      <c r="F2221" s="32">
        <f>(Table2634[[#This Row],[4 weeks average]]-B2169)/B2169</f>
        <v>7.3428230689254484E-2</v>
      </c>
    </row>
    <row r="2222" spans="1:6" x14ac:dyDescent="0.35">
      <c r="A2222" s="33">
        <v>42912</v>
      </c>
      <c r="B2222" s="24">
        <f>VLOOKUP(Table2634[[#This Row],[Date]],'DB Money Supply'!$A:$D,4)</f>
        <v>3553</v>
      </c>
      <c r="C2222" s="30">
        <f>(Table2634[[#This Row],[M1 Money Stock, Billions of Dollars, Weekly, Seasonally Adjusted]]-B2221)/B2221</f>
        <v>1.1559047944425438E-2</v>
      </c>
      <c r="D2222" s="34">
        <f>(Table2634[[#This Row],[M1 Money Stock, Billions of Dollars, Weekly, Seasonally Adjusted]]-B2219)/B2219</f>
        <v>1.8284993694829815E-2</v>
      </c>
      <c r="E2222" s="24">
        <f t="shared" si="34"/>
        <v>3517.2750000000001</v>
      </c>
      <c r="F2222" s="32">
        <f>(Table2634[[#This Row],[4 weeks average]]-B2170)/B2170</f>
        <v>8.2971549972288908E-2</v>
      </c>
    </row>
    <row r="2223" spans="1:6" x14ac:dyDescent="0.35">
      <c r="A2223" s="33">
        <v>42919</v>
      </c>
      <c r="B2223" s="24">
        <f>VLOOKUP(Table2634[[#This Row],[Date]],'DB Money Supply'!$A:$D,4)</f>
        <v>3580.7</v>
      </c>
      <c r="C2223" s="30">
        <f>(Table2634[[#This Row],[M1 Money Stock, Billions of Dollars, Weekly, Seasonally Adjusted]]-B2222)/B2222</f>
        <v>7.796228539262544E-3</v>
      </c>
      <c r="D2223" s="34">
        <f>(Table2634[[#This Row],[M1 Money Stock, Billions of Dollars, Weekly, Seasonally Adjusted]]-B2220)/B2220</f>
        <v>1.8836249822165262E-2</v>
      </c>
      <c r="E2223" s="24">
        <f t="shared" si="34"/>
        <v>3540.1499999999996</v>
      </c>
      <c r="F2223" s="32">
        <f>(Table2634[[#This Row],[4 weeks average]]-B2171)/B2171</f>
        <v>8.887487696850388E-2</v>
      </c>
    </row>
    <row r="2224" spans="1:6" x14ac:dyDescent="0.35">
      <c r="A2224" s="33">
        <v>42926</v>
      </c>
      <c r="B2224" s="24">
        <f>VLOOKUP(Table2634[[#This Row],[Date]],'DB Money Supply'!$A:$D,4)</f>
        <v>3552.4</v>
      </c>
      <c r="C2224" s="30">
        <f>(Table2634[[#This Row],[M1 Money Stock, Billions of Dollars, Weekly, Seasonally Adjusted]]-B2223)/B2223</f>
        <v>-7.9034825592760437E-3</v>
      </c>
      <c r="D2224" s="34">
        <f>(Table2634[[#This Row],[M1 Money Stock, Billions of Dollars, Weekly, Seasonally Adjusted]]-B2221)/B2221</f>
        <v>1.1388224575788634E-2</v>
      </c>
      <c r="E2224" s="24">
        <f t="shared" si="34"/>
        <v>3549.6249999999995</v>
      </c>
      <c r="F2224" s="32">
        <f>(Table2634[[#This Row],[4 weeks average]]-B2172)/B2172</f>
        <v>8.8574889597644549E-2</v>
      </c>
    </row>
    <row r="2225" spans="1:6" x14ac:dyDescent="0.35">
      <c r="A2225" s="33">
        <v>42933</v>
      </c>
      <c r="B2225" s="24">
        <f>VLOOKUP(Table2634[[#This Row],[Date]],'DB Money Supply'!$A:$D,4)</f>
        <v>3519.5</v>
      </c>
      <c r="C2225" s="30">
        <f>(Table2634[[#This Row],[M1 Money Stock, Billions of Dollars, Weekly, Seasonally Adjusted]]-B2224)/B2224</f>
        <v>-9.26134444319336E-3</v>
      </c>
      <c r="D2225" s="34">
        <f>(Table2634[[#This Row],[M1 Money Stock, Billions of Dollars, Weekly, Seasonally Adjusted]]-B2222)/B2222</f>
        <v>-9.4286518435125252E-3</v>
      </c>
      <c r="E2225" s="24">
        <f t="shared" si="34"/>
        <v>3551.4</v>
      </c>
      <c r="F2225" s="32">
        <f>(Table2634[[#This Row],[4 weeks average]]-B2173)/B2173</f>
        <v>9.4962076832953074E-2</v>
      </c>
    </row>
    <row r="2226" spans="1:6" x14ac:dyDescent="0.35">
      <c r="A2226" s="33">
        <v>42940</v>
      </c>
      <c r="B2226" s="24">
        <f>VLOOKUP(Table2634[[#This Row],[Date]],'DB Money Supply'!$A:$D,4)</f>
        <v>3553.4</v>
      </c>
      <c r="C2226" s="30">
        <f>(Table2634[[#This Row],[M1 Money Stock, Billions of Dollars, Weekly, Seasonally Adjusted]]-B2225)/B2225</f>
        <v>9.6320500071033072E-3</v>
      </c>
      <c r="D2226" s="34">
        <f>(Table2634[[#This Row],[M1 Money Stock, Billions of Dollars, Weekly, Seasonally Adjusted]]-B2223)/B2223</f>
        <v>-7.6242075571814807E-3</v>
      </c>
      <c r="E2226" s="24">
        <f t="shared" si="34"/>
        <v>3551.5</v>
      </c>
      <c r="F2226" s="32">
        <f>(Table2634[[#This Row],[4 weeks average]]-B2174)/B2174</f>
        <v>9.1459479393957988E-2</v>
      </c>
    </row>
    <row r="2227" spans="1:6" x14ac:dyDescent="0.35">
      <c r="A2227" s="33">
        <v>42947</v>
      </c>
      <c r="B2227" s="24">
        <f>VLOOKUP(Table2634[[#This Row],[Date]],'DB Money Supply'!$A:$D,4)</f>
        <v>3567.4</v>
      </c>
      <c r="C2227" s="30">
        <f>(Table2634[[#This Row],[M1 Money Stock, Billions of Dollars, Weekly, Seasonally Adjusted]]-B2226)/B2226</f>
        <v>3.9398885574379464E-3</v>
      </c>
      <c r="D2227" s="34">
        <f>(Table2634[[#This Row],[M1 Money Stock, Billions of Dollars, Weekly, Seasonally Adjusted]]-B2224)/B2224</f>
        <v>4.2224974665015201E-3</v>
      </c>
      <c r="E2227" s="24">
        <f t="shared" si="34"/>
        <v>3548.1749999999997</v>
      </c>
      <c r="F2227" s="32">
        <f>(Table2634[[#This Row],[4 weeks average]]-B2175)/B2175</f>
        <v>9.7588702941813321E-2</v>
      </c>
    </row>
    <row r="2228" spans="1:6" x14ac:dyDescent="0.35">
      <c r="A2228" s="33">
        <v>42954</v>
      </c>
      <c r="B2228" s="24">
        <f>VLOOKUP(Table2634[[#This Row],[Date]],'DB Money Supply'!$A:$D,4)</f>
        <v>3540.5</v>
      </c>
      <c r="C2228" s="30">
        <f>(Table2634[[#This Row],[M1 Money Stock, Billions of Dollars, Weekly, Seasonally Adjusted]]-B2227)/B2227</f>
        <v>-7.5405056904188179E-3</v>
      </c>
      <c r="D2228" s="34">
        <f>(Table2634[[#This Row],[M1 Money Stock, Billions of Dollars, Weekly, Seasonally Adjusted]]-B2225)/B2225</f>
        <v>5.9667566415684044E-3</v>
      </c>
      <c r="E2228" s="24">
        <f t="shared" si="34"/>
        <v>3545.2</v>
      </c>
      <c r="F2228" s="32">
        <f>(Table2634[[#This Row],[4 weeks average]]-B2176)/B2176</f>
        <v>7.4563530552861301E-2</v>
      </c>
    </row>
    <row r="2229" spans="1:6" x14ac:dyDescent="0.35">
      <c r="A2229" s="33">
        <v>42961</v>
      </c>
      <c r="B2229" s="24">
        <f>VLOOKUP(Table2634[[#This Row],[Date]],'DB Money Supply'!$A:$D,4)</f>
        <v>3582.6</v>
      </c>
      <c r="C2229" s="30">
        <f>(Table2634[[#This Row],[M1 Money Stock, Billions of Dollars, Weekly, Seasonally Adjusted]]-B2228)/B2228</f>
        <v>1.1890975850868495E-2</v>
      </c>
      <c r="D2229" s="34">
        <f>(Table2634[[#This Row],[M1 Money Stock, Billions of Dollars, Weekly, Seasonally Adjusted]]-B2226)/B2226</f>
        <v>8.2174818483705236E-3</v>
      </c>
      <c r="E2229" s="24">
        <f t="shared" si="34"/>
        <v>3560.9749999999999</v>
      </c>
      <c r="F2229" s="32">
        <f>(Table2634[[#This Row],[4 weeks average]]-B2177)/B2177</f>
        <v>7.1421049464436157E-2</v>
      </c>
    </row>
    <row r="2230" spans="1:6" x14ac:dyDescent="0.35">
      <c r="A2230" s="33">
        <v>42968</v>
      </c>
      <c r="B2230" s="24">
        <f>VLOOKUP(Table2634[[#This Row],[Date]],'DB Money Supply'!$A:$D,4)</f>
        <v>3635.1</v>
      </c>
      <c r="C2230" s="30">
        <f>(Table2634[[#This Row],[M1 Money Stock, Billions of Dollars, Weekly, Seasonally Adjusted]]-B2229)/B2229</f>
        <v>1.4654161781946073E-2</v>
      </c>
      <c r="D2230" s="34">
        <f>(Table2634[[#This Row],[M1 Money Stock, Billions of Dollars, Weekly, Seasonally Adjusted]]-B2227)/B2227</f>
        <v>1.8977406514548358E-2</v>
      </c>
      <c r="E2230" s="24">
        <f t="shared" si="34"/>
        <v>3581.4</v>
      </c>
      <c r="F2230" s="32">
        <f>(Table2634[[#This Row],[4 weeks average]]-B2178)/B2178</f>
        <v>7.0960796626895181E-2</v>
      </c>
    </row>
    <row r="2231" spans="1:6" x14ac:dyDescent="0.35">
      <c r="A2231" s="33">
        <v>42975</v>
      </c>
      <c r="B2231" s="24">
        <f>VLOOKUP(Table2634[[#This Row],[Date]],'DB Money Supply'!$A:$D,4)</f>
        <v>3597.7</v>
      </c>
      <c r="C2231" s="30">
        <f>(Table2634[[#This Row],[M1 Money Stock, Billions of Dollars, Weekly, Seasonally Adjusted]]-B2230)/B2230</f>
        <v>-1.0288575279909794E-2</v>
      </c>
      <c r="D2231" s="34">
        <f>(Table2634[[#This Row],[M1 Money Stock, Billions of Dollars, Weekly, Seasonally Adjusted]]-B2228)/B2228</f>
        <v>1.6155910182177609E-2</v>
      </c>
      <c r="E2231" s="24">
        <f t="shared" si="34"/>
        <v>3588.9750000000004</v>
      </c>
      <c r="F2231" s="32">
        <f>(Table2634[[#This Row],[4 weeks average]]-B2179)/B2179</f>
        <v>7.9813160032494071E-2</v>
      </c>
    </row>
    <row r="2232" spans="1:6" x14ac:dyDescent="0.35">
      <c r="A2232" s="33">
        <v>42982</v>
      </c>
      <c r="B2232" s="24">
        <f>VLOOKUP(Table2634[[#This Row],[Date]],'DB Money Supply'!$A:$D,4)</f>
        <v>3550.7</v>
      </c>
      <c r="C2232" s="30">
        <f>(Table2634[[#This Row],[M1 Money Stock, Billions of Dollars, Weekly, Seasonally Adjusted]]-B2231)/B2231</f>
        <v>-1.3063901937348863E-2</v>
      </c>
      <c r="D2232" s="34">
        <f>(Table2634[[#This Row],[M1 Money Stock, Billions of Dollars, Weekly, Seasonally Adjusted]]-B2229)/B2229</f>
        <v>-8.9041478256015449E-3</v>
      </c>
      <c r="E2232" s="24">
        <f t="shared" si="34"/>
        <v>3591.5249999999996</v>
      </c>
      <c r="F2232" s="32">
        <f>(Table2634[[#This Row],[4 weeks average]]-B2180)/B2180</f>
        <v>9.2014047249840233E-2</v>
      </c>
    </row>
    <row r="2233" spans="1:6" x14ac:dyDescent="0.35">
      <c r="A2233" s="33">
        <v>42989</v>
      </c>
      <c r="B2233" s="24">
        <f>VLOOKUP(Table2634[[#This Row],[Date]],'DB Money Supply'!$A:$D,4)</f>
        <v>3588.1</v>
      </c>
      <c r="C2233" s="30">
        <f>(Table2634[[#This Row],[M1 Money Stock, Billions of Dollars, Weekly, Seasonally Adjusted]]-B2232)/B2232</f>
        <v>1.0533134311544229E-2</v>
      </c>
      <c r="D2233" s="34">
        <f>(Table2634[[#This Row],[M1 Money Stock, Billions of Dollars, Weekly, Seasonally Adjusted]]-B2230)/B2230</f>
        <v>-1.2929492998817089E-2</v>
      </c>
      <c r="E2233" s="24">
        <f t="shared" si="34"/>
        <v>3592.9</v>
      </c>
      <c r="F2233" s="32">
        <f>(Table2634[[#This Row],[4 weeks average]]-B2181)/B2181</f>
        <v>7.7913116524661069E-2</v>
      </c>
    </row>
    <row r="2234" spans="1:6" x14ac:dyDescent="0.35">
      <c r="A2234" s="33">
        <v>42996</v>
      </c>
      <c r="B2234" s="24">
        <f>VLOOKUP(Table2634[[#This Row],[Date]],'DB Money Supply'!$A:$D,4)</f>
        <v>3574.8</v>
      </c>
      <c r="C2234" s="30">
        <f>(Table2634[[#This Row],[M1 Money Stock, Billions of Dollars, Weekly, Seasonally Adjusted]]-B2233)/B2233</f>
        <v>-3.7066971377608562E-3</v>
      </c>
      <c r="D2234" s="34">
        <f>(Table2634[[#This Row],[M1 Money Stock, Billions of Dollars, Weekly, Seasonally Adjusted]]-B2231)/B2231</f>
        <v>-6.3651777524528549E-3</v>
      </c>
      <c r="E2234" s="24">
        <f t="shared" si="34"/>
        <v>3577.8249999999998</v>
      </c>
      <c r="F2234" s="32">
        <f>(Table2634[[#This Row],[4 weeks average]]-B2182)/B2182</f>
        <v>7.6102321944176973E-2</v>
      </c>
    </row>
    <row r="2235" spans="1:6" x14ac:dyDescent="0.35">
      <c r="A2235" s="33">
        <v>43003</v>
      </c>
      <c r="B2235" s="24">
        <f>VLOOKUP(Table2634[[#This Row],[Date]],'DB Money Supply'!$A:$D,4)</f>
        <v>3568.4</v>
      </c>
      <c r="C2235" s="30">
        <f>(Table2634[[#This Row],[M1 Money Stock, Billions of Dollars, Weekly, Seasonally Adjusted]]-B2234)/B2234</f>
        <v>-1.7903099474096706E-3</v>
      </c>
      <c r="D2235" s="34">
        <f>(Table2634[[#This Row],[M1 Money Stock, Billions of Dollars, Weekly, Seasonally Adjusted]]-B2232)/B2232</f>
        <v>4.9849325485116381E-3</v>
      </c>
      <c r="E2235" s="24">
        <f t="shared" si="34"/>
        <v>3570.4999999999995</v>
      </c>
      <c r="F2235" s="32">
        <f>(Table2634[[#This Row],[4 weeks average]]-B2183)/B2183</f>
        <v>7.4707281100442266E-2</v>
      </c>
    </row>
    <row r="2236" spans="1:6" x14ac:dyDescent="0.35">
      <c r="A2236" s="33">
        <v>43010</v>
      </c>
      <c r="B2236" s="24">
        <f>VLOOKUP(Table2634[[#This Row],[Date]],'DB Money Supply'!$A:$D,4)</f>
        <v>3581.7</v>
      </c>
      <c r="C2236" s="30">
        <f>(Table2634[[#This Row],[M1 Money Stock, Billions of Dollars, Weekly, Seasonally Adjusted]]-B2235)/B2235</f>
        <v>3.7271606322160427E-3</v>
      </c>
      <c r="D2236" s="34">
        <f>(Table2634[[#This Row],[M1 Money Stock, Billions of Dollars, Weekly, Seasonally Adjusted]]-B2233)/B2233</f>
        <v>-1.7836738106519025E-3</v>
      </c>
      <c r="E2236" s="24">
        <f t="shared" si="34"/>
        <v>3578.25</v>
      </c>
      <c r="F2236" s="32">
        <f>(Table2634[[#This Row],[4 weeks average]]-B2184)/B2184</f>
        <v>6.0379315454141352E-2</v>
      </c>
    </row>
    <row r="2237" spans="1:6" x14ac:dyDescent="0.35">
      <c r="A2237" s="33">
        <v>43017</v>
      </c>
      <c r="B2237" s="24">
        <f>VLOOKUP(Table2634[[#This Row],[Date]],'DB Money Supply'!$A:$D,4)</f>
        <v>3618.2</v>
      </c>
      <c r="C2237" s="30">
        <f>(Table2634[[#This Row],[M1 Money Stock, Billions of Dollars, Weekly, Seasonally Adjusted]]-B2236)/B2236</f>
        <v>1.0190691571041684E-2</v>
      </c>
      <c r="D2237" s="34">
        <f>(Table2634[[#This Row],[M1 Money Stock, Billions of Dollars, Weekly, Seasonally Adjusted]]-B2234)/B2234</f>
        <v>1.2140539330871555E-2</v>
      </c>
      <c r="E2237" s="24">
        <f t="shared" si="34"/>
        <v>3585.7750000000005</v>
      </c>
      <c r="F2237" s="32">
        <f>(Table2634[[#This Row],[4 weeks average]]-B2185)/B2185</f>
        <v>6.6401486988847749E-2</v>
      </c>
    </row>
    <row r="2238" spans="1:6" x14ac:dyDescent="0.35">
      <c r="A2238" s="33">
        <v>43024</v>
      </c>
      <c r="B2238" s="24">
        <f>VLOOKUP(Table2634[[#This Row],[Date]],'DB Money Supply'!$A:$D,4)</f>
        <v>3593.9</v>
      </c>
      <c r="C2238" s="30">
        <f>(Table2634[[#This Row],[M1 Money Stock, Billions of Dollars, Weekly, Seasonally Adjusted]]-B2237)/B2237</f>
        <v>-6.7160466530318194E-3</v>
      </c>
      <c r="D2238" s="34">
        <f>(Table2634[[#This Row],[M1 Money Stock, Billions of Dollars, Weekly, Seasonally Adjusted]]-B2235)/B2235</f>
        <v>7.1460598587602285E-3</v>
      </c>
      <c r="E2238" s="24">
        <f t="shared" si="34"/>
        <v>3590.5499999999997</v>
      </c>
      <c r="F2238" s="32">
        <f>(Table2634[[#This Row],[4 weeks average]]-B2186)/B2186</f>
        <v>8.5053337765555542E-2</v>
      </c>
    </row>
    <row r="2239" spans="1:6" x14ac:dyDescent="0.35">
      <c r="A2239" s="33">
        <v>43031</v>
      </c>
      <c r="B2239" s="24">
        <f>VLOOKUP(Table2634[[#This Row],[Date]],'DB Money Supply'!$A:$D,4)</f>
        <v>3612.7</v>
      </c>
      <c r="C2239" s="30">
        <f>(Table2634[[#This Row],[M1 Money Stock, Billions of Dollars, Weekly, Seasonally Adjusted]]-B2238)/B2238</f>
        <v>5.2310860068448557E-3</v>
      </c>
      <c r="D2239" s="34">
        <f>(Table2634[[#This Row],[M1 Money Stock, Billions of Dollars, Weekly, Seasonally Adjusted]]-B2236)/B2236</f>
        <v>8.6551079096518421E-3</v>
      </c>
      <c r="E2239" s="24">
        <f t="shared" si="34"/>
        <v>3601.625</v>
      </c>
      <c r="F2239" s="32">
        <f>(Table2634[[#This Row],[4 weeks average]]-B2187)/B2187</f>
        <v>8.5284457301271654E-2</v>
      </c>
    </row>
    <row r="2240" spans="1:6" x14ac:dyDescent="0.35">
      <c r="A2240" s="33">
        <v>43038</v>
      </c>
      <c r="B2240" s="24">
        <f>VLOOKUP(Table2634[[#This Row],[Date]],'DB Money Supply'!$A:$D,4)</f>
        <v>3598.9</v>
      </c>
      <c r="C2240" s="30">
        <f>(Table2634[[#This Row],[M1 Money Stock, Billions of Dollars, Weekly, Seasonally Adjusted]]-B2239)/B2239</f>
        <v>-3.8198577241397645E-3</v>
      </c>
      <c r="D2240" s="34">
        <f>(Table2634[[#This Row],[M1 Money Stock, Billions of Dollars, Weekly, Seasonally Adjusted]]-B2237)/B2237</f>
        <v>-5.3341440495273144E-3</v>
      </c>
      <c r="E2240" s="24">
        <f t="shared" si="34"/>
        <v>3605.9249999999997</v>
      </c>
      <c r="F2240" s="32">
        <f>(Table2634[[#This Row],[4 weeks average]]-B2188)/B2188</f>
        <v>8.3283263736593838E-2</v>
      </c>
    </row>
    <row r="2241" spans="1:6" x14ac:dyDescent="0.35">
      <c r="A2241" s="33">
        <v>43045</v>
      </c>
      <c r="B2241" s="24">
        <f>VLOOKUP(Table2634[[#This Row],[Date]],'DB Money Supply'!$A:$D,4)</f>
        <v>3591.9</v>
      </c>
      <c r="C2241" s="30">
        <f>(Table2634[[#This Row],[M1 Money Stock, Billions of Dollars, Weekly, Seasonally Adjusted]]-B2240)/B2240</f>
        <v>-1.9450387618438966E-3</v>
      </c>
      <c r="D2241" s="34">
        <f>(Table2634[[#This Row],[M1 Money Stock, Billions of Dollars, Weekly, Seasonally Adjusted]]-B2238)/B2238</f>
        <v>-5.5649851136648203E-4</v>
      </c>
      <c r="E2241" s="24">
        <f t="shared" si="34"/>
        <v>3599.35</v>
      </c>
      <c r="F2241" s="32">
        <f>(Table2634[[#This Row],[4 weeks average]]-B2189)/B2189</f>
        <v>8.8996127314534698E-2</v>
      </c>
    </row>
    <row r="2242" spans="1:6" x14ac:dyDescent="0.35">
      <c r="A2242" s="33">
        <v>43052</v>
      </c>
      <c r="B2242" s="24">
        <f>VLOOKUP(Table2634[[#This Row],[Date]],'DB Money Supply'!$A:$D,4)</f>
        <v>3631.3</v>
      </c>
      <c r="C2242" s="30">
        <f>(Table2634[[#This Row],[M1 Money Stock, Billions of Dollars, Weekly, Seasonally Adjusted]]-B2241)/B2241</f>
        <v>1.0969124975639658E-2</v>
      </c>
      <c r="D2242" s="34">
        <f>(Table2634[[#This Row],[M1 Money Stock, Billions of Dollars, Weekly, Seasonally Adjusted]]-B2239)/B2239</f>
        <v>5.1485038890581461E-3</v>
      </c>
      <c r="E2242" s="24">
        <f t="shared" si="34"/>
        <v>3608.7</v>
      </c>
      <c r="F2242" s="32">
        <f>(Table2634[[#This Row],[4 weeks average]]-B2190)/B2190</f>
        <v>7.1466745843230345E-2</v>
      </c>
    </row>
    <row r="2243" spans="1:6" x14ac:dyDescent="0.35">
      <c r="A2243" s="33">
        <v>43059</v>
      </c>
      <c r="B2243" s="24">
        <f>VLOOKUP(Table2634[[#This Row],[Date]],'DB Money Supply'!$A:$D,4)</f>
        <v>3644.9</v>
      </c>
      <c r="C2243" s="30">
        <f>(Table2634[[#This Row],[M1 Money Stock, Billions of Dollars, Weekly, Seasonally Adjusted]]-B2242)/B2242</f>
        <v>3.7452152121829397E-3</v>
      </c>
      <c r="D2243" s="34">
        <f>(Table2634[[#This Row],[M1 Money Stock, Billions of Dollars, Weekly, Seasonally Adjusted]]-B2240)/B2240</f>
        <v>1.2781683292117036E-2</v>
      </c>
      <c r="E2243" s="24">
        <f t="shared" si="34"/>
        <v>3616.75</v>
      </c>
      <c r="F2243" s="32">
        <f>(Table2634[[#This Row],[4 weeks average]]-B2191)/B2191</f>
        <v>6.8274456521739163E-2</v>
      </c>
    </row>
    <row r="2244" spans="1:6" x14ac:dyDescent="0.35">
      <c r="A2244" s="33">
        <v>43066</v>
      </c>
      <c r="B2244" s="24">
        <f>VLOOKUP(Table2634[[#This Row],[Date]],'DB Money Supply'!$A:$D,4)</f>
        <v>3641.9</v>
      </c>
      <c r="C2244" s="30">
        <f>(Table2634[[#This Row],[M1 Money Stock, Billions of Dollars, Weekly, Seasonally Adjusted]]-B2243)/B2243</f>
        <v>-8.2306784822628871E-4</v>
      </c>
      <c r="D2244" s="34">
        <f>(Table2634[[#This Row],[M1 Money Stock, Billions of Dollars, Weekly, Seasonally Adjusted]]-B2241)/B2241</f>
        <v>1.3920209359948773E-2</v>
      </c>
      <c r="E2244" s="24">
        <f t="shared" si="34"/>
        <v>3627.5</v>
      </c>
      <c r="F2244" s="32">
        <f>(Table2634[[#This Row],[4 weeks average]]-B2192)/B2192</f>
        <v>7.9452462431185839E-2</v>
      </c>
    </row>
    <row r="2245" spans="1:6" x14ac:dyDescent="0.35">
      <c r="A2245" s="33">
        <v>43073</v>
      </c>
      <c r="B2245" s="24">
        <f>VLOOKUP(Table2634[[#This Row],[Date]],'DB Money Supply'!$A:$D,4)</f>
        <v>3619.2</v>
      </c>
      <c r="C2245" s="30">
        <f>(Table2634[[#This Row],[M1 Money Stock, Billions of Dollars, Weekly, Seasonally Adjusted]]-B2244)/B2244</f>
        <v>-6.2330102419067722E-3</v>
      </c>
      <c r="D2245" s="34">
        <f>(Table2634[[#This Row],[M1 Money Stock, Billions of Dollars, Weekly, Seasonally Adjusted]]-B2242)/B2242</f>
        <v>-3.3321400049570026E-3</v>
      </c>
      <c r="E2245" s="24">
        <f t="shared" si="34"/>
        <v>3634.3249999999998</v>
      </c>
      <c r="F2245" s="32">
        <f>(Table2634[[#This Row],[4 weeks average]]-B2193)/B2193</f>
        <v>9.3260235237493494E-2</v>
      </c>
    </row>
    <row r="2246" spans="1:6" x14ac:dyDescent="0.35">
      <c r="A2246" s="33">
        <v>43080</v>
      </c>
      <c r="B2246" s="24">
        <f>VLOOKUP(Table2634[[#This Row],[Date]],'DB Money Supply'!$A:$D,4)</f>
        <v>3632.1</v>
      </c>
      <c r="C2246" s="30">
        <f>(Table2634[[#This Row],[M1 Money Stock, Billions of Dollars, Weekly, Seasonally Adjusted]]-B2245)/B2245</f>
        <v>3.5643236074270812E-3</v>
      </c>
      <c r="D2246" s="34">
        <f>(Table2634[[#This Row],[M1 Money Stock, Billions of Dollars, Weekly, Seasonally Adjusted]]-B2243)/B2243</f>
        <v>-3.5117561524322153E-3</v>
      </c>
      <c r="E2246" s="24">
        <f t="shared" si="34"/>
        <v>3634.5250000000001</v>
      </c>
      <c r="F2246" s="32">
        <f>(Table2634[[#This Row],[4 weeks average]]-B2194)/B2194</f>
        <v>8.5840403919694164E-2</v>
      </c>
    </row>
    <row r="2247" spans="1:6" x14ac:dyDescent="0.35">
      <c r="A2247" s="33">
        <v>43087</v>
      </c>
      <c r="B2247" s="24">
        <f>VLOOKUP(Table2634[[#This Row],[Date]],'DB Money Supply'!$A:$D,4)</f>
        <v>3608.5</v>
      </c>
      <c r="C2247" s="30">
        <f>(Table2634[[#This Row],[M1 Money Stock, Billions of Dollars, Weekly, Seasonally Adjusted]]-B2246)/B2246</f>
        <v>-6.4976184576415602E-3</v>
      </c>
      <c r="D2247" s="34">
        <f>(Table2634[[#This Row],[M1 Money Stock, Billions of Dollars, Weekly, Seasonally Adjusted]]-B2244)/B2244</f>
        <v>-9.1710370960213315E-3</v>
      </c>
      <c r="E2247" s="24">
        <f t="shared" si="34"/>
        <v>3625.4250000000002</v>
      </c>
      <c r="F2247" s="32">
        <f>(Table2634[[#This Row],[4 weeks average]]-B2195)/B2195</f>
        <v>8.9141406555111713E-2</v>
      </c>
    </row>
    <row r="2248" spans="1:6" x14ac:dyDescent="0.35">
      <c r="A2248" s="33">
        <v>43094</v>
      </c>
      <c r="B2248" s="24">
        <f>VLOOKUP(Table2634[[#This Row],[Date]],'DB Money Supply'!$A:$D,4)</f>
        <v>3595.6</v>
      </c>
      <c r="C2248" s="30">
        <f>(Table2634[[#This Row],[M1 Money Stock, Billions of Dollars, Weekly, Seasonally Adjusted]]-B2247)/B2247</f>
        <v>-3.5748926146598561E-3</v>
      </c>
      <c r="D2248" s="34">
        <f>(Table2634[[#This Row],[M1 Money Stock, Billions of Dollars, Weekly, Seasonally Adjusted]]-B2245)/B2245</f>
        <v>-6.5207780725021853E-3</v>
      </c>
      <c r="E2248" s="24">
        <f t="shared" si="34"/>
        <v>3613.85</v>
      </c>
      <c r="F2248" s="32">
        <f>(Table2634[[#This Row],[4 weeks average]]-B2196)/B2196</f>
        <v>8.0083086762903793E-2</v>
      </c>
    </row>
    <row r="2249" spans="1:6" x14ac:dyDescent="0.35">
      <c r="A2249" s="33">
        <v>43101</v>
      </c>
      <c r="B2249" s="24">
        <f>VLOOKUP(Table2634[[#This Row],[Date]],'DB Money Supply'!$A:$D,4)</f>
        <v>3581</v>
      </c>
      <c r="C2249" s="30">
        <f>(Table2634[[#This Row],[M1 Money Stock, Billions of Dollars, Weekly, Seasonally Adjusted]]-B2248)/B2248</f>
        <v>-4.0605184113916759E-3</v>
      </c>
      <c r="D2249" s="34">
        <f>(Table2634[[#This Row],[M1 Money Stock, Billions of Dollars, Weekly, Seasonally Adjusted]]-B2246)/B2246</f>
        <v>-1.4068995897690017E-2</v>
      </c>
      <c r="E2249" s="24">
        <f t="shared" ref="E2249:E2312" si="35">AVERAGE(B2246:B2249)</f>
        <v>3604.3</v>
      </c>
      <c r="F2249" s="32">
        <f>(Table2634[[#This Row],[4 weeks average]]-B2197)/B2197</f>
        <v>7.5332657079778029E-2</v>
      </c>
    </row>
    <row r="2250" spans="1:6" x14ac:dyDescent="0.35">
      <c r="A2250" s="33">
        <v>43108</v>
      </c>
      <c r="B2250" s="24">
        <f>VLOOKUP(Table2634[[#This Row],[Date]],'DB Money Supply'!$A:$D,4)</f>
        <v>3642.1</v>
      </c>
      <c r="C2250" s="30">
        <f>(Table2634[[#This Row],[M1 Money Stock, Billions of Dollars, Weekly, Seasonally Adjusted]]-B2249)/B2249</f>
        <v>1.7062273108070347E-2</v>
      </c>
      <c r="D2250" s="34">
        <f>(Table2634[[#This Row],[M1 Money Stock, Billions of Dollars, Weekly, Seasonally Adjusted]]-B2247)/B2247</f>
        <v>9.3113482056255813E-3</v>
      </c>
      <c r="E2250" s="24">
        <f t="shared" si="35"/>
        <v>3606.8</v>
      </c>
      <c r="F2250" s="32">
        <f>(Table2634[[#This Row],[4 weeks average]]-B2198)/B2198</f>
        <v>6.5902240085111405E-2</v>
      </c>
    </row>
    <row r="2251" spans="1:6" x14ac:dyDescent="0.35">
      <c r="A2251" s="33">
        <v>43115</v>
      </c>
      <c r="B2251" s="24">
        <f>VLOOKUP(Table2634[[#This Row],[Date]],'DB Money Supply'!$A:$D,4)</f>
        <v>3670.6</v>
      </c>
      <c r="C2251" s="30">
        <f>(Table2634[[#This Row],[M1 Money Stock, Billions of Dollars, Weekly, Seasonally Adjusted]]-B2250)/B2250</f>
        <v>7.8251558166991565E-3</v>
      </c>
      <c r="D2251" s="34">
        <f>(Table2634[[#This Row],[M1 Money Stock, Billions of Dollars, Weekly, Seasonally Adjusted]]-B2248)/B2248</f>
        <v>2.0858827455779286E-2</v>
      </c>
      <c r="E2251" s="24">
        <f t="shared" si="35"/>
        <v>3622.3250000000003</v>
      </c>
      <c r="F2251" s="32">
        <f>(Table2634[[#This Row],[4 weeks average]]-B2199)/B2199</f>
        <v>6.8910823890462727E-2</v>
      </c>
    </row>
    <row r="2252" spans="1:6" x14ac:dyDescent="0.35">
      <c r="A2252" s="33">
        <v>43122</v>
      </c>
      <c r="B2252" s="24">
        <f>VLOOKUP(Table2634[[#This Row],[Date]],'DB Money Supply'!$A:$D,4)</f>
        <v>3663</v>
      </c>
      <c r="C2252" s="30">
        <f>(Table2634[[#This Row],[M1 Money Stock, Billions of Dollars, Weekly, Seasonally Adjusted]]-B2251)/B2251</f>
        <v>-2.0705061842750255E-3</v>
      </c>
      <c r="D2252" s="34">
        <f>(Table2634[[#This Row],[M1 Money Stock, Billions of Dollars, Weekly, Seasonally Adjusted]]-B2249)/B2249</f>
        <v>2.2898631667132085E-2</v>
      </c>
      <c r="E2252" s="24">
        <f t="shared" si="35"/>
        <v>3639.1750000000002</v>
      </c>
      <c r="F2252" s="32">
        <f>(Table2634[[#This Row],[4 weeks average]]-B2200)/B2200</f>
        <v>7.2048253107877297E-2</v>
      </c>
    </row>
    <row r="2253" spans="1:6" x14ac:dyDescent="0.35">
      <c r="A2253" s="33">
        <v>43129</v>
      </c>
      <c r="B2253" s="24">
        <f>VLOOKUP(Table2634[[#This Row],[Date]],'DB Money Supply'!$A:$D,4)</f>
        <v>3636.4</v>
      </c>
      <c r="C2253" s="30">
        <f>(Table2634[[#This Row],[M1 Money Stock, Billions of Dollars, Weekly, Seasonally Adjusted]]-B2252)/B2252</f>
        <v>-7.2618072618072368E-3</v>
      </c>
      <c r="D2253" s="34">
        <f>(Table2634[[#This Row],[M1 Money Stock, Billions of Dollars, Weekly, Seasonally Adjusted]]-B2250)/B2250</f>
        <v>-1.5650311633397815E-3</v>
      </c>
      <c r="E2253" s="24">
        <f t="shared" si="35"/>
        <v>3653.0250000000001</v>
      </c>
      <c r="F2253" s="32">
        <f>(Table2634[[#This Row],[4 weeks average]]-B2201)/B2201</f>
        <v>7.4513927699502977E-2</v>
      </c>
    </row>
    <row r="2254" spans="1:6" x14ac:dyDescent="0.35">
      <c r="A2254" s="33">
        <v>43136</v>
      </c>
      <c r="B2254" s="24">
        <f>VLOOKUP(Table2634[[#This Row],[Date]],'DB Money Supply'!$A:$D,4)</f>
        <v>3622.6</v>
      </c>
      <c r="C2254" s="30">
        <f>(Table2634[[#This Row],[M1 Money Stock, Billions of Dollars, Weekly, Seasonally Adjusted]]-B2253)/B2253</f>
        <v>-3.7949620503795463E-3</v>
      </c>
      <c r="D2254" s="34">
        <f>(Table2634[[#This Row],[M1 Money Stock, Billions of Dollars, Weekly, Seasonally Adjusted]]-B2251)/B2251</f>
        <v>-1.3076881163842424E-2</v>
      </c>
      <c r="E2254" s="24">
        <f t="shared" si="35"/>
        <v>3648.15</v>
      </c>
      <c r="F2254" s="32">
        <f>(Table2634[[#This Row],[4 weeks average]]-B2202)/B2202</f>
        <v>8.4338960884555933E-2</v>
      </c>
    </row>
    <row r="2255" spans="1:6" x14ac:dyDescent="0.35">
      <c r="A2255" s="33">
        <v>43143</v>
      </c>
      <c r="B2255" s="24">
        <f>VLOOKUP(Table2634[[#This Row],[Date]],'DB Money Supply'!$A:$D,4)</f>
        <v>3607.4</v>
      </c>
      <c r="C2255" s="30">
        <f>(Table2634[[#This Row],[M1 Money Stock, Billions of Dollars, Weekly, Seasonally Adjusted]]-B2254)/B2254</f>
        <v>-4.1958814111411188E-3</v>
      </c>
      <c r="D2255" s="34">
        <f>(Table2634[[#This Row],[M1 Money Stock, Billions of Dollars, Weekly, Seasonally Adjusted]]-B2252)/B2252</f>
        <v>-1.5178815178815154E-2</v>
      </c>
      <c r="E2255" s="24">
        <f t="shared" si="35"/>
        <v>3632.35</v>
      </c>
      <c r="F2255" s="32">
        <f>(Table2634[[#This Row],[4 weeks average]]-B2203)/B2203</f>
        <v>7.0100754183360772E-2</v>
      </c>
    </row>
    <row r="2256" spans="1:6" x14ac:dyDescent="0.35">
      <c r="A2256" s="33">
        <v>43150</v>
      </c>
      <c r="B2256" s="24">
        <f>VLOOKUP(Table2634[[#This Row],[Date]],'DB Money Supply'!$A:$D,4)</f>
        <v>3611.8</v>
      </c>
      <c r="C2256" s="30">
        <f>(Table2634[[#This Row],[M1 Money Stock, Billions of Dollars, Weekly, Seasonally Adjusted]]-B2255)/B2255</f>
        <v>1.2197150302156929E-3</v>
      </c>
      <c r="D2256" s="34">
        <f>(Table2634[[#This Row],[M1 Money Stock, Billions of Dollars, Weekly, Seasonally Adjusted]]-B2253)/B2253</f>
        <v>-6.7649323506764683E-3</v>
      </c>
      <c r="E2256" s="24">
        <f t="shared" si="35"/>
        <v>3619.55</v>
      </c>
      <c r="F2256" s="32">
        <f>(Table2634[[#This Row],[4 weeks average]]-B2204)/B2204</f>
        <v>5.6247811369207423E-2</v>
      </c>
    </row>
    <row r="2257" spans="1:6" x14ac:dyDescent="0.35">
      <c r="A2257" s="33">
        <v>43157</v>
      </c>
      <c r="B2257" s="24">
        <f>VLOOKUP(Table2634[[#This Row],[Date]],'DB Money Supply'!$A:$D,4)</f>
        <v>3624.3</v>
      </c>
      <c r="C2257" s="30">
        <f>(Table2634[[#This Row],[M1 Money Stock, Billions of Dollars, Weekly, Seasonally Adjusted]]-B2256)/B2256</f>
        <v>3.460878232460269E-3</v>
      </c>
      <c r="D2257" s="34">
        <f>(Table2634[[#This Row],[M1 Money Stock, Billions of Dollars, Weekly, Seasonally Adjusted]]-B2254)/B2254</f>
        <v>4.6927621045665349E-4</v>
      </c>
      <c r="E2257" s="24">
        <f t="shared" si="35"/>
        <v>3616.5249999999996</v>
      </c>
      <c r="F2257" s="32">
        <f>(Table2634[[#This Row],[4 weeks average]]-B2205)/B2205</f>
        <v>5.7185243649331911E-2</v>
      </c>
    </row>
    <row r="2258" spans="1:6" x14ac:dyDescent="0.35">
      <c r="A2258" s="33">
        <v>43164</v>
      </c>
      <c r="B2258" s="24">
        <f>VLOOKUP(Table2634[[#This Row],[Date]],'DB Money Supply'!$A:$D,4)</f>
        <v>3655.3</v>
      </c>
      <c r="C2258" s="30">
        <f>(Table2634[[#This Row],[M1 Money Stock, Billions of Dollars, Weekly, Seasonally Adjusted]]-B2257)/B2257</f>
        <v>8.5533758242971047E-3</v>
      </c>
      <c r="D2258" s="34">
        <f>(Table2634[[#This Row],[M1 Money Stock, Billions of Dollars, Weekly, Seasonally Adjusted]]-B2255)/B2255</f>
        <v>1.3278261351666045E-2</v>
      </c>
      <c r="E2258" s="24">
        <f t="shared" si="35"/>
        <v>3624.7</v>
      </c>
      <c r="F2258" s="32">
        <f>(Table2634[[#This Row],[4 weeks average]]-B2206)/B2206</f>
        <v>6.7941427771721491E-2</v>
      </c>
    </row>
    <row r="2259" spans="1:6" x14ac:dyDescent="0.35">
      <c r="A2259" s="33">
        <v>43171</v>
      </c>
      <c r="B2259" s="24">
        <f>VLOOKUP(Table2634[[#This Row],[Date]],'DB Money Supply'!$A:$D,4)</f>
        <v>3670.8</v>
      </c>
      <c r="C2259" s="30">
        <f>(Table2634[[#This Row],[M1 Money Stock, Billions of Dollars, Weekly, Seasonally Adjusted]]-B2258)/B2258</f>
        <v>4.2404180231444752E-3</v>
      </c>
      <c r="D2259" s="34">
        <f>(Table2634[[#This Row],[M1 Money Stock, Billions of Dollars, Weekly, Seasonally Adjusted]]-B2256)/B2256</f>
        <v>1.6335345257212468E-2</v>
      </c>
      <c r="E2259" s="24">
        <f t="shared" si="35"/>
        <v>3640.55</v>
      </c>
      <c r="F2259" s="32">
        <f>(Table2634[[#This Row],[4 weeks average]]-B2207)/B2207</f>
        <v>5.6426104872174421E-2</v>
      </c>
    </row>
    <row r="2260" spans="1:6" x14ac:dyDescent="0.35">
      <c r="A2260" s="33">
        <v>43178</v>
      </c>
      <c r="B2260" s="24">
        <f>VLOOKUP(Table2634[[#This Row],[Date]],'DB Money Supply'!$A:$D,4)</f>
        <v>3660.6</v>
      </c>
      <c r="C2260" s="30">
        <f>(Table2634[[#This Row],[M1 Money Stock, Billions of Dollars, Weekly, Seasonally Adjusted]]-B2259)/B2259</f>
        <v>-2.7786858450474755E-3</v>
      </c>
      <c r="D2260" s="34">
        <f>(Table2634[[#This Row],[M1 Money Stock, Billions of Dollars, Weekly, Seasonally Adjusted]]-B2257)/B2257</f>
        <v>1.0015727174902664E-2</v>
      </c>
      <c r="E2260" s="24">
        <f t="shared" si="35"/>
        <v>3652.7500000000005</v>
      </c>
      <c r="F2260" s="32">
        <f>(Table2634[[#This Row],[4 weeks average]]-B2208)/B2208</f>
        <v>5.6135430521020227E-2</v>
      </c>
    </row>
    <row r="2261" spans="1:6" x14ac:dyDescent="0.35">
      <c r="A2261" s="33">
        <v>43185</v>
      </c>
      <c r="B2261" s="24">
        <f>VLOOKUP(Table2634[[#This Row],[Date]],'DB Money Supply'!$A:$D,4)</f>
        <v>3657.7</v>
      </c>
      <c r="C2261" s="30">
        <f>(Table2634[[#This Row],[M1 Money Stock, Billions of Dollars, Weekly, Seasonally Adjusted]]-B2260)/B2260</f>
        <v>-7.9221985466865848E-4</v>
      </c>
      <c r="D2261" s="34">
        <f>(Table2634[[#This Row],[M1 Money Stock, Billions of Dollars, Weekly, Seasonally Adjusted]]-B2258)/B2258</f>
        <v>6.5658085519646435E-4</v>
      </c>
      <c r="E2261" s="24">
        <f t="shared" si="35"/>
        <v>3661.1000000000004</v>
      </c>
      <c r="F2261" s="32">
        <f>(Table2634[[#This Row],[4 weeks average]]-B2209)/B2209</f>
        <v>6.2481861976899464E-2</v>
      </c>
    </row>
    <row r="2262" spans="1:6" x14ac:dyDescent="0.35">
      <c r="A2262" s="33">
        <v>43192</v>
      </c>
      <c r="B2262" s="24">
        <f>VLOOKUP(Table2634[[#This Row],[Date]],'DB Money Supply'!$A:$D,4)</f>
        <v>3659.2</v>
      </c>
      <c r="C2262" s="30">
        <f>(Table2634[[#This Row],[M1 Money Stock, Billions of Dollars, Weekly, Seasonally Adjusted]]-B2261)/B2261</f>
        <v>4.1009377477649892E-4</v>
      </c>
      <c r="D2262" s="34">
        <f>(Table2634[[#This Row],[M1 Money Stock, Billions of Dollars, Weekly, Seasonally Adjusted]]-B2259)/B2259</f>
        <v>-3.1600740982893E-3</v>
      </c>
      <c r="E2262" s="24">
        <f t="shared" si="35"/>
        <v>3662.0749999999998</v>
      </c>
      <c r="F2262" s="32">
        <f>(Table2634[[#This Row],[4 weeks average]]-B2210)/B2210</f>
        <v>4.0835322874033575E-2</v>
      </c>
    </row>
    <row r="2263" spans="1:6" x14ac:dyDescent="0.35">
      <c r="A2263" s="33">
        <v>43199</v>
      </c>
      <c r="B2263" s="24">
        <f>VLOOKUP(Table2634[[#This Row],[Date]],'DB Money Supply'!$A:$D,4)</f>
        <v>3660.9</v>
      </c>
      <c r="C2263" s="30">
        <f>(Table2634[[#This Row],[M1 Money Stock, Billions of Dollars, Weekly, Seasonally Adjusted]]-B2262)/B2262</f>
        <v>4.6458242238748166E-4</v>
      </c>
      <c r="D2263" s="34">
        <f>(Table2634[[#This Row],[M1 Money Stock, Billions of Dollars, Weekly, Seasonally Adjusted]]-B2260)/B2260</f>
        <v>8.195377806921868E-5</v>
      </c>
      <c r="E2263" s="24">
        <f t="shared" si="35"/>
        <v>3659.6</v>
      </c>
      <c r="F2263" s="32">
        <f>(Table2634[[#This Row],[4 weeks average]]-B2211)/B2211</f>
        <v>5.8605727509401191E-2</v>
      </c>
    </row>
    <row r="2264" spans="1:6" x14ac:dyDescent="0.35">
      <c r="A2264" s="33">
        <v>43206</v>
      </c>
      <c r="B2264" s="24">
        <f>VLOOKUP(Table2634[[#This Row],[Date]],'DB Money Supply'!$A:$D,4)</f>
        <v>3647</v>
      </c>
      <c r="C2264" s="30">
        <f>(Table2634[[#This Row],[M1 Money Stock, Billions of Dollars, Weekly, Seasonally Adjusted]]-B2263)/B2263</f>
        <v>-3.7968805484990278E-3</v>
      </c>
      <c r="D2264" s="34">
        <f>(Table2634[[#This Row],[M1 Money Stock, Billions of Dollars, Weekly, Seasonally Adjusted]]-B2261)/B2261</f>
        <v>-2.9253355934056426E-3</v>
      </c>
      <c r="E2264" s="24">
        <f t="shared" si="35"/>
        <v>3656.2</v>
      </c>
      <c r="F2264" s="32">
        <f>(Table2634[[#This Row],[4 weeks average]]-B2212)/B2212</f>
        <v>6.2509081398390023E-2</v>
      </c>
    </row>
    <row r="2265" spans="1:6" x14ac:dyDescent="0.35">
      <c r="A2265" s="33">
        <v>43213</v>
      </c>
      <c r="B2265" s="24">
        <f>VLOOKUP(Table2634[[#This Row],[Date]],'DB Money Supply'!$A:$D,4)</f>
        <v>3669.8</v>
      </c>
      <c r="C2265" s="30">
        <f>(Table2634[[#This Row],[M1 Money Stock, Billions of Dollars, Weekly, Seasonally Adjusted]]-B2264)/B2264</f>
        <v>6.2517137373183937E-3</v>
      </c>
      <c r="D2265" s="34">
        <f>(Table2634[[#This Row],[M1 Money Stock, Billions of Dollars, Weekly, Seasonally Adjusted]]-B2262)/B2262</f>
        <v>2.8968080454745203E-3</v>
      </c>
      <c r="E2265" s="24">
        <f t="shared" si="35"/>
        <v>3659.2250000000004</v>
      </c>
      <c r="F2265" s="32">
        <f>(Table2634[[#This Row],[4 weeks average]]-B2213)/B2213</f>
        <v>6.1814462306308562E-2</v>
      </c>
    </row>
    <row r="2266" spans="1:6" x14ac:dyDescent="0.35">
      <c r="A2266" s="33">
        <v>43220</v>
      </c>
      <c r="B2266" s="24">
        <f>VLOOKUP(Table2634[[#This Row],[Date]],'DB Money Supply'!$A:$D,4)</f>
        <v>3669.5</v>
      </c>
      <c r="C2266" s="30">
        <f>(Table2634[[#This Row],[M1 Money Stock, Billions of Dollars, Weekly, Seasonally Adjusted]]-B2265)/B2265</f>
        <v>-8.1748324159404293E-5</v>
      </c>
      <c r="D2266" s="34">
        <f>(Table2634[[#This Row],[M1 Money Stock, Billions of Dollars, Weekly, Seasonally Adjusted]]-B2263)/B2263</f>
        <v>2.3491491163374878E-3</v>
      </c>
      <c r="E2266" s="24">
        <f t="shared" si="35"/>
        <v>3661.8</v>
      </c>
      <c r="F2266" s="32">
        <f>(Table2634[[#This Row],[4 weeks average]]-B2214)/B2214</f>
        <v>6.13297779838851E-2</v>
      </c>
    </row>
    <row r="2267" spans="1:6" x14ac:dyDescent="0.35">
      <c r="A2267" s="33">
        <v>43227</v>
      </c>
      <c r="B2267" s="24">
        <f>VLOOKUP(Table2634[[#This Row],[Date]],'DB Money Supply'!$A:$D,4)</f>
        <v>3637.2</v>
      </c>
      <c r="C2267" s="30">
        <f>(Table2634[[#This Row],[M1 Money Stock, Billions of Dollars, Weekly, Seasonally Adjusted]]-B2266)/B2266</f>
        <v>-8.8022891402098867E-3</v>
      </c>
      <c r="D2267" s="34">
        <f>(Table2634[[#This Row],[M1 Money Stock, Billions of Dollars, Weekly, Seasonally Adjusted]]-B2264)/B2264</f>
        <v>-2.6871401151631977E-3</v>
      </c>
      <c r="E2267" s="24">
        <f t="shared" si="35"/>
        <v>3655.875</v>
      </c>
      <c r="F2267" s="32">
        <f>(Table2634[[#This Row],[4 weeks average]]-B2215)/B2215</f>
        <v>4.3700753682768018E-2</v>
      </c>
    </row>
    <row r="2268" spans="1:6" x14ac:dyDescent="0.35">
      <c r="A2268" s="33">
        <v>43234</v>
      </c>
      <c r="B2268" s="24">
        <f>VLOOKUP(Table2634[[#This Row],[Date]],'DB Money Supply'!$A:$D,4)</f>
        <v>3655.2</v>
      </c>
      <c r="C2268" s="30">
        <f>(Table2634[[#This Row],[M1 Money Stock, Billions of Dollars, Weekly, Seasonally Adjusted]]-B2267)/B2267</f>
        <v>4.9488617617947876E-3</v>
      </c>
      <c r="D2268" s="34">
        <f>(Table2634[[#This Row],[M1 Money Stock, Billions of Dollars, Weekly, Seasonally Adjusted]]-B2265)/B2265</f>
        <v>-3.9784184424220296E-3</v>
      </c>
      <c r="E2268" s="24">
        <f t="shared" si="35"/>
        <v>3657.9250000000002</v>
      </c>
      <c r="F2268" s="32">
        <f>(Table2634[[#This Row],[4 weeks average]]-B2216)/B2216</f>
        <v>3.7385496724426495E-2</v>
      </c>
    </row>
    <row r="2269" spans="1:6" x14ac:dyDescent="0.35">
      <c r="A2269" s="33">
        <v>43241</v>
      </c>
      <c r="B2269" s="24">
        <f>VLOOKUP(Table2634[[#This Row],[Date]],'DB Money Supply'!$A:$D,4)</f>
        <v>3666.8</v>
      </c>
      <c r="C2269" s="30">
        <f>(Table2634[[#This Row],[M1 Money Stock, Billions of Dollars, Weekly, Seasonally Adjusted]]-B2268)/B2268</f>
        <v>3.1735609542570486E-3</v>
      </c>
      <c r="D2269" s="34">
        <f>(Table2634[[#This Row],[M1 Money Stock, Billions of Dollars, Weekly, Seasonally Adjusted]]-B2266)/B2266</f>
        <v>-7.3579506744783163E-4</v>
      </c>
      <c r="E2269" s="24">
        <f t="shared" si="35"/>
        <v>3657.1750000000002</v>
      </c>
      <c r="F2269" s="32">
        <f>(Table2634[[#This Row],[4 weeks average]]-B2217)/B2217</f>
        <v>3.3421402130605578E-2</v>
      </c>
    </row>
    <row r="2270" spans="1:6" x14ac:dyDescent="0.35">
      <c r="A2270" s="33">
        <v>43248</v>
      </c>
      <c r="B2270" s="24">
        <f>VLOOKUP(Table2634[[#This Row],[Date]],'DB Money Supply'!$A:$D,4)</f>
        <v>3664.2</v>
      </c>
      <c r="C2270" s="30">
        <f>(Table2634[[#This Row],[M1 Money Stock, Billions of Dollars, Weekly, Seasonally Adjusted]]-B2269)/B2269</f>
        <v>-7.0906512490464808E-4</v>
      </c>
      <c r="D2270" s="34">
        <f>(Table2634[[#This Row],[M1 Money Stock, Billions of Dollars, Weekly, Seasonally Adjusted]]-B2267)/B2267</f>
        <v>7.4232926426921813E-3</v>
      </c>
      <c r="E2270" s="24">
        <f t="shared" si="35"/>
        <v>3655.8500000000004</v>
      </c>
      <c r="F2270" s="32">
        <f>(Table2634[[#This Row],[4 weeks average]]-B2218)/B2218</f>
        <v>3.706172699421325E-2</v>
      </c>
    </row>
    <row r="2271" spans="1:6" x14ac:dyDescent="0.35">
      <c r="A2271" s="33">
        <v>43255</v>
      </c>
      <c r="B2271" s="24">
        <f>VLOOKUP(Table2634[[#This Row],[Date]],'DB Money Supply'!$A:$D,4)</f>
        <v>3672.2</v>
      </c>
      <c r="C2271" s="30">
        <f>(Table2634[[#This Row],[M1 Money Stock, Billions of Dollars, Weekly, Seasonally Adjusted]]-B2270)/B2270</f>
        <v>2.1832869384858906E-3</v>
      </c>
      <c r="D2271" s="34">
        <f>(Table2634[[#This Row],[M1 Money Stock, Billions of Dollars, Weekly, Seasonally Adjusted]]-B2268)/B2268</f>
        <v>4.6509082950317356E-3</v>
      </c>
      <c r="E2271" s="24">
        <f t="shared" si="35"/>
        <v>3664.6000000000004</v>
      </c>
      <c r="F2271" s="32">
        <f>(Table2634[[#This Row],[4 weeks average]]-B2219)/B2219</f>
        <v>5.0269402728419281E-2</v>
      </c>
    </row>
    <row r="2272" spans="1:6" x14ac:dyDescent="0.35">
      <c r="A2272" s="33">
        <v>43262</v>
      </c>
      <c r="B2272" s="24">
        <f>VLOOKUP(Table2634[[#This Row],[Date]],'DB Money Supply'!$A:$D,4)</f>
        <v>3654.6</v>
      </c>
      <c r="C2272" s="30">
        <f>(Table2634[[#This Row],[M1 Money Stock, Billions of Dollars, Weekly, Seasonally Adjusted]]-B2271)/B2271</f>
        <v>-4.7927672784706466E-3</v>
      </c>
      <c r="D2272" s="34">
        <f>(Table2634[[#This Row],[M1 Money Stock, Billions of Dollars, Weekly, Seasonally Adjusted]]-B2269)/B2269</f>
        <v>-3.3271517399368036E-3</v>
      </c>
      <c r="E2272" s="24">
        <f t="shared" si="35"/>
        <v>3664.4500000000003</v>
      </c>
      <c r="F2272" s="32">
        <f>(Table2634[[#This Row],[4 weeks average]]-B2220)/B2220</f>
        <v>4.2666097595675141E-2</v>
      </c>
    </row>
    <row r="2273" spans="1:6" x14ac:dyDescent="0.35">
      <c r="A2273" s="33">
        <v>43269</v>
      </c>
      <c r="B2273" s="24">
        <f>VLOOKUP(Table2634[[#This Row],[Date]],'DB Money Supply'!$A:$D,4)</f>
        <v>3651.1</v>
      </c>
      <c r="C2273" s="30">
        <f>(Table2634[[#This Row],[M1 Money Stock, Billions of Dollars, Weekly, Seasonally Adjusted]]-B2272)/B2272</f>
        <v>-9.5769714879877417E-4</v>
      </c>
      <c r="D2273" s="34">
        <f>(Table2634[[#This Row],[M1 Money Stock, Billions of Dollars, Weekly, Seasonally Adjusted]]-B2270)/B2270</f>
        <v>-3.5751323617706212E-3</v>
      </c>
      <c r="E2273" s="24">
        <f t="shared" si="35"/>
        <v>3660.5250000000001</v>
      </c>
      <c r="F2273" s="32">
        <f>(Table2634[[#This Row],[4 weeks average]]-B2221)/B2221</f>
        <v>4.2172019132217284E-2</v>
      </c>
    </row>
    <row r="2274" spans="1:6" x14ac:dyDescent="0.35">
      <c r="A2274" s="33">
        <v>43276</v>
      </c>
      <c r="B2274" s="24">
        <f>VLOOKUP(Table2634[[#This Row],[Date]],'DB Money Supply'!$A:$D,4)</f>
        <v>3655.1</v>
      </c>
      <c r="C2274" s="30">
        <f>(Table2634[[#This Row],[M1 Money Stock, Billions of Dollars, Weekly, Seasonally Adjusted]]-B2273)/B2273</f>
        <v>1.0955602421188135E-3</v>
      </c>
      <c r="D2274" s="34">
        <f>(Table2634[[#This Row],[M1 Money Stock, Billions of Dollars, Weekly, Seasonally Adjusted]]-B2271)/B2271</f>
        <v>-4.6566091171504577E-3</v>
      </c>
      <c r="E2274" s="24">
        <f t="shared" si="35"/>
        <v>3658.25</v>
      </c>
      <c r="F2274" s="32">
        <f>(Table2634[[#This Row],[4 weeks average]]-B2222)/B2222</f>
        <v>2.9622853926259501E-2</v>
      </c>
    </row>
    <row r="2275" spans="1:6" x14ac:dyDescent="0.35">
      <c r="A2275" s="33">
        <v>43283</v>
      </c>
      <c r="B2275" s="24">
        <f>VLOOKUP(Table2634[[#This Row],[Date]],'DB Money Supply'!$A:$D,4)</f>
        <v>3673.2</v>
      </c>
      <c r="C2275" s="30">
        <f>(Table2634[[#This Row],[M1 Money Stock, Billions of Dollars, Weekly, Seasonally Adjusted]]-B2274)/B2274</f>
        <v>4.9519848978139885E-3</v>
      </c>
      <c r="D2275" s="34">
        <f>(Table2634[[#This Row],[M1 Money Stock, Billions of Dollars, Weekly, Seasonally Adjusted]]-B2272)/B2272</f>
        <v>5.0894762764734603E-3</v>
      </c>
      <c r="E2275" s="24">
        <f t="shared" si="35"/>
        <v>3658.5</v>
      </c>
      <c r="F2275" s="32">
        <f>(Table2634[[#This Row],[4 weeks average]]-B2223)/B2223</f>
        <v>2.1727595162957015E-2</v>
      </c>
    </row>
    <row r="2276" spans="1:6" x14ac:dyDescent="0.35">
      <c r="A2276" s="33">
        <v>43290</v>
      </c>
      <c r="B2276" s="24">
        <f>VLOOKUP(Table2634[[#This Row],[Date]],'DB Money Supply'!$A:$D,4)</f>
        <v>3682.1</v>
      </c>
      <c r="C2276" s="30">
        <f>(Table2634[[#This Row],[M1 Money Stock, Billions of Dollars, Weekly, Seasonally Adjusted]]-B2275)/B2275</f>
        <v>2.4229554611782892E-3</v>
      </c>
      <c r="D2276" s="34">
        <f>(Table2634[[#This Row],[M1 Money Stock, Billions of Dollars, Weekly, Seasonally Adjusted]]-B2273)/B2273</f>
        <v>8.4905918764208044E-3</v>
      </c>
      <c r="E2276" s="24">
        <f t="shared" si="35"/>
        <v>3665.375</v>
      </c>
      <c r="F2276" s="32">
        <f>(Table2634[[#This Row],[4 weeks average]]-B2224)/B2224</f>
        <v>3.1802443418533922E-2</v>
      </c>
    </row>
    <row r="2277" spans="1:6" x14ac:dyDescent="0.35">
      <c r="A2277" s="33">
        <v>43297</v>
      </c>
      <c r="B2277" s="24">
        <f>VLOOKUP(Table2634[[#This Row],[Date]],'DB Money Supply'!$A:$D,4)</f>
        <v>3681.5</v>
      </c>
      <c r="C2277" s="30">
        <f>(Table2634[[#This Row],[M1 Money Stock, Billions of Dollars, Weekly, Seasonally Adjusted]]-B2276)/B2276</f>
        <v>-1.6295049020936667E-4</v>
      </c>
      <c r="D2277" s="34">
        <f>(Table2634[[#This Row],[M1 Money Stock, Billions of Dollars, Weekly, Seasonally Adjusted]]-B2274)/B2274</f>
        <v>7.2227846023364866E-3</v>
      </c>
      <c r="E2277" s="24">
        <f t="shared" si="35"/>
        <v>3672.9749999999999</v>
      </c>
      <c r="F2277" s="32">
        <f>(Table2634[[#This Row],[4 weeks average]]-B2225)/B2225</f>
        <v>4.36070464554624E-2</v>
      </c>
    </row>
    <row r="2278" spans="1:6" x14ac:dyDescent="0.35">
      <c r="A2278" s="33">
        <v>43304</v>
      </c>
      <c r="B2278" s="24">
        <f>VLOOKUP(Table2634[[#This Row],[Date]],'DB Money Supply'!$A:$D,4)</f>
        <v>3677.6</v>
      </c>
      <c r="C2278" s="30">
        <f>(Table2634[[#This Row],[M1 Money Stock, Billions of Dollars, Weekly, Seasonally Adjusted]]-B2277)/B2277</f>
        <v>-1.0593508080945515E-3</v>
      </c>
      <c r="D2278" s="34">
        <f>(Table2634[[#This Row],[M1 Money Stock, Billions of Dollars, Weekly, Seasonally Adjusted]]-B2275)/B2275</f>
        <v>1.1978656212566947E-3</v>
      </c>
      <c r="E2278" s="24">
        <f t="shared" si="35"/>
        <v>3678.6</v>
      </c>
      <c r="F2278" s="32">
        <f>(Table2634[[#This Row],[4 weeks average]]-B2226)/B2226</f>
        <v>3.5233860527945013E-2</v>
      </c>
    </row>
    <row r="2279" spans="1:6" x14ac:dyDescent="0.35">
      <c r="A2279" s="33">
        <v>43311</v>
      </c>
      <c r="B2279" s="24">
        <f>VLOOKUP(Table2634[[#This Row],[Date]],'DB Money Supply'!$A:$D,4)</f>
        <v>3681.9</v>
      </c>
      <c r="C2279" s="30">
        <f>(Table2634[[#This Row],[M1 Money Stock, Billions of Dollars, Weekly, Seasonally Adjusted]]-B2278)/B2278</f>
        <v>1.169240809223456E-3</v>
      </c>
      <c r="D2279" s="34">
        <f>(Table2634[[#This Row],[M1 Money Stock, Billions of Dollars, Weekly, Seasonally Adjusted]]-B2276)/B2276</f>
        <v>-5.4316830069747725E-5</v>
      </c>
      <c r="E2279" s="24">
        <f t="shared" si="35"/>
        <v>3680.7750000000001</v>
      </c>
      <c r="F2279" s="32">
        <f>(Table2634[[#This Row],[4 weeks average]]-B2227)/B2227</f>
        <v>3.1780848797443514E-2</v>
      </c>
    </row>
    <row r="2280" spans="1:6" x14ac:dyDescent="0.35">
      <c r="A2280" s="33">
        <v>43318</v>
      </c>
      <c r="B2280" s="24">
        <f>VLOOKUP(Table2634[[#This Row],[Date]],'DB Money Supply'!$A:$D,4)</f>
        <v>3661.4</v>
      </c>
      <c r="C2280" s="30">
        <f>(Table2634[[#This Row],[M1 Money Stock, Billions of Dollars, Weekly, Seasonally Adjusted]]-B2279)/B2279</f>
        <v>-5.5677775061788752E-3</v>
      </c>
      <c r="D2280" s="34">
        <f>(Table2634[[#This Row],[M1 Money Stock, Billions of Dollars, Weekly, Seasonally Adjusted]]-B2277)/B2277</f>
        <v>-5.4597310878717669E-3</v>
      </c>
      <c r="E2280" s="24">
        <f t="shared" si="35"/>
        <v>3675.6</v>
      </c>
      <c r="F2280" s="32">
        <f>(Table2634[[#This Row],[4 weeks average]]-B2228)/B2228</f>
        <v>3.8158452196017489E-2</v>
      </c>
    </row>
    <row r="2281" spans="1:6" x14ac:dyDescent="0.35">
      <c r="A2281" s="33">
        <v>43325</v>
      </c>
      <c r="B2281" s="24">
        <f>VLOOKUP(Table2634[[#This Row],[Date]],'DB Money Supply'!$A:$D,4)</f>
        <v>3677</v>
      </c>
      <c r="C2281" s="30">
        <f>(Table2634[[#This Row],[M1 Money Stock, Billions of Dollars, Weekly, Seasonally Adjusted]]-B2280)/B2280</f>
        <v>4.2606653192767546E-3</v>
      </c>
      <c r="D2281" s="34">
        <f>(Table2634[[#This Row],[M1 Money Stock, Billions of Dollars, Weekly, Seasonally Adjusted]]-B2278)/B2278</f>
        <v>-1.6314988035672967E-4</v>
      </c>
      <c r="E2281" s="24">
        <f t="shared" si="35"/>
        <v>3674.4749999999999</v>
      </c>
      <c r="F2281" s="32">
        <f>(Table2634[[#This Row],[4 weeks average]]-B2229)/B2229</f>
        <v>2.5644783118405626E-2</v>
      </c>
    </row>
    <row r="2282" spans="1:6" x14ac:dyDescent="0.35">
      <c r="A2282" s="33">
        <v>43332</v>
      </c>
      <c r="B2282" s="24">
        <f>VLOOKUP(Table2634[[#This Row],[Date]],'DB Money Supply'!$A:$D,4)</f>
        <v>3676</v>
      </c>
      <c r="C2282" s="30">
        <f>(Table2634[[#This Row],[M1 Money Stock, Billions of Dollars, Weekly, Seasonally Adjusted]]-B2281)/B2281</f>
        <v>-2.7196083763937991E-4</v>
      </c>
      <c r="D2282" s="34">
        <f>(Table2634[[#This Row],[M1 Money Stock, Billions of Dollars, Weekly, Seasonally Adjusted]]-B2279)/B2279</f>
        <v>-1.6024335261685789E-3</v>
      </c>
      <c r="E2282" s="24">
        <f t="shared" si="35"/>
        <v>3674.0749999999998</v>
      </c>
      <c r="F2282" s="32">
        <f>(Table2634[[#This Row],[4 weeks average]]-B2230)/B2230</f>
        <v>1.0721850843167976E-2</v>
      </c>
    </row>
    <row r="2283" spans="1:6" x14ac:dyDescent="0.35">
      <c r="A2283" s="33">
        <v>43339</v>
      </c>
      <c r="B2283" s="24">
        <f>VLOOKUP(Table2634[[#This Row],[Date]],'DB Money Supply'!$A:$D,4)</f>
        <v>3695.2</v>
      </c>
      <c r="C2283" s="30">
        <f>(Table2634[[#This Row],[M1 Money Stock, Billions of Dollars, Weekly, Seasonally Adjusted]]-B2282)/B2282</f>
        <v>5.2230685527747053E-3</v>
      </c>
      <c r="D2283" s="34">
        <f>(Table2634[[#This Row],[M1 Money Stock, Billions of Dollars, Weekly, Seasonally Adjusted]]-B2280)/B2280</f>
        <v>9.231441525099613E-3</v>
      </c>
      <c r="E2283" s="24">
        <f t="shared" si="35"/>
        <v>3677.3999999999996</v>
      </c>
      <c r="F2283" s="32">
        <f>(Table2634[[#This Row],[4 weeks average]]-B2231)/B2231</f>
        <v>2.215304222141919E-2</v>
      </c>
    </row>
    <row r="2284" spans="1:6" x14ac:dyDescent="0.35">
      <c r="A2284" s="33">
        <v>43346</v>
      </c>
      <c r="B2284" s="24">
        <f>VLOOKUP(Table2634[[#This Row],[Date]],'DB Money Supply'!$A:$D,4)</f>
        <v>3779.6</v>
      </c>
      <c r="C2284" s="30">
        <f>(Table2634[[#This Row],[M1 Money Stock, Billions of Dollars, Weekly, Seasonally Adjusted]]-B2283)/B2283</f>
        <v>2.2840441654037695E-2</v>
      </c>
      <c r="D2284" s="34">
        <f>(Table2634[[#This Row],[M1 Money Stock, Billions of Dollars, Weekly, Seasonally Adjusted]]-B2281)/B2281</f>
        <v>2.7903181941800356E-2</v>
      </c>
      <c r="E2284" s="24">
        <f t="shared" si="35"/>
        <v>3706.9500000000003</v>
      </c>
      <c r="F2284" s="32">
        <f>(Table2634[[#This Row],[4 weeks average]]-B2232)/B2232</f>
        <v>4.400540738445953E-2</v>
      </c>
    </row>
    <row r="2285" spans="1:6" x14ac:dyDescent="0.35">
      <c r="A2285" s="33">
        <v>43353</v>
      </c>
      <c r="B2285" s="24">
        <f>VLOOKUP(Table2634[[#This Row],[Date]],'DB Money Supply'!$A:$D,4)</f>
        <v>3710.1</v>
      </c>
      <c r="C2285" s="30">
        <f>(Table2634[[#This Row],[M1 Money Stock, Billions of Dollars, Weekly, Seasonally Adjusted]]-B2284)/B2284</f>
        <v>-1.8388189226373162E-2</v>
      </c>
      <c r="D2285" s="34">
        <f>(Table2634[[#This Row],[M1 Money Stock, Billions of Dollars, Weekly, Seasonally Adjusted]]-B2282)/B2282</f>
        <v>9.2763873775843064E-3</v>
      </c>
      <c r="E2285" s="24">
        <f t="shared" si="35"/>
        <v>3715.2249999999999</v>
      </c>
      <c r="F2285" s="32">
        <f>(Table2634[[#This Row],[4 weeks average]]-B2233)/B2233</f>
        <v>3.5429614559237481E-2</v>
      </c>
    </row>
    <row r="2286" spans="1:6" x14ac:dyDescent="0.35">
      <c r="A2286" s="33">
        <v>43360</v>
      </c>
      <c r="B2286" s="24">
        <f>VLOOKUP(Table2634[[#This Row],[Date]],'DB Money Supply'!$A:$D,4)</f>
        <v>3691.7</v>
      </c>
      <c r="C2286" s="30">
        <f>(Table2634[[#This Row],[M1 Money Stock, Billions of Dollars, Weekly, Seasonally Adjusted]]-B2285)/B2285</f>
        <v>-4.9594350556589019E-3</v>
      </c>
      <c r="D2286" s="34">
        <f>(Table2634[[#This Row],[M1 Money Stock, Billions of Dollars, Weekly, Seasonally Adjusted]]-B2283)/B2283</f>
        <v>-9.4717471314137262E-4</v>
      </c>
      <c r="E2286" s="24">
        <f t="shared" si="35"/>
        <v>3719.1499999999996</v>
      </c>
      <c r="F2286" s="32">
        <f>(Table2634[[#This Row],[4 weeks average]]-B2234)/B2234</f>
        <v>4.0379881391965827E-2</v>
      </c>
    </row>
    <row r="2287" spans="1:6" x14ac:dyDescent="0.35">
      <c r="A2287" s="33">
        <v>43367</v>
      </c>
      <c r="B2287" s="24">
        <f>VLOOKUP(Table2634[[#This Row],[Date]],'DB Money Supply'!$A:$D,4)</f>
        <v>3704.6</v>
      </c>
      <c r="C2287" s="30">
        <f>(Table2634[[#This Row],[M1 Money Stock, Billions of Dollars, Weekly, Seasonally Adjusted]]-B2286)/B2286</f>
        <v>3.494325107673996E-3</v>
      </c>
      <c r="D2287" s="34">
        <f>(Table2634[[#This Row],[M1 Money Stock, Billions of Dollars, Weekly, Seasonally Adjusted]]-B2284)/B2284</f>
        <v>-1.9843369668748015E-2</v>
      </c>
      <c r="E2287" s="24">
        <f t="shared" si="35"/>
        <v>3721.5</v>
      </c>
      <c r="F2287" s="32">
        <f>(Table2634[[#This Row],[4 weeks average]]-B2235)/B2235</f>
        <v>4.2904382916713349E-2</v>
      </c>
    </row>
    <row r="2288" spans="1:6" x14ac:dyDescent="0.35">
      <c r="A2288" s="33">
        <v>43374</v>
      </c>
      <c r="B2288" s="24">
        <f>VLOOKUP(Table2634[[#This Row],[Date]],'DB Money Supply'!$A:$D,4)</f>
        <v>3693.1</v>
      </c>
      <c r="C2288" s="30">
        <f>(Table2634[[#This Row],[M1 Money Stock, Billions of Dollars, Weekly, Seasonally Adjusted]]-B2287)/B2287</f>
        <v>-3.1042487717972251E-3</v>
      </c>
      <c r="D2288" s="34">
        <f>(Table2634[[#This Row],[M1 Money Stock, Billions of Dollars, Weekly, Seasonally Adjusted]]-B2285)/B2285</f>
        <v>-4.5820867362065714E-3</v>
      </c>
      <c r="E2288" s="24">
        <f t="shared" si="35"/>
        <v>3699.875</v>
      </c>
      <c r="F2288" s="32">
        <f>(Table2634[[#This Row],[4 weeks average]]-B2236)/B2236</f>
        <v>3.29941089426809E-2</v>
      </c>
    </row>
    <row r="2289" spans="1:6" x14ac:dyDescent="0.35">
      <c r="A2289" s="33">
        <v>43381</v>
      </c>
      <c r="B2289" s="24">
        <f>VLOOKUP(Table2634[[#This Row],[Date]],'DB Money Supply'!$A:$D,4)</f>
        <v>3708.5</v>
      </c>
      <c r="C2289" s="30">
        <f>(Table2634[[#This Row],[M1 Money Stock, Billions of Dollars, Weekly, Seasonally Adjusted]]-B2288)/B2288</f>
        <v>4.1699385340229324E-3</v>
      </c>
      <c r="D2289" s="34">
        <f>(Table2634[[#This Row],[M1 Money Stock, Billions of Dollars, Weekly, Seasonally Adjusted]]-B2286)/B2286</f>
        <v>4.550748977435919E-3</v>
      </c>
      <c r="E2289" s="24">
        <f t="shared" si="35"/>
        <v>3699.4749999999999</v>
      </c>
      <c r="F2289" s="32">
        <f>(Table2634[[#This Row],[4 weeks average]]-B2237)/B2237</f>
        <v>2.2462826819965757E-2</v>
      </c>
    </row>
    <row r="2290" spans="1:6" x14ac:dyDescent="0.35">
      <c r="A2290" s="33">
        <v>43388</v>
      </c>
      <c r="B2290" s="24">
        <f>VLOOKUP(Table2634[[#This Row],[Date]],'DB Money Supply'!$A:$D,4)</f>
        <v>3723.5</v>
      </c>
      <c r="C2290" s="30">
        <f>(Table2634[[#This Row],[M1 Money Stock, Billions of Dollars, Weekly, Seasonally Adjusted]]-B2289)/B2289</f>
        <v>4.0447620331670485E-3</v>
      </c>
      <c r="D2290" s="34">
        <f>(Table2634[[#This Row],[M1 Money Stock, Billions of Dollars, Weekly, Seasonally Adjusted]]-B2287)/B2287</f>
        <v>5.1017653727798117E-3</v>
      </c>
      <c r="E2290" s="24">
        <f t="shared" si="35"/>
        <v>3707.4250000000002</v>
      </c>
      <c r="F2290" s="32">
        <f>(Table2634[[#This Row],[4 weeks average]]-B2238)/B2238</f>
        <v>3.1588246751439966E-2</v>
      </c>
    </row>
    <row r="2291" spans="1:6" x14ac:dyDescent="0.35">
      <c r="A2291" s="33">
        <v>43395</v>
      </c>
      <c r="B2291" s="24">
        <f>VLOOKUP(Table2634[[#This Row],[Date]],'DB Money Supply'!$A:$D,4)</f>
        <v>3744.5</v>
      </c>
      <c r="C2291" s="30">
        <f>(Table2634[[#This Row],[M1 Money Stock, Billions of Dollars, Weekly, Seasonally Adjusted]]-B2290)/B2290</f>
        <v>5.6398549751577815E-3</v>
      </c>
      <c r="D2291" s="34">
        <f>(Table2634[[#This Row],[M1 Money Stock, Billions of Dollars, Weekly, Seasonally Adjusted]]-B2288)/B2288</f>
        <v>1.3917846795375183E-2</v>
      </c>
      <c r="E2291" s="24">
        <f t="shared" si="35"/>
        <v>3717.4</v>
      </c>
      <c r="F2291" s="32">
        <f>(Table2634[[#This Row],[4 weeks average]]-B2239)/B2239</f>
        <v>2.8981094472278427E-2</v>
      </c>
    </row>
    <row r="2292" spans="1:6" x14ac:dyDescent="0.35">
      <c r="A2292" s="33">
        <v>43402</v>
      </c>
      <c r="B2292" s="24">
        <f>VLOOKUP(Table2634[[#This Row],[Date]],'DB Money Supply'!$A:$D,4)</f>
        <v>3729.1</v>
      </c>
      <c r="C2292" s="30">
        <f>(Table2634[[#This Row],[M1 Money Stock, Billions of Dollars, Weekly, Seasonally Adjusted]]-B2291)/B2291</f>
        <v>-4.1126986246495098E-3</v>
      </c>
      <c r="D2292" s="34">
        <f>(Table2634[[#This Row],[M1 Money Stock, Billions of Dollars, Weekly, Seasonally Adjusted]]-B2289)/B2289</f>
        <v>5.5548065255493894E-3</v>
      </c>
      <c r="E2292" s="24">
        <f t="shared" si="35"/>
        <v>3726.4</v>
      </c>
      <c r="F2292" s="32">
        <f>(Table2634[[#This Row],[4 weeks average]]-B2240)/B2240</f>
        <v>3.542749173358526E-2</v>
      </c>
    </row>
    <row r="2293" spans="1:6" x14ac:dyDescent="0.35">
      <c r="A2293" s="33">
        <v>43409</v>
      </c>
      <c r="B2293" s="24">
        <f>VLOOKUP(Table2634[[#This Row],[Date]],'DB Money Supply'!$A:$D,4)</f>
        <v>3689.6</v>
      </c>
      <c r="C2293" s="30">
        <f>(Table2634[[#This Row],[M1 Money Stock, Billions of Dollars, Weekly, Seasonally Adjusted]]-B2292)/B2292</f>
        <v>-1.059236813172079E-2</v>
      </c>
      <c r="D2293" s="34">
        <f>(Table2634[[#This Row],[M1 Money Stock, Billions of Dollars, Weekly, Seasonally Adjusted]]-B2290)/B2290</f>
        <v>-9.1043373170404431E-3</v>
      </c>
      <c r="E2293" s="24">
        <f t="shared" si="35"/>
        <v>3721.6750000000002</v>
      </c>
      <c r="F2293" s="32">
        <f>(Table2634[[#This Row],[4 weeks average]]-B2241)/B2241</f>
        <v>3.6129903393747068E-2</v>
      </c>
    </row>
    <row r="2294" spans="1:6" x14ac:dyDescent="0.35">
      <c r="A2294" s="33">
        <v>43416</v>
      </c>
      <c r="B2294" s="24">
        <f>VLOOKUP(Table2634[[#This Row],[Date]],'DB Money Supply'!$A:$D,4)</f>
        <v>3687.3</v>
      </c>
      <c r="C2294" s="30">
        <f>(Table2634[[#This Row],[M1 Money Stock, Billions of Dollars, Weekly, Seasonally Adjusted]]-B2293)/B2293</f>
        <v>-6.233738074587292E-4</v>
      </c>
      <c r="D2294" s="34">
        <f>(Table2634[[#This Row],[M1 Money Stock, Billions of Dollars, Weekly, Seasonally Adjusted]]-B2291)/B2291</f>
        <v>-1.5275737748698042E-2</v>
      </c>
      <c r="E2294" s="24">
        <f t="shared" si="35"/>
        <v>3712.625</v>
      </c>
      <c r="F2294" s="32">
        <f>(Table2634[[#This Row],[4 weeks average]]-B2242)/B2242</f>
        <v>2.2395560818439627E-2</v>
      </c>
    </row>
    <row r="2295" spans="1:6" x14ac:dyDescent="0.35">
      <c r="A2295" s="33">
        <v>43423</v>
      </c>
      <c r="B2295" s="24">
        <f>VLOOKUP(Table2634[[#This Row],[Date]],'DB Money Supply'!$A:$D,4)</f>
        <v>3688.2</v>
      </c>
      <c r="C2295" s="30">
        <f>(Table2634[[#This Row],[M1 Money Stock, Billions of Dollars, Weekly, Seasonally Adjusted]]-B2294)/B2294</f>
        <v>2.4408103490348933E-4</v>
      </c>
      <c r="D2295" s="34">
        <f>(Table2634[[#This Row],[M1 Money Stock, Billions of Dollars, Weekly, Seasonally Adjusted]]-B2292)/B2292</f>
        <v>-1.0967793837655223E-2</v>
      </c>
      <c r="E2295" s="24">
        <f t="shared" si="35"/>
        <v>3698.55</v>
      </c>
      <c r="F2295" s="32">
        <f>(Table2634[[#This Row],[4 weeks average]]-B2243)/B2243</f>
        <v>1.4719196685780155E-2</v>
      </c>
    </row>
    <row r="2296" spans="1:6" x14ac:dyDescent="0.35">
      <c r="A2296" s="33">
        <v>43430</v>
      </c>
      <c r="B2296" s="24">
        <f>VLOOKUP(Table2634[[#This Row],[Date]],'DB Money Supply'!$A:$D,4)</f>
        <v>3692.6</v>
      </c>
      <c r="C2296" s="30">
        <f>(Table2634[[#This Row],[M1 Money Stock, Billions of Dollars, Weekly, Seasonally Adjusted]]-B2295)/B2295</f>
        <v>1.1929938723496804E-3</v>
      </c>
      <c r="D2296" s="34">
        <f>(Table2634[[#This Row],[M1 Money Stock, Billions of Dollars, Weekly, Seasonally Adjusted]]-B2293)/B2293</f>
        <v>8.1309627059843886E-4</v>
      </c>
      <c r="E2296" s="24">
        <f t="shared" si="35"/>
        <v>3689.4249999999997</v>
      </c>
      <c r="F2296" s="32">
        <f>(Table2634[[#This Row],[4 weeks average]]-B2244)/B2244</f>
        <v>1.3049507125401476E-2</v>
      </c>
    </row>
    <row r="2297" spans="1:6" x14ac:dyDescent="0.35">
      <c r="A2297" s="33">
        <v>43437</v>
      </c>
      <c r="B2297" s="24">
        <f>VLOOKUP(Table2634[[#This Row],[Date]],'DB Money Supply'!$A:$D,4)</f>
        <v>3780.5</v>
      </c>
      <c r="C2297" s="30">
        <f>(Table2634[[#This Row],[M1 Money Stock, Billions of Dollars, Weekly, Seasonally Adjusted]]-B2296)/B2296</f>
        <v>2.3804365487732248E-2</v>
      </c>
      <c r="D2297" s="34">
        <f>(Table2634[[#This Row],[M1 Money Stock, Billions of Dollars, Weekly, Seasonally Adjusted]]-B2294)/B2294</f>
        <v>2.5275947170015949E-2</v>
      </c>
      <c r="E2297" s="24">
        <f t="shared" si="35"/>
        <v>3712.15</v>
      </c>
      <c r="F2297" s="32">
        <f>(Table2634[[#This Row],[4 weeks average]]-B2245)/B2245</f>
        <v>2.5682471264367894E-2</v>
      </c>
    </row>
    <row r="2298" spans="1:6" x14ac:dyDescent="0.35">
      <c r="A2298" s="33">
        <v>43444</v>
      </c>
      <c r="B2298" s="24">
        <f>VLOOKUP(Table2634[[#This Row],[Date]],'DB Money Supply'!$A:$D,4)</f>
        <v>3769.8</v>
      </c>
      <c r="C2298" s="30">
        <f>(Table2634[[#This Row],[M1 Money Stock, Billions of Dollars, Weekly, Seasonally Adjusted]]-B2297)/B2297</f>
        <v>-2.830313450601724E-3</v>
      </c>
      <c r="D2298" s="34">
        <f>(Table2634[[#This Row],[M1 Money Stock, Billions of Dollars, Weekly, Seasonally Adjusted]]-B2295)/B2295</f>
        <v>2.2124613632666441E-2</v>
      </c>
      <c r="E2298" s="24">
        <f t="shared" si="35"/>
        <v>3732.7749999999996</v>
      </c>
      <c r="F2298" s="32">
        <f>(Table2634[[#This Row],[4 weeks average]]-B2246)/B2246</f>
        <v>2.7718124500977322E-2</v>
      </c>
    </row>
    <row r="2299" spans="1:6" x14ac:dyDescent="0.35">
      <c r="A2299" s="33">
        <v>43451</v>
      </c>
      <c r="B2299" s="24">
        <f>VLOOKUP(Table2634[[#This Row],[Date]],'DB Money Supply'!$A:$D,4)</f>
        <v>3712.9</v>
      </c>
      <c r="C2299" s="30">
        <f>(Table2634[[#This Row],[M1 Money Stock, Billions of Dollars, Weekly, Seasonally Adjusted]]-B2298)/B2298</f>
        <v>-1.509363891983662E-2</v>
      </c>
      <c r="D2299" s="34">
        <f>(Table2634[[#This Row],[M1 Money Stock, Billions of Dollars, Weekly, Seasonally Adjusted]]-B2296)/B2296</f>
        <v>5.4974814493853061E-3</v>
      </c>
      <c r="E2299" s="24">
        <f t="shared" si="35"/>
        <v>3738.9500000000003</v>
      </c>
      <c r="F2299" s="32">
        <f>(Table2634[[#This Row],[4 weeks average]]-B2247)/B2247</f>
        <v>3.6150755161424492E-2</v>
      </c>
    </row>
    <row r="2300" spans="1:6" x14ac:dyDescent="0.35">
      <c r="A2300" s="33">
        <v>43458</v>
      </c>
      <c r="B2300" s="24">
        <f>VLOOKUP(Table2634[[#This Row],[Date]],'DB Money Supply'!$A:$D,4)</f>
        <v>3760.7</v>
      </c>
      <c r="C2300" s="30">
        <f>(Table2634[[#This Row],[M1 Money Stock, Billions of Dollars, Weekly, Seasonally Adjusted]]-B2299)/B2299</f>
        <v>1.2874033774138739E-2</v>
      </c>
      <c r="D2300" s="34">
        <f>(Table2634[[#This Row],[M1 Money Stock, Billions of Dollars, Weekly, Seasonally Adjusted]]-B2297)/B2297</f>
        <v>-5.2374024599921125E-3</v>
      </c>
      <c r="E2300" s="24">
        <f t="shared" si="35"/>
        <v>3755.9750000000004</v>
      </c>
      <c r="F2300" s="32">
        <f>(Table2634[[#This Row],[4 weeks average]]-B2248)/B2248</f>
        <v>4.4603126042941497E-2</v>
      </c>
    </row>
    <row r="2301" spans="1:6" x14ac:dyDescent="0.35">
      <c r="A2301" s="33">
        <v>43465</v>
      </c>
      <c r="B2301" s="24">
        <f>VLOOKUP(Table2634[[#This Row],[Date]],'DB Money Supply'!$A:$D,4)</f>
        <v>3744.6</v>
      </c>
      <c r="C2301" s="30">
        <f>(Table2634[[#This Row],[M1 Money Stock, Billions of Dollars, Weekly, Seasonally Adjusted]]-B2300)/B2300</f>
        <v>-4.2811178769909617E-3</v>
      </c>
      <c r="D2301" s="34">
        <f>(Table2634[[#This Row],[M1 Money Stock, Billions of Dollars, Weekly, Seasonally Adjusted]]-B2298)/B2298</f>
        <v>-6.6847047588732217E-3</v>
      </c>
      <c r="E2301" s="24">
        <f t="shared" si="35"/>
        <v>3747.0000000000005</v>
      </c>
      <c r="F2301" s="32">
        <f>(Table2634[[#This Row],[4 weeks average]]-B2249)/B2249</f>
        <v>4.6355766545657762E-2</v>
      </c>
    </row>
    <row r="2302" spans="1:6" x14ac:dyDescent="0.35">
      <c r="A2302" s="33">
        <v>43472</v>
      </c>
      <c r="B2302" s="24">
        <f>VLOOKUP(Table2634[[#This Row],[Date]],'DB Money Supply'!$A:$D,4)</f>
        <v>3722.2</v>
      </c>
      <c r="C2302" s="30">
        <f>(Table2634[[#This Row],[M1 Money Stock, Billions of Dollars, Weekly, Seasonally Adjusted]]-B2301)/B2301</f>
        <v>-5.9819473374993571E-3</v>
      </c>
      <c r="D2302" s="34">
        <f>(Table2634[[#This Row],[M1 Money Stock, Billions of Dollars, Weekly, Seasonally Adjusted]]-B2299)/B2299</f>
        <v>2.5047806296963899E-3</v>
      </c>
      <c r="E2302" s="24">
        <f t="shared" si="35"/>
        <v>3735.1000000000004</v>
      </c>
      <c r="F2302" s="32">
        <f>(Table2634[[#This Row],[4 weeks average]]-B2250)/B2250</f>
        <v>2.5534718980807902E-2</v>
      </c>
    </row>
    <row r="2303" spans="1:6" x14ac:dyDescent="0.35">
      <c r="A2303" s="33">
        <v>43479</v>
      </c>
      <c r="B2303" s="24">
        <f>VLOOKUP(Table2634[[#This Row],[Date]],'DB Money Supply'!$A:$D,4)</f>
        <v>3720.3</v>
      </c>
      <c r="C2303" s="30">
        <f>(Table2634[[#This Row],[M1 Money Stock, Billions of Dollars, Weekly, Seasonally Adjusted]]-B2302)/B2302</f>
        <v>-5.1045080866144658E-4</v>
      </c>
      <c r="D2303" s="34">
        <f>(Table2634[[#This Row],[M1 Money Stock, Billions of Dollars, Weekly, Seasonally Adjusted]]-B2300)/B2300</f>
        <v>-1.0742680883877906E-2</v>
      </c>
      <c r="E2303" s="24">
        <f t="shared" si="35"/>
        <v>3736.95</v>
      </c>
      <c r="F2303" s="32">
        <f>(Table2634[[#This Row],[4 weeks average]]-B2251)/B2251</f>
        <v>1.8076063858769659E-2</v>
      </c>
    </row>
    <row r="2304" spans="1:6" x14ac:dyDescent="0.35">
      <c r="A2304" s="33">
        <v>43486</v>
      </c>
      <c r="B2304" s="24">
        <f>VLOOKUP(Table2634[[#This Row],[Date]],'DB Money Supply'!$A:$D,4)</f>
        <v>3757.1</v>
      </c>
      <c r="C2304" s="30">
        <f>(Table2634[[#This Row],[M1 Money Stock, Billions of Dollars, Weekly, Seasonally Adjusted]]-B2303)/B2303</f>
        <v>9.891675402521229E-3</v>
      </c>
      <c r="D2304" s="34">
        <f>(Table2634[[#This Row],[M1 Money Stock, Billions of Dollars, Weekly, Seasonally Adjusted]]-B2301)/B2301</f>
        <v>3.3381402553009669E-3</v>
      </c>
      <c r="E2304" s="24">
        <f t="shared" si="35"/>
        <v>3736.0499999999997</v>
      </c>
      <c r="F2304" s="32">
        <f>(Table2634[[#This Row],[4 weeks average]]-B2252)/B2252</f>
        <v>1.9942669942669869E-2</v>
      </c>
    </row>
    <row r="2305" spans="1:6" x14ac:dyDescent="0.35">
      <c r="A2305" s="33">
        <v>43493</v>
      </c>
      <c r="B2305" s="24">
        <f>VLOOKUP(Table2634[[#This Row],[Date]],'DB Money Supply'!$A:$D,4)</f>
        <v>3753.4</v>
      </c>
      <c r="C2305" s="30">
        <f>(Table2634[[#This Row],[M1 Money Stock, Billions of Dollars, Weekly, Seasonally Adjusted]]-B2304)/B2304</f>
        <v>-9.8480210800878823E-4</v>
      </c>
      <c r="D2305" s="34">
        <f>(Table2634[[#This Row],[M1 Money Stock, Billions of Dollars, Weekly, Seasonally Adjusted]]-B2302)/B2302</f>
        <v>8.3821395948633273E-3</v>
      </c>
      <c r="E2305" s="24">
        <f t="shared" si="35"/>
        <v>3738.25</v>
      </c>
      <c r="F2305" s="32">
        <f>(Table2634[[#This Row],[4 weeks average]]-B2253)/B2253</f>
        <v>2.8008469915300822E-2</v>
      </c>
    </row>
    <row r="2306" spans="1:6" x14ac:dyDescent="0.35">
      <c r="A2306" s="33">
        <v>43500</v>
      </c>
      <c r="B2306" s="24">
        <f>VLOOKUP(Table2634[[#This Row],[Date]],'DB Money Supply'!$A:$D,4)</f>
        <v>3792.3</v>
      </c>
      <c r="C2306" s="30">
        <f>(Table2634[[#This Row],[M1 Money Stock, Billions of Dollars, Weekly, Seasonally Adjusted]]-B2305)/B2305</f>
        <v>1.0363936697394386E-2</v>
      </c>
      <c r="D2306" s="34">
        <f>(Table2634[[#This Row],[M1 Money Stock, Billions of Dollars, Weekly, Seasonally Adjusted]]-B2303)/B2303</f>
        <v>1.935327796145472E-2</v>
      </c>
      <c r="E2306" s="24">
        <f t="shared" si="35"/>
        <v>3755.7749999999996</v>
      </c>
      <c r="F2306" s="32">
        <f>(Table2634[[#This Row],[4 weeks average]]-B2254)/B2254</f>
        <v>3.6762270192679219E-2</v>
      </c>
    </row>
    <row r="2307" spans="1:6" x14ac:dyDescent="0.35">
      <c r="A2307" s="33">
        <v>43507</v>
      </c>
      <c r="B2307" s="24">
        <f>VLOOKUP(Table2634[[#This Row],[Date]],'DB Money Supply'!$A:$D,4)</f>
        <v>3768.8</v>
      </c>
      <c r="C2307" s="30">
        <f>(Table2634[[#This Row],[M1 Money Stock, Billions of Dollars, Weekly, Seasonally Adjusted]]-B2306)/B2306</f>
        <v>-6.1967671334018934E-3</v>
      </c>
      <c r="D2307" s="34">
        <f>(Table2634[[#This Row],[M1 Money Stock, Billions of Dollars, Weekly, Seasonally Adjusted]]-B2304)/B2304</f>
        <v>3.1141039631631508E-3</v>
      </c>
      <c r="E2307" s="24">
        <f t="shared" si="35"/>
        <v>3767.8999999999996</v>
      </c>
      <c r="F2307" s="32">
        <f>(Table2634[[#This Row],[4 weeks average]]-B2255)/B2255</f>
        <v>4.449187780673048E-2</v>
      </c>
    </row>
    <row r="2308" spans="1:6" x14ac:dyDescent="0.35">
      <c r="A2308" s="33">
        <v>43514</v>
      </c>
      <c r="B2308" s="24">
        <f>VLOOKUP(Table2634[[#This Row],[Date]],'DB Money Supply'!$A:$D,4)</f>
        <v>3757.9</v>
      </c>
      <c r="C2308" s="30">
        <f>(Table2634[[#This Row],[M1 Money Stock, Billions of Dollars, Weekly, Seasonally Adjusted]]-B2307)/B2307</f>
        <v>-2.8921672680959696E-3</v>
      </c>
      <c r="D2308" s="34">
        <f>(Table2634[[#This Row],[M1 Money Stock, Billions of Dollars, Weekly, Seasonally Adjusted]]-B2305)/B2305</f>
        <v>1.1989129855597591E-3</v>
      </c>
      <c r="E2308" s="24">
        <f t="shared" si="35"/>
        <v>3768.1</v>
      </c>
      <c r="F2308" s="32">
        <f>(Table2634[[#This Row],[4 weeks average]]-B2256)/B2256</f>
        <v>4.3274821418683128E-2</v>
      </c>
    </row>
    <row r="2309" spans="1:6" x14ac:dyDescent="0.35">
      <c r="A2309" s="33">
        <v>43521</v>
      </c>
      <c r="B2309" s="24">
        <f>VLOOKUP(Table2634[[#This Row],[Date]],'DB Money Supply'!$A:$D,4)</f>
        <v>3743</v>
      </c>
      <c r="C2309" s="30">
        <f>(Table2634[[#This Row],[M1 Money Stock, Billions of Dollars, Weekly, Seasonally Adjusted]]-B2308)/B2308</f>
        <v>-3.9649804412038876E-3</v>
      </c>
      <c r="D2309" s="34">
        <f>(Table2634[[#This Row],[M1 Money Stock, Billions of Dollars, Weekly, Seasonally Adjusted]]-B2306)/B2306</f>
        <v>-1.3000026369221892E-2</v>
      </c>
      <c r="E2309" s="24">
        <f t="shared" si="35"/>
        <v>3765.5</v>
      </c>
      <c r="F2309" s="32">
        <f>(Table2634[[#This Row],[4 weeks average]]-B2257)/B2257</f>
        <v>3.8959247302927408E-2</v>
      </c>
    </row>
    <row r="2310" spans="1:6" x14ac:dyDescent="0.35">
      <c r="A2310" s="33">
        <v>43528</v>
      </c>
      <c r="B2310" s="24">
        <f>VLOOKUP(Table2634[[#This Row],[Date]],'DB Money Supply'!$A:$D,4)</f>
        <v>3766.8</v>
      </c>
      <c r="C2310" s="30">
        <f>(Table2634[[#This Row],[M1 Money Stock, Billions of Dollars, Weekly, Seasonally Adjusted]]-B2309)/B2309</f>
        <v>6.3585359337430354E-3</v>
      </c>
      <c r="D2310" s="34">
        <f>(Table2634[[#This Row],[M1 Money Stock, Billions of Dollars, Weekly, Seasonally Adjusted]]-B2307)/B2307</f>
        <v>-5.3067289322861384E-4</v>
      </c>
      <c r="E2310" s="24">
        <f t="shared" si="35"/>
        <v>3759.125</v>
      </c>
      <c r="F2310" s="32">
        <f>(Table2634[[#This Row],[4 weeks average]]-B2258)/B2258</f>
        <v>2.8403961371159636E-2</v>
      </c>
    </row>
    <row r="2311" spans="1:6" x14ac:dyDescent="0.35">
      <c r="A2311" s="33">
        <v>43535</v>
      </c>
      <c r="B2311" s="24">
        <f>VLOOKUP(Table2634[[#This Row],[Date]],'DB Money Supply'!$A:$D,4)</f>
        <v>3736.9</v>
      </c>
      <c r="C2311" s="30">
        <f>(Table2634[[#This Row],[M1 Money Stock, Billions of Dollars, Weekly, Seasonally Adjusted]]-B2310)/B2310</f>
        <v>-7.9377721142614658E-3</v>
      </c>
      <c r="D2311" s="34">
        <f>(Table2634[[#This Row],[M1 Money Stock, Billions of Dollars, Weekly, Seasonally Adjusted]]-B2308)/B2308</f>
        <v>-5.5882274674685329E-3</v>
      </c>
      <c r="E2311" s="24">
        <f t="shared" si="35"/>
        <v>3751.15</v>
      </c>
      <c r="F2311" s="32">
        <f>(Table2634[[#This Row],[4 weeks average]]-B2259)/B2259</f>
        <v>2.1888961534270432E-2</v>
      </c>
    </row>
    <row r="2312" spans="1:6" x14ac:dyDescent="0.35">
      <c r="A2312" s="33">
        <v>43542</v>
      </c>
      <c r="B2312" s="24">
        <f>VLOOKUP(Table2634[[#This Row],[Date]],'DB Money Supply'!$A:$D,4)</f>
        <v>3716.7</v>
      </c>
      <c r="C2312" s="30">
        <f>(Table2634[[#This Row],[M1 Money Stock, Billions of Dollars, Weekly, Seasonally Adjusted]]-B2311)/B2311</f>
        <v>-5.4055500548583777E-3</v>
      </c>
      <c r="D2312" s="34">
        <f>(Table2634[[#This Row],[M1 Money Stock, Billions of Dollars, Weekly, Seasonally Adjusted]]-B2309)/B2309</f>
        <v>-7.0264493721614169E-3</v>
      </c>
      <c r="E2312" s="24">
        <f t="shared" si="35"/>
        <v>3740.8500000000004</v>
      </c>
      <c r="F2312" s="32">
        <f>(Table2634[[#This Row],[4 weeks average]]-B2260)/B2260</f>
        <v>2.1922635633502829E-2</v>
      </c>
    </row>
    <row r="2313" spans="1:6" x14ac:dyDescent="0.35">
      <c r="A2313" s="33">
        <v>43549</v>
      </c>
      <c r="B2313" s="24">
        <f>VLOOKUP(Table2634[[#This Row],[Date]],'DB Money Supply'!$A:$D,4)</f>
        <v>3728.3</v>
      </c>
      <c r="C2313" s="30">
        <f>(Table2634[[#This Row],[M1 Money Stock, Billions of Dollars, Weekly, Seasonally Adjusted]]-B2312)/B2312</f>
        <v>3.1210482417199032E-3</v>
      </c>
      <c r="D2313" s="34">
        <f>(Table2634[[#This Row],[M1 Money Stock, Billions of Dollars, Weekly, Seasonally Adjusted]]-B2310)/B2310</f>
        <v>-1.0220877137092492E-2</v>
      </c>
      <c r="E2313" s="24">
        <f t="shared" ref="E2313:E2376" si="36">AVERAGE(B2310:B2313)</f>
        <v>3737.1750000000002</v>
      </c>
      <c r="F2313" s="32">
        <f>(Table2634[[#This Row],[4 weeks average]]-B2261)/B2261</f>
        <v>2.1728135166908268E-2</v>
      </c>
    </row>
    <row r="2314" spans="1:6" x14ac:dyDescent="0.35">
      <c r="A2314" s="33">
        <v>43556</v>
      </c>
      <c r="B2314" s="24">
        <f>VLOOKUP(Table2634[[#This Row],[Date]],'DB Money Supply'!$A:$D,4)</f>
        <v>3731.6</v>
      </c>
      <c r="C2314" s="30">
        <f>(Table2634[[#This Row],[M1 Money Stock, Billions of Dollars, Weekly, Seasonally Adjusted]]-B2313)/B2313</f>
        <v>8.8512190542599232E-4</v>
      </c>
      <c r="D2314" s="34">
        <f>(Table2634[[#This Row],[M1 Money Stock, Billions of Dollars, Weekly, Seasonally Adjusted]]-B2311)/B2311</f>
        <v>-1.4182878856806931E-3</v>
      </c>
      <c r="E2314" s="24">
        <f t="shared" si="36"/>
        <v>3728.3750000000005</v>
      </c>
      <c r="F2314" s="32">
        <f>(Table2634[[#This Row],[4 weeks average]]-B2262)/B2262</f>
        <v>1.8904405334499517E-2</v>
      </c>
    </row>
    <row r="2315" spans="1:6" x14ac:dyDescent="0.35">
      <c r="A2315" s="33">
        <v>43563</v>
      </c>
      <c r="B2315" s="24">
        <f>VLOOKUP(Table2634[[#This Row],[Date]],'DB Money Supply'!$A:$D,4)</f>
        <v>3747.3</v>
      </c>
      <c r="C2315" s="30">
        <f>(Table2634[[#This Row],[M1 Money Stock, Billions of Dollars, Weekly, Seasonally Adjusted]]-B2314)/B2314</f>
        <v>4.2073105370351253E-3</v>
      </c>
      <c r="D2315" s="34">
        <f>(Table2634[[#This Row],[M1 Money Stock, Billions of Dollars, Weekly, Seasonally Adjusted]]-B2312)/B2312</f>
        <v>8.2331100169506181E-3</v>
      </c>
      <c r="E2315" s="24">
        <f t="shared" si="36"/>
        <v>3730.9750000000004</v>
      </c>
      <c r="F2315" s="32">
        <f>(Table2634[[#This Row],[4 weeks average]]-B2263)/B2263</f>
        <v>1.9141467945040912E-2</v>
      </c>
    </row>
    <row r="2316" spans="1:6" x14ac:dyDescent="0.35">
      <c r="A2316" s="33">
        <v>43570</v>
      </c>
      <c r="B2316" s="24">
        <f>VLOOKUP(Table2634[[#This Row],[Date]],'DB Money Supply'!$A:$D,4)</f>
        <v>3797.5</v>
      </c>
      <c r="C2316" s="30">
        <f>(Table2634[[#This Row],[M1 Money Stock, Billions of Dollars, Weekly, Seasonally Adjusted]]-B2315)/B2315</f>
        <v>1.3396312011314764E-2</v>
      </c>
      <c r="D2316" s="34">
        <f>(Table2634[[#This Row],[M1 Money Stock, Billions of Dollars, Weekly, Seasonally Adjusted]]-B2313)/B2313</f>
        <v>1.8560738138025324E-2</v>
      </c>
      <c r="E2316" s="24">
        <f t="shared" si="36"/>
        <v>3751.1750000000002</v>
      </c>
      <c r="F2316" s="32">
        <f>(Table2634[[#This Row],[4 weeks average]]-B2264)/B2264</f>
        <v>2.8564573622155247E-2</v>
      </c>
    </row>
    <row r="2317" spans="1:6" x14ac:dyDescent="0.35">
      <c r="A2317" s="33">
        <v>43577</v>
      </c>
      <c r="B2317" s="24">
        <f>VLOOKUP(Table2634[[#This Row],[Date]],'DB Money Supply'!$A:$D,4)</f>
        <v>3790.6</v>
      </c>
      <c r="C2317" s="30">
        <f>(Table2634[[#This Row],[M1 Money Stock, Billions of Dollars, Weekly, Seasonally Adjusted]]-B2316)/B2316</f>
        <v>-1.8169848584595368E-3</v>
      </c>
      <c r="D2317" s="34">
        <f>(Table2634[[#This Row],[M1 Money Stock, Billions of Dollars, Weekly, Seasonally Adjusted]]-B2314)/B2314</f>
        <v>1.5810912209240004E-2</v>
      </c>
      <c r="E2317" s="24">
        <f t="shared" si="36"/>
        <v>3766.75</v>
      </c>
      <c r="F2317" s="32">
        <f>(Table2634[[#This Row],[4 weeks average]]-B2265)/B2265</f>
        <v>2.6418333424164754E-2</v>
      </c>
    </row>
    <row r="2318" spans="1:6" x14ac:dyDescent="0.35">
      <c r="A2318" s="33">
        <v>43584</v>
      </c>
      <c r="B2318" s="24">
        <f>VLOOKUP(Table2634[[#This Row],[Date]],'DB Money Supply'!$A:$D,4)</f>
        <v>3814</v>
      </c>
      <c r="C2318" s="30">
        <f>(Table2634[[#This Row],[M1 Money Stock, Billions of Dollars, Weekly, Seasonally Adjusted]]-B2317)/B2317</f>
        <v>6.173165198121694E-3</v>
      </c>
      <c r="D2318" s="34">
        <f>(Table2634[[#This Row],[M1 Money Stock, Billions of Dollars, Weekly, Seasonally Adjusted]]-B2315)/B2315</f>
        <v>1.7799482293918239E-2</v>
      </c>
      <c r="E2318" s="24">
        <f t="shared" si="36"/>
        <v>3787.35</v>
      </c>
      <c r="F2318" s="32">
        <f>(Table2634[[#This Row],[4 weeks average]]-B2266)/B2266</f>
        <v>3.2116092110641752E-2</v>
      </c>
    </row>
    <row r="2319" spans="1:6" x14ac:dyDescent="0.35">
      <c r="A2319" s="33">
        <v>43591</v>
      </c>
      <c r="B2319" s="24">
        <f>VLOOKUP(Table2634[[#This Row],[Date]],'DB Money Supply'!$A:$D,4)</f>
        <v>3766.3</v>
      </c>
      <c r="C2319" s="30">
        <f>(Table2634[[#This Row],[M1 Money Stock, Billions of Dollars, Weekly, Seasonally Adjusted]]-B2318)/B2318</f>
        <v>-1.250655479811217E-2</v>
      </c>
      <c r="D2319" s="34">
        <f>(Table2634[[#This Row],[M1 Money Stock, Billions of Dollars, Weekly, Seasonally Adjusted]]-B2316)/B2316</f>
        <v>-8.215931533903837E-3</v>
      </c>
      <c r="E2319" s="24">
        <f t="shared" si="36"/>
        <v>3792.1000000000004</v>
      </c>
      <c r="F2319" s="32">
        <f>(Table2634[[#This Row],[4 weeks average]]-B2267)/B2267</f>
        <v>4.258770482788974E-2</v>
      </c>
    </row>
    <row r="2320" spans="1:6" x14ac:dyDescent="0.35">
      <c r="A2320" s="33">
        <v>43598</v>
      </c>
      <c r="B2320" s="24">
        <f>VLOOKUP(Table2634[[#This Row],[Date]],'DB Money Supply'!$A:$D,4)</f>
        <v>3773.5</v>
      </c>
      <c r="C2320" s="30">
        <f>(Table2634[[#This Row],[M1 Money Stock, Billions of Dollars, Weekly, Seasonally Adjusted]]-B2319)/B2319</f>
        <v>1.9116905185460047E-3</v>
      </c>
      <c r="D2320" s="34">
        <f>(Table2634[[#This Row],[M1 Money Stock, Billions of Dollars, Weekly, Seasonally Adjusted]]-B2317)/B2317</f>
        <v>-4.5111591832427342E-3</v>
      </c>
      <c r="E2320" s="24">
        <f t="shared" si="36"/>
        <v>3786.1000000000004</v>
      </c>
      <c r="F2320" s="32">
        <f>(Table2634[[#This Row],[4 weeks average]]-B2268)/B2268</f>
        <v>3.5811993871744517E-2</v>
      </c>
    </row>
    <row r="2321" spans="1:6" x14ac:dyDescent="0.35">
      <c r="A2321" s="33">
        <v>43605</v>
      </c>
      <c r="B2321" s="24">
        <f>VLOOKUP(Table2634[[#This Row],[Date]],'DB Money Supply'!$A:$D,4)</f>
        <v>3782.7</v>
      </c>
      <c r="C2321" s="30">
        <f>(Table2634[[#This Row],[M1 Money Stock, Billions of Dollars, Weekly, Seasonally Adjusted]]-B2320)/B2320</f>
        <v>2.438054856234217E-3</v>
      </c>
      <c r="D2321" s="34">
        <f>(Table2634[[#This Row],[M1 Money Stock, Billions of Dollars, Weekly, Seasonally Adjusted]]-B2318)/B2318</f>
        <v>-8.2066072364971633E-3</v>
      </c>
      <c r="E2321" s="24">
        <f t="shared" si="36"/>
        <v>3784.125</v>
      </c>
      <c r="F2321" s="32">
        <f>(Table2634[[#This Row],[4 weeks average]]-B2269)/B2269</f>
        <v>3.1996563761317716E-2</v>
      </c>
    </row>
    <row r="2322" spans="1:6" x14ac:dyDescent="0.35">
      <c r="A2322" s="33">
        <v>43612</v>
      </c>
      <c r="B2322" s="24">
        <f>VLOOKUP(Table2634[[#This Row],[Date]],'DB Money Supply'!$A:$D,4)</f>
        <v>3810.8</v>
      </c>
      <c r="C2322" s="30">
        <f>(Table2634[[#This Row],[M1 Money Stock, Billions of Dollars, Weekly, Seasonally Adjusted]]-B2321)/B2321</f>
        <v>7.4285563222038133E-3</v>
      </c>
      <c r="D2322" s="34">
        <f>(Table2634[[#This Row],[M1 Money Stock, Billions of Dollars, Weekly, Seasonally Adjusted]]-B2319)/B2319</f>
        <v>1.181530945490269E-2</v>
      </c>
      <c r="E2322" s="24">
        <f t="shared" si="36"/>
        <v>3783.3249999999998</v>
      </c>
      <c r="F2322" s="32">
        <f>(Table2634[[#This Row],[4 weeks average]]-B2270)/B2270</f>
        <v>3.2510507068391467E-2</v>
      </c>
    </row>
    <row r="2323" spans="1:6" x14ac:dyDescent="0.35">
      <c r="A2323" s="33">
        <v>43619</v>
      </c>
      <c r="B2323" s="24">
        <f>VLOOKUP(Table2634[[#This Row],[Date]],'DB Money Supply'!$A:$D,4)</f>
        <v>3877</v>
      </c>
      <c r="C2323" s="30">
        <f>(Table2634[[#This Row],[M1 Money Stock, Billions of Dollars, Weekly, Seasonally Adjusted]]-B2322)/B2322</f>
        <v>1.7371680487036793E-2</v>
      </c>
      <c r="D2323" s="34">
        <f>(Table2634[[#This Row],[M1 Money Stock, Billions of Dollars, Weekly, Seasonally Adjusted]]-B2320)/B2320</f>
        <v>2.7428117132635484E-2</v>
      </c>
      <c r="E2323" s="24">
        <f t="shared" si="36"/>
        <v>3811</v>
      </c>
      <c r="F2323" s="32">
        <f>(Table2634[[#This Row],[4 weeks average]]-B2271)/B2271</f>
        <v>3.7797505582484667E-2</v>
      </c>
    </row>
    <row r="2324" spans="1:6" x14ac:dyDescent="0.35">
      <c r="A2324" s="33">
        <v>43626</v>
      </c>
      <c r="B2324" s="24">
        <f>VLOOKUP(Table2634[[#This Row],[Date]],'DB Money Supply'!$A:$D,4)</f>
        <v>3840.5</v>
      </c>
      <c r="C2324" s="30">
        <f>(Table2634[[#This Row],[M1 Money Stock, Billions of Dollars, Weekly, Seasonally Adjusted]]-B2323)/B2323</f>
        <v>-9.4144957441320617E-3</v>
      </c>
      <c r="D2324" s="34">
        <f>(Table2634[[#This Row],[M1 Money Stock, Billions of Dollars, Weekly, Seasonally Adjusted]]-B2321)/B2321</f>
        <v>1.5280090940333673E-2</v>
      </c>
      <c r="E2324" s="24">
        <f t="shared" si="36"/>
        <v>3827.75</v>
      </c>
      <c r="F2324" s="32">
        <f>(Table2634[[#This Row],[4 weeks average]]-B2272)/B2272</f>
        <v>4.737864608985938E-2</v>
      </c>
    </row>
    <row r="2325" spans="1:6" x14ac:dyDescent="0.35">
      <c r="A2325" s="33">
        <v>43633</v>
      </c>
      <c r="B2325" s="24">
        <f>VLOOKUP(Table2634[[#This Row],[Date]],'DB Money Supply'!$A:$D,4)</f>
        <v>3833.5</v>
      </c>
      <c r="C2325" s="30">
        <f>(Table2634[[#This Row],[M1 Money Stock, Billions of Dollars, Weekly, Seasonally Adjusted]]-B2324)/B2324</f>
        <v>-1.8226793386277829E-3</v>
      </c>
      <c r="D2325" s="34">
        <f>(Table2634[[#This Row],[M1 Money Stock, Billions of Dollars, Weekly, Seasonally Adjusted]]-B2322)/B2322</f>
        <v>5.9567544872467246E-3</v>
      </c>
      <c r="E2325" s="24">
        <f t="shared" si="36"/>
        <v>3840.45</v>
      </c>
      <c r="F2325" s="32">
        <f>(Table2634[[#This Row],[4 weeks average]]-B2273)/B2273</f>
        <v>5.1861082961299314E-2</v>
      </c>
    </row>
    <row r="2326" spans="1:6" x14ac:dyDescent="0.35">
      <c r="A2326" s="33">
        <v>43640</v>
      </c>
      <c r="B2326" s="24">
        <f>VLOOKUP(Table2634[[#This Row],[Date]],'DB Money Supply'!$A:$D,4)</f>
        <v>3830.7</v>
      </c>
      <c r="C2326" s="30">
        <f>(Table2634[[#This Row],[M1 Money Stock, Billions of Dollars, Weekly, Seasonally Adjusted]]-B2325)/B2325</f>
        <v>-7.3040302595544072E-4</v>
      </c>
      <c r="D2326" s="34">
        <f>(Table2634[[#This Row],[M1 Money Stock, Billions of Dollars, Weekly, Seasonally Adjusted]]-B2323)/B2323</f>
        <v>-1.1942223368584004E-2</v>
      </c>
      <c r="E2326" s="24">
        <f t="shared" si="36"/>
        <v>3845.4250000000002</v>
      </c>
      <c r="F2326" s="32">
        <f>(Table2634[[#This Row],[4 weeks average]]-B2274)/B2274</f>
        <v>5.2071078766654885E-2</v>
      </c>
    </row>
    <row r="2327" spans="1:6" x14ac:dyDescent="0.35">
      <c r="A2327" s="33">
        <v>43647</v>
      </c>
      <c r="B2327" s="24">
        <f>VLOOKUP(Table2634[[#This Row],[Date]],'DB Money Supply'!$A:$D,4)</f>
        <v>3819.5</v>
      </c>
      <c r="C2327" s="30">
        <f>(Table2634[[#This Row],[M1 Money Stock, Billions of Dollars, Weekly, Seasonally Adjusted]]-B2326)/B2326</f>
        <v>-2.9237476179287906E-3</v>
      </c>
      <c r="D2327" s="34">
        <f>(Table2634[[#This Row],[M1 Money Stock, Billions of Dollars, Weekly, Seasonally Adjusted]]-B2324)/B2324</f>
        <v>-5.4680380158833482E-3</v>
      </c>
      <c r="E2327" s="24">
        <f t="shared" si="36"/>
        <v>3831.05</v>
      </c>
      <c r="F2327" s="32">
        <f>(Table2634[[#This Row],[4 weeks average]]-B2275)/B2275</f>
        <v>4.2973429162583135E-2</v>
      </c>
    </row>
    <row r="2328" spans="1:6" x14ac:dyDescent="0.35">
      <c r="A2328" s="33">
        <v>43654</v>
      </c>
      <c r="B2328" s="24">
        <f>VLOOKUP(Table2634[[#This Row],[Date]],'DB Money Supply'!$A:$D,4)</f>
        <v>3838.3</v>
      </c>
      <c r="C2328" s="30">
        <f>(Table2634[[#This Row],[M1 Money Stock, Billions of Dollars, Weekly, Seasonally Adjusted]]-B2327)/B2327</f>
        <v>4.9221102238513371E-3</v>
      </c>
      <c r="D2328" s="34">
        <f>(Table2634[[#This Row],[M1 Money Stock, Billions of Dollars, Weekly, Seasonally Adjusted]]-B2325)/B2325</f>
        <v>1.252119473066436E-3</v>
      </c>
      <c r="E2328" s="24">
        <f t="shared" si="36"/>
        <v>3830.5</v>
      </c>
      <c r="F2328" s="32">
        <f>(Table2634[[#This Row],[4 weeks average]]-B2276)/B2276</f>
        <v>4.0303087911789492E-2</v>
      </c>
    </row>
    <row r="2329" spans="1:6" x14ac:dyDescent="0.35">
      <c r="A2329" s="33">
        <v>43661</v>
      </c>
      <c r="B2329" s="24">
        <f>VLOOKUP(Table2634[[#This Row],[Date]],'DB Money Supply'!$A:$D,4)</f>
        <v>3857.4</v>
      </c>
      <c r="C2329" s="30">
        <f>(Table2634[[#This Row],[M1 Money Stock, Billions of Dollars, Weekly, Seasonally Adjusted]]-B2328)/B2328</f>
        <v>4.9761613214183119E-3</v>
      </c>
      <c r="D2329" s="34">
        <f>(Table2634[[#This Row],[M1 Money Stock, Billions of Dollars, Weekly, Seasonally Adjusted]]-B2326)/B2326</f>
        <v>6.9700054820268555E-3</v>
      </c>
      <c r="E2329" s="24">
        <f t="shared" si="36"/>
        <v>3836.4749999999999</v>
      </c>
      <c r="F2329" s="32">
        <f>(Table2634[[#This Row],[4 weeks average]]-B2277)/B2277</f>
        <v>4.2095613201140816E-2</v>
      </c>
    </row>
    <row r="2330" spans="1:6" x14ac:dyDescent="0.35">
      <c r="A2330" s="33">
        <v>43668</v>
      </c>
      <c r="B2330" s="24">
        <f>VLOOKUP(Table2634[[#This Row],[Date]],'DB Money Supply'!$A:$D,4)</f>
        <v>3876.3</v>
      </c>
      <c r="C2330" s="30">
        <f>(Table2634[[#This Row],[M1 Money Stock, Billions of Dollars, Weekly, Seasonally Adjusted]]-B2329)/B2329</f>
        <v>4.8996733551096832E-3</v>
      </c>
      <c r="D2330" s="34">
        <f>(Table2634[[#This Row],[M1 Money Stock, Billions of Dollars, Weekly, Seasonally Adjusted]]-B2327)/B2327</f>
        <v>1.487105642099756E-2</v>
      </c>
      <c r="E2330" s="24">
        <f t="shared" si="36"/>
        <v>3847.875</v>
      </c>
      <c r="F2330" s="32">
        <f>(Table2634[[#This Row],[4 weeks average]]-B2278)/B2278</f>
        <v>4.6300576462910623E-2</v>
      </c>
    </row>
    <row r="2331" spans="1:6" x14ac:dyDescent="0.35">
      <c r="A2331" s="33">
        <v>43675</v>
      </c>
      <c r="B2331" s="24">
        <f>VLOOKUP(Table2634[[#This Row],[Date]],'DB Money Supply'!$A:$D,4)</f>
        <v>3873.6</v>
      </c>
      <c r="C2331" s="30">
        <f>(Table2634[[#This Row],[M1 Money Stock, Billions of Dollars, Weekly, Seasonally Adjusted]]-B2330)/B2330</f>
        <v>-6.965405154400518E-4</v>
      </c>
      <c r="D2331" s="34">
        <f>(Table2634[[#This Row],[M1 Money Stock, Billions of Dollars, Weekly, Seasonally Adjusted]]-B2328)/B2328</f>
        <v>9.1967798244013566E-3</v>
      </c>
      <c r="E2331" s="24">
        <f t="shared" si="36"/>
        <v>3861.4</v>
      </c>
      <c r="F2331" s="32">
        <f>(Table2634[[#This Row],[4 weeks average]]-B2279)/B2279</f>
        <v>4.8752003041907709E-2</v>
      </c>
    </row>
    <row r="2332" spans="1:6" x14ac:dyDescent="0.35">
      <c r="A2332" s="33">
        <v>43682</v>
      </c>
      <c r="B2332" s="24">
        <f>VLOOKUP(Table2634[[#This Row],[Date]],'DB Money Supply'!$A:$D,4)</f>
        <v>3876</v>
      </c>
      <c r="C2332" s="30">
        <f>(Table2634[[#This Row],[M1 Money Stock, Billions of Dollars, Weekly, Seasonally Adjusted]]-B2331)/B2331</f>
        <v>6.1957868649320817E-4</v>
      </c>
      <c r="D2332" s="34">
        <f>(Table2634[[#This Row],[M1 Money Stock, Billions of Dollars, Weekly, Seasonally Adjusted]]-B2329)/B2329</f>
        <v>4.8219007621713873E-3</v>
      </c>
      <c r="E2332" s="24">
        <f t="shared" si="36"/>
        <v>3870.8250000000003</v>
      </c>
      <c r="F2332" s="32">
        <f>(Table2634[[#This Row],[4 weeks average]]-B2280)/B2280</f>
        <v>5.7198066313432071E-2</v>
      </c>
    </row>
    <row r="2333" spans="1:6" x14ac:dyDescent="0.35">
      <c r="A2333" s="33">
        <v>43689</v>
      </c>
      <c r="B2333" s="24">
        <f>VLOOKUP(Table2634[[#This Row],[Date]],'DB Money Supply'!$A:$D,4)</f>
        <v>3862</v>
      </c>
      <c r="C2333" s="30">
        <f>(Table2634[[#This Row],[M1 Money Stock, Billions of Dollars, Weekly, Seasonally Adjusted]]-B2332)/B2332</f>
        <v>-3.6119711042311661E-3</v>
      </c>
      <c r="D2333" s="34">
        <f>(Table2634[[#This Row],[M1 Money Stock, Billions of Dollars, Weekly, Seasonally Adjusted]]-B2330)/B2330</f>
        <v>-3.6890849521451336E-3</v>
      </c>
      <c r="E2333" s="24">
        <f t="shared" si="36"/>
        <v>3871.9749999999999</v>
      </c>
      <c r="F2333" s="32">
        <f>(Table2634[[#This Row],[4 weeks average]]-B2281)/B2281</f>
        <v>5.3025564318738075E-2</v>
      </c>
    </row>
    <row r="2334" spans="1:6" x14ac:dyDescent="0.35">
      <c r="A2334" s="33">
        <v>43696</v>
      </c>
      <c r="B2334" s="24">
        <f>VLOOKUP(Table2634[[#This Row],[Date]],'DB Money Supply'!$A:$D,4)</f>
        <v>3833.2</v>
      </c>
      <c r="C2334" s="30">
        <f>(Table2634[[#This Row],[M1 Money Stock, Billions of Dollars, Weekly, Seasonally Adjusted]]-B2333)/B2333</f>
        <v>-7.4572760227861684E-3</v>
      </c>
      <c r="D2334" s="34">
        <f>(Table2634[[#This Row],[M1 Money Stock, Billions of Dollars, Weekly, Seasonally Adjusted]]-B2331)/B2331</f>
        <v>-1.0429574555968631E-2</v>
      </c>
      <c r="E2334" s="24">
        <f t="shared" si="36"/>
        <v>3861.2</v>
      </c>
      <c r="F2334" s="32">
        <f>(Table2634[[#This Row],[4 weeks average]]-B2282)/B2282</f>
        <v>5.0380848748639774E-2</v>
      </c>
    </row>
    <row r="2335" spans="1:6" x14ac:dyDescent="0.35">
      <c r="A2335" s="33">
        <v>43703</v>
      </c>
      <c r="B2335" s="24">
        <f>VLOOKUP(Table2634[[#This Row],[Date]],'DB Money Supply'!$A:$D,4)</f>
        <v>3845.8</v>
      </c>
      <c r="C2335" s="30">
        <f>(Table2634[[#This Row],[M1 Money Stock, Billions of Dollars, Weekly, Seasonally Adjusted]]-B2334)/B2334</f>
        <v>3.2870708546385171E-3</v>
      </c>
      <c r="D2335" s="34">
        <f>(Table2634[[#This Row],[M1 Money Stock, Billions of Dollars, Weekly, Seasonally Adjusted]]-B2332)/B2332</f>
        <v>-7.7915376676986111E-3</v>
      </c>
      <c r="E2335" s="24">
        <f t="shared" si="36"/>
        <v>3854.25</v>
      </c>
      <c r="F2335" s="32">
        <f>(Table2634[[#This Row],[4 weeks average]]-B2283)/B2283</f>
        <v>4.304232517861014E-2</v>
      </c>
    </row>
    <row r="2336" spans="1:6" x14ac:dyDescent="0.35">
      <c r="A2336" s="33">
        <v>43710</v>
      </c>
      <c r="B2336" s="24">
        <f>VLOOKUP(Table2634[[#This Row],[Date]],'DB Money Supply'!$A:$D,4)</f>
        <v>3878.9</v>
      </c>
      <c r="C2336" s="30">
        <f>(Table2634[[#This Row],[M1 Money Stock, Billions of Dollars, Weekly, Seasonally Adjusted]]-B2335)/B2335</f>
        <v>8.6067918248478627E-3</v>
      </c>
      <c r="D2336" s="34">
        <f>(Table2634[[#This Row],[M1 Money Stock, Billions of Dollars, Weekly, Seasonally Adjusted]]-B2333)/B2333</f>
        <v>4.3759709994821575E-3</v>
      </c>
      <c r="E2336" s="24">
        <f t="shared" si="36"/>
        <v>3854.9749999999999</v>
      </c>
      <c r="F2336" s="32">
        <f>(Table2634[[#This Row],[4 weeks average]]-B2284)/B2284</f>
        <v>1.9942586517091757E-2</v>
      </c>
    </row>
    <row r="2337" spans="1:6" x14ac:dyDescent="0.35">
      <c r="A2337" s="33">
        <v>43717</v>
      </c>
      <c r="B2337" s="24">
        <f>VLOOKUP(Table2634[[#This Row],[Date]],'DB Money Supply'!$A:$D,4)</f>
        <v>3896.9</v>
      </c>
      <c r="C2337" s="30">
        <f>(Table2634[[#This Row],[M1 Money Stock, Billions of Dollars, Weekly, Seasonally Adjusted]]-B2336)/B2336</f>
        <v>4.640490860811055E-3</v>
      </c>
      <c r="D2337" s="34">
        <f>(Table2634[[#This Row],[M1 Money Stock, Billions of Dollars, Weekly, Seasonally Adjusted]]-B2334)/B2334</f>
        <v>1.6617969320672096E-2</v>
      </c>
      <c r="E2337" s="24">
        <f t="shared" si="36"/>
        <v>3863.7</v>
      </c>
      <c r="F2337" s="32">
        <f>(Table2634[[#This Row],[4 weeks average]]-B2285)/B2285</f>
        <v>4.1400501334195823E-2</v>
      </c>
    </row>
    <row r="2338" spans="1:6" x14ac:dyDescent="0.35">
      <c r="A2338" s="33">
        <v>43724</v>
      </c>
      <c r="B2338" s="24">
        <f>VLOOKUP(Table2634[[#This Row],[Date]],'DB Money Supply'!$A:$D,4)</f>
        <v>3896.8</v>
      </c>
      <c r="C2338" s="30">
        <f>(Table2634[[#This Row],[M1 Money Stock, Billions of Dollars, Weekly, Seasonally Adjusted]]-B2337)/B2337</f>
        <v>-2.5661423182506365E-5</v>
      </c>
      <c r="D2338" s="34">
        <f>(Table2634[[#This Row],[M1 Money Stock, Billions of Dollars, Weekly, Seasonally Adjusted]]-B2335)/B2335</f>
        <v>1.3261220032242966E-2</v>
      </c>
      <c r="E2338" s="24">
        <f t="shared" si="36"/>
        <v>3879.6000000000004</v>
      </c>
      <c r="F2338" s="32">
        <f>(Table2634[[#This Row],[4 weeks average]]-B2286)/B2286</f>
        <v>5.0897960289297765E-2</v>
      </c>
    </row>
    <row r="2339" spans="1:6" x14ac:dyDescent="0.35">
      <c r="A2339" s="33">
        <v>43731</v>
      </c>
      <c r="B2339" s="24">
        <f>VLOOKUP(Table2634[[#This Row],[Date]],'DB Money Supply'!$A:$D,4)</f>
        <v>3912</v>
      </c>
      <c r="C2339" s="30">
        <f>(Table2634[[#This Row],[M1 Money Stock, Billions of Dollars, Weekly, Seasonally Adjusted]]-B2338)/B2338</f>
        <v>3.9006364196263132E-3</v>
      </c>
      <c r="D2339" s="34">
        <f>(Table2634[[#This Row],[M1 Money Stock, Billions of Dollars, Weekly, Seasonally Adjusted]]-B2336)/B2336</f>
        <v>8.5333470829358597E-3</v>
      </c>
      <c r="E2339" s="24">
        <f t="shared" si="36"/>
        <v>3896.15</v>
      </c>
      <c r="F2339" s="32">
        <f>(Table2634[[#This Row],[4 weeks average]]-B2287)/B2287</f>
        <v>5.1705987151109481E-2</v>
      </c>
    </row>
    <row r="2340" spans="1:6" x14ac:dyDescent="0.35">
      <c r="A2340" s="33">
        <v>43738</v>
      </c>
      <c r="B2340" s="24">
        <f>VLOOKUP(Table2634[[#This Row],[Date]],'DB Money Supply'!$A:$D,4)</f>
        <v>3929.1</v>
      </c>
      <c r="C2340" s="30">
        <f>(Table2634[[#This Row],[M1 Money Stock, Billions of Dollars, Weekly, Seasonally Adjusted]]-B2339)/B2339</f>
        <v>4.3711656441717556E-3</v>
      </c>
      <c r="D2340" s="34">
        <f>(Table2634[[#This Row],[M1 Money Stock, Billions of Dollars, Weekly, Seasonally Adjusted]]-B2337)/B2337</f>
        <v>8.2629782647745172E-3</v>
      </c>
      <c r="E2340" s="24">
        <f t="shared" si="36"/>
        <v>3908.7000000000003</v>
      </c>
      <c r="F2340" s="32">
        <f>(Table2634[[#This Row],[4 weeks average]]-B2288)/B2288</f>
        <v>5.8379139476320806E-2</v>
      </c>
    </row>
    <row r="2341" spans="1:6" x14ac:dyDescent="0.35">
      <c r="A2341" s="33">
        <v>43745</v>
      </c>
      <c r="B2341" s="24">
        <f>VLOOKUP(Table2634[[#This Row],[Date]],'DB Money Supply'!$A:$D,4)</f>
        <v>3894.7</v>
      </c>
      <c r="C2341" s="30">
        <f>(Table2634[[#This Row],[M1 Money Stock, Billions of Dollars, Weekly, Seasonally Adjusted]]-B2340)/B2340</f>
        <v>-8.7551856659286078E-3</v>
      </c>
      <c r="D2341" s="34">
        <f>(Table2634[[#This Row],[M1 Money Stock, Billions of Dollars, Weekly, Seasonally Adjusted]]-B2338)/B2338</f>
        <v>-5.3890371586952466E-4</v>
      </c>
      <c r="E2341" s="24">
        <f t="shared" si="36"/>
        <v>3908.1499999999996</v>
      </c>
      <c r="F2341" s="32">
        <f>(Table2634[[#This Row],[4 weeks average]]-B2289)/B2289</f>
        <v>5.3835782661453321E-2</v>
      </c>
    </row>
    <row r="2342" spans="1:6" x14ac:dyDescent="0.35">
      <c r="A2342" s="33">
        <v>43752</v>
      </c>
      <c r="B2342" s="24">
        <f>VLOOKUP(Table2634[[#This Row],[Date]],'DB Money Supply'!$A:$D,4)</f>
        <v>3931.6</v>
      </c>
      <c r="C2342" s="30">
        <f>(Table2634[[#This Row],[M1 Money Stock, Billions of Dollars, Weekly, Seasonally Adjusted]]-B2341)/B2341</f>
        <v>9.4744139471589842E-3</v>
      </c>
      <c r="D2342" s="34">
        <f>(Table2634[[#This Row],[M1 Money Stock, Billions of Dollars, Weekly, Seasonally Adjusted]]-B2339)/B2339</f>
        <v>5.0102249488752325E-3</v>
      </c>
      <c r="E2342" s="24">
        <f t="shared" si="36"/>
        <v>3916.85</v>
      </c>
      <c r="F2342" s="32">
        <f>(Table2634[[#This Row],[4 weeks average]]-B2290)/B2290</f>
        <v>5.1926950449845549E-2</v>
      </c>
    </row>
    <row r="2343" spans="1:6" x14ac:dyDescent="0.35">
      <c r="A2343" s="33">
        <v>43759</v>
      </c>
      <c r="B2343" s="24">
        <f>VLOOKUP(Table2634[[#This Row],[Date]],'DB Money Supply'!$A:$D,4)</f>
        <v>3929.9</v>
      </c>
      <c r="C2343" s="30">
        <f>(Table2634[[#This Row],[M1 Money Stock, Billions of Dollars, Weekly, Seasonally Adjusted]]-B2342)/B2342</f>
        <v>-4.3239393631087041E-4</v>
      </c>
      <c r="D2343" s="34">
        <f>(Table2634[[#This Row],[M1 Money Stock, Billions of Dollars, Weekly, Seasonally Adjusted]]-B2340)/B2340</f>
        <v>2.0360896897512966E-4</v>
      </c>
      <c r="E2343" s="24">
        <f t="shared" si="36"/>
        <v>3921.3249999999998</v>
      </c>
      <c r="F2343" s="32">
        <f>(Table2634[[#This Row],[4 weeks average]]-B2291)/B2291</f>
        <v>4.7222593136600301E-2</v>
      </c>
    </row>
    <row r="2344" spans="1:6" x14ac:dyDescent="0.35">
      <c r="A2344" s="33">
        <v>43766</v>
      </c>
      <c r="B2344" s="24">
        <f>VLOOKUP(Table2634[[#This Row],[Date]],'DB Money Supply'!$A:$D,4)</f>
        <v>3935.3</v>
      </c>
      <c r="C2344" s="30">
        <f>(Table2634[[#This Row],[M1 Money Stock, Billions of Dollars, Weekly, Seasonally Adjusted]]-B2343)/B2343</f>
        <v>1.3740807654139013E-3</v>
      </c>
      <c r="D2344" s="34">
        <f>(Table2634[[#This Row],[M1 Money Stock, Billions of Dollars, Weekly, Seasonally Adjusted]]-B2341)/B2341</f>
        <v>1.0424422933730549E-2</v>
      </c>
      <c r="E2344" s="24">
        <f t="shared" si="36"/>
        <v>3922.875</v>
      </c>
      <c r="F2344" s="32">
        <f>(Table2634[[#This Row],[4 weeks average]]-B2292)/B2292</f>
        <v>5.1962940119599926E-2</v>
      </c>
    </row>
    <row r="2345" spans="1:6" x14ac:dyDescent="0.35">
      <c r="A2345" s="33">
        <v>43773</v>
      </c>
      <c r="B2345" s="24">
        <f>VLOOKUP(Table2634[[#This Row],[Date]],'DB Money Supply'!$A:$D,4)</f>
        <v>3956.2</v>
      </c>
      <c r="C2345" s="30">
        <f>(Table2634[[#This Row],[M1 Money Stock, Billions of Dollars, Weekly, Seasonally Adjusted]]-B2344)/B2344</f>
        <v>5.3109038700987566E-3</v>
      </c>
      <c r="D2345" s="34">
        <f>(Table2634[[#This Row],[M1 Money Stock, Billions of Dollars, Weekly, Seasonally Adjusted]]-B2342)/B2342</f>
        <v>6.256994607793242E-3</v>
      </c>
      <c r="E2345" s="24">
        <f t="shared" si="36"/>
        <v>3938.25</v>
      </c>
      <c r="F2345" s="32">
        <f>(Table2634[[#This Row],[4 weeks average]]-B2293)/B2293</f>
        <v>6.7392129228100631E-2</v>
      </c>
    </row>
    <row r="2346" spans="1:6" x14ac:dyDescent="0.35">
      <c r="A2346" s="33">
        <v>43780</v>
      </c>
      <c r="B2346" s="24">
        <f>VLOOKUP(Table2634[[#This Row],[Date]],'DB Money Supply'!$A:$D,4)</f>
        <v>3956.4</v>
      </c>
      <c r="C2346" s="30">
        <f>(Table2634[[#This Row],[M1 Money Stock, Billions of Dollars, Weekly, Seasonally Adjusted]]-B2345)/B2345</f>
        <v>5.0553561498476535E-5</v>
      </c>
      <c r="D2346" s="34">
        <f>(Table2634[[#This Row],[M1 Money Stock, Billions of Dollars, Weekly, Seasonally Adjusted]]-B2343)/B2343</f>
        <v>6.743174126568106E-3</v>
      </c>
      <c r="E2346" s="24">
        <f t="shared" si="36"/>
        <v>3944.4500000000003</v>
      </c>
      <c r="F2346" s="32">
        <f>(Table2634[[#This Row],[4 weeks average]]-B2294)/B2294</f>
        <v>6.9739375694952963E-2</v>
      </c>
    </row>
    <row r="2347" spans="1:6" x14ac:dyDescent="0.35">
      <c r="A2347" s="33">
        <v>43787</v>
      </c>
      <c r="B2347" s="24">
        <f>VLOOKUP(Table2634[[#This Row],[Date]],'DB Money Supply'!$A:$D,4)</f>
        <v>3928.9</v>
      </c>
      <c r="C2347" s="30">
        <f>(Table2634[[#This Row],[M1 Money Stock, Billions of Dollars, Weekly, Seasonally Adjusted]]-B2346)/B2346</f>
        <v>-6.9507633201900719E-3</v>
      </c>
      <c r="D2347" s="34">
        <f>(Table2634[[#This Row],[M1 Money Stock, Billions of Dollars, Weekly, Seasonally Adjusted]]-B2344)/B2344</f>
        <v>-1.6263054913221585E-3</v>
      </c>
      <c r="E2347" s="24">
        <f t="shared" si="36"/>
        <v>3944.2</v>
      </c>
      <c r="F2347" s="32">
        <f>(Table2634[[#This Row],[4 weeks average]]-B2295)/B2295</f>
        <v>6.9410552573070883E-2</v>
      </c>
    </row>
    <row r="2348" spans="1:6" x14ac:dyDescent="0.35">
      <c r="A2348" s="33">
        <v>43794</v>
      </c>
      <c r="B2348" s="24">
        <f>VLOOKUP(Table2634[[#This Row],[Date]],'DB Money Supply'!$A:$D,4)</f>
        <v>3963.3</v>
      </c>
      <c r="C2348" s="30">
        <f>(Table2634[[#This Row],[M1 Money Stock, Billions of Dollars, Weekly, Seasonally Adjusted]]-B2347)/B2347</f>
        <v>8.7556313471964398E-3</v>
      </c>
      <c r="D2348" s="34">
        <f>(Table2634[[#This Row],[M1 Money Stock, Billions of Dollars, Weekly, Seasonally Adjusted]]-B2345)/B2345</f>
        <v>1.7946514331935604E-3</v>
      </c>
      <c r="E2348" s="24">
        <f t="shared" si="36"/>
        <v>3951.2</v>
      </c>
      <c r="F2348" s="32">
        <f>(Table2634[[#This Row],[4 weeks average]]-B2296)/B2296</f>
        <v>7.0031955803498872E-2</v>
      </c>
    </row>
    <row r="2349" spans="1:6" x14ac:dyDescent="0.35">
      <c r="A2349" s="33">
        <v>43801</v>
      </c>
      <c r="B2349" s="24">
        <f>VLOOKUP(Table2634[[#This Row],[Date]],'DB Money Supply'!$A:$D,4)</f>
        <v>3954.6</v>
      </c>
      <c r="C2349" s="30">
        <f>(Table2634[[#This Row],[M1 Money Stock, Billions of Dollars, Weekly, Seasonally Adjusted]]-B2348)/B2348</f>
        <v>-2.1951404132920225E-3</v>
      </c>
      <c r="D2349" s="34">
        <f>(Table2634[[#This Row],[M1 Money Stock, Billions of Dollars, Weekly, Seasonally Adjusted]]-B2346)/B2346</f>
        <v>-4.5495905368521432E-4</v>
      </c>
      <c r="E2349" s="24">
        <f t="shared" si="36"/>
        <v>3950.8</v>
      </c>
      <c r="F2349" s="32">
        <f>(Table2634[[#This Row],[4 weeks average]]-B2297)/B2297</f>
        <v>4.5046951461446945E-2</v>
      </c>
    </row>
    <row r="2350" spans="1:6" x14ac:dyDescent="0.35">
      <c r="A2350" s="33">
        <v>43808</v>
      </c>
      <c r="B2350" s="24">
        <f>VLOOKUP(Table2634[[#This Row],[Date]],'DB Money Supply'!$A:$D,4)</f>
        <v>3979.3</v>
      </c>
      <c r="C2350" s="30">
        <f>(Table2634[[#This Row],[M1 Money Stock, Billions of Dollars, Weekly, Seasonally Adjusted]]-B2349)/B2349</f>
        <v>6.2458908612755461E-3</v>
      </c>
      <c r="D2350" s="34">
        <f>(Table2634[[#This Row],[M1 Money Stock, Billions of Dollars, Weekly, Seasonally Adjusted]]-B2347)/B2347</f>
        <v>1.2828018020311052E-2</v>
      </c>
      <c r="E2350" s="24">
        <f t="shared" si="36"/>
        <v>3956.5250000000005</v>
      </c>
      <c r="F2350" s="32">
        <f>(Table2634[[#This Row],[4 weeks average]]-B2298)/B2298</f>
        <v>4.9531805400817114E-2</v>
      </c>
    </row>
    <row r="2351" spans="1:6" x14ac:dyDescent="0.35">
      <c r="A2351" s="33">
        <v>43815</v>
      </c>
      <c r="B2351" s="24">
        <f>VLOOKUP(Table2634[[#This Row],[Date]],'DB Money Supply'!$A:$D,4)</f>
        <v>3992.9</v>
      </c>
      <c r="C2351" s="30">
        <f>(Table2634[[#This Row],[M1 Money Stock, Billions of Dollars, Weekly, Seasonally Adjusted]]-B2350)/B2350</f>
        <v>3.417686527781245E-3</v>
      </c>
      <c r="D2351" s="34">
        <f>(Table2634[[#This Row],[M1 Money Stock, Billions of Dollars, Weekly, Seasonally Adjusted]]-B2348)/B2348</f>
        <v>7.4685237049932907E-3</v>
      </c>
      <c r="E2351" s="24">
        <f t="shared" si="36"/>
        <v>3972.5250000000001</v>
      </c>
      <c r="F2351" s="32">
        <f>(Table2634[[#This Row],[4 weeks average]]-B2299)/B2299</f>
        <v>6.9925125912359609E-2</v>
      </c>
    </row>
    <row r="2352" spans="1:6" x14ac:dyDescent="0.35">
      <c r="A2352" s="33">
        <v>43822</v>
      </c>
      <c r="B2352" s="24">
        <f>VLOOKUP(Table2634[[#This Row],[Date]],'DB Money Supply'!$A:$D,4)</f>
        <v>3999.9</v>
      </c>
      <c r="C2352" s="30">
        <f>(Table2634[[#This Row],[M1 Money Stock, Billions of Dollars, Weekly, Seasonally Adjusted]]-B2351)/B2351</f>
        <v>1.7531117733977811E-3</v>
      </c>
      <c r="D2352" s="34">
        <f>(Table2634[[#This Row],[M1 Money Stock, Billions of Dollars, Weekly, Seasonally Adjusted]]-B2349)/B2349</f>
        <v>1.1455014413594342E-2</v>
      </c>
      <c r="E2352" s="24">
        <f t="shared" si="36"/>
        <v>3981.6749999999997</v>
      </c>
      <c r="F2352" s="32">
        <f>(Table2634[[#This Row],[4 weeks average]]-B2300)/B2300</f>
        <v>5.8759007631557933E-2</v>
      </c>
    </row>
    <row r="2353" spans="1:6" x14ac:dyDescent="0.35">
      <c r="A2353" s="33">
        <v>43829</v>
      </c>
      <c r="B2353" s="24">
        <f>VLOOKUP(Table2634[[#This Row],[Date]],'DB Money Supply'!$A:$D,4)</f>
        <v>3964.4</v>
      </c>
      <c r="C2353" s="30">
        <f>(Table2634[[#This Row],[M1 Money Stock, Billions of Dollars, Weekly, Seasonally Adjusted]]-B2352)/B2352</f>
        <v>-8.8752218805470129E-3</v>
      </c>
      <c r="D2353" s="34">
        <f>(Table2634[[#This Row],[M1 Money Stock, Billions of Dollars, Weekly, Seasonally Adjusted]]-B2350)/B2350</f>
        <v>-3.7443771517603826E-3</v>
      </c>
      <c r="E2353" s="24">
        <f t="shared" si="36"/>
        <v>3984.125</v>
      </c>
      <c r="F2353" s="32">
        <f>(Table2634[[#This Row],[4 weeks average]]-B2301)/B2301</f>
        <v>6.3965443572077146E-2</v>
      </c>
    </row>
    <row r="2354" spans="1:6" x14ac:dyDescent="0.35">
      <c r="A2354" s="33">
        <v>43836</v>
      </c>
      <c r="B2354" s="24">
        <f>VLOOKUP(Table2634[[#This Row],[Date]],'DB Money Supply'!$A:$D,4)</f>
        <v>3948.9</v>
      </c>
      <c r="C2354" s="30">
        <f>(Table2634[[#This Row],[M1 Money Stock, Billions of Dollars, Weekly, Seasonally Adjusted]]-B2353)/B2353</f>
        <v>-3.9097971950358187E-3</v>
      </c>
      <c r="D2354" s="34">
        <f>(Table2634[[#This Row],[M1 Money Stock, Billions of Dollars, Weekly, Seasonally Adjusted]]-B2351)/B2351</f>
        <v>-1.1019559718500337E-2</v>
      </c>
      <c r="E2354" s="24">
        <f t="shared" si="36"/>
        <v>3976.5250000000001</v>
      </c>
      <c r="F2354" s="32">
        <f>(Table2634[[#This Row],[4 weeks average]]-B2302)/B2302</f>
        <v>6.8326527322551261E-2</v>
      </c>
    </row>
    <row r="2355" spans="1:6" x14ac:dyDescent="0.35">
      <c r="A2355" s="33">
        <v>43843</v>
      </c>
      <c r="B2355" s="24">
        <f>VLOOKUP(Table2634[[#This Row],[Date]],'DB Money Supply'!$A:$D,4)</f>
        <v>3950.6</v>
      </c>
      <c r="C2355" s="30">
        <f>(Table2634[[#This Row],[M1 Money Stock, Billions of Dollars, Weekly, Seasonally Adjusted]]-B2354)/B2354</f>
        <v>4.3049963280909065E-4</v>
      </c>
      <c r="D2355" s="34">
        <f>(Table2634[[#This Row],[M1 Money Stock, Billions of Dollars, Weekly, Seasonally Adjusted]]-B2352)/B2352</f>
        <v>-1.2325308132703362E-2</v>
      </c>
      <c r="E2355" s="24">
        <f t="shared" si="36"/>
        <v>3965.9500000000003</v>
      </c>
      <c r="F2355" s="32">
        <f>(Table2634[[#This Row],[4 weeks average]]-B2303)/B2303</f>
        <v>6.6029621267102143E-2</v>
      </c>
    </row>
    <row r="2356" spans="1:6" x14ac:dyDescent="0.35">
      <c r="A2356" s="33">
        <v>43850</v>
      </c>
      <c r="B2356" s="24">
        <f>VLOOKUP(Table2634[[#This Row],[Date]],'DB Money Supply'!$A:$D,4)</f>
        <v>3978.9</v>
      </c>
      <c r="C2356" s="30">
        <f>(Table2634[[#This Row],[M1 Money Stock, Billions of Dollars, Weekly, Seasonally Adjusted]]-B2355)/B2355</f>
        <v>7.1634688401762221E-3</v>
      </c>
      <c r="D2356" s="34">
        <f>(Table2634[[#This Row],[M1 Money Stock, Billions of Dollars, Weekly, Seasonally Adjusted]]-B2353)/B2353</f>
        <v>3.6575522147109271E-3</v>
      </c>
      <c r="E2356" s="24">
        <f t="shared" si="36"/>
        <v>3960.7</v>
      </c>
      <c r="F2356" s="32">
        <f>(Table2634[[#This Row],[4 weeks average]]-B2304)/B2304</f>
        <v>5.4190732213675416E-2</v>
      </c>
    </row>
    <row r="2357" spans="1:6" x14ac:dyDescent="0.35">
      <c r="A2357" s="33">
        <v>43857</v>
      </c>
      <c r="B2357" s="24">
        <f>VLOOKUP(Table2634[[#This Row],[Date]],'DB Money Supply'!$A:$D,4)</f>
        <v>3963.1</v>
      </c>
      <c r="C2357" s="30">
        <f>(Table2634[[#This Row],[M1 Money Stock, Billions of Dollars, Weekly, Seasonally Adjusted]]-B2356)/B2356</f>
        <v>-3.9709467440750415E-3</v>
      </c>
      <c r="D2357" s="34">
        <f>(Table2634[[#This Row],[M1 Money Stock, Billions of Dollars, Weekly, Seasonally Adjusted]]-B2354)/B2354</f>
        <v>3.5959381093468605E-3</v>
      </c>
      <c r="E2357" s="24">
        <f t="shared" si="36"/>
        <v>3960.375</v>
      </c>
      <c r="F2357" s="32">
        <f>(Table2634[[#This Row],[4 weeks average]]-B2305)/B2305</f>
        <v>5.5143336708051341E-2</v>
      </c>
    </row>
    <row r="2358" spans="1:6" x14ac:dyDescent="0.35">
      <c r="A2358" s="33">
        <v>43864</v>
      </c>
      <c r="B2358" s="24">
        <f>VLOOKUP(Table2634[[#This Row],[Date]],'DB Money Supply'!$A:$D,4)</f>
        <v>4082.2</v>
      </c>
      <c r="C2358" s="30">
        <f>(Table2634[[#This Row],[M1 Money Stock, Billions of Dollars, Weekly, Seasonally Adjusted]]-B2357)/B2357</f>
        <v>3.0052231838712098E-2</v>
      </c>
      <c r="D2358" s="34">
        <f>(Table2634[[#This Row],[M1 Money Stock, Billions of Dollars, Weekly, Seasonally Adjusted]]-B2355)/B2355</f>
        <v>3.3311395737356329E-2</v>
      </c>
      <c r="E2358" s="24">
        <f t="shared" si="36"/>
        <v>3993.7</v>
      </c>
      <c r="F2358" s="32">
        <f>(Table2634[[#This Row],[4 weeks average]]-B2306)/B2306</f>
        <v>5.3107612794346337E-2</v>
      </c>
    </row>
    <row r="2359" spans="1:6" x14ac:dyDescent="0.35">
      <c r="A2359" s="33">
        <v>43871</v>
      </c>
      <c r="B2359" s="24">
        <f>VLOOKUP(Table2634[[#This Row],[Date]],'DB Money Supply'!$A:$D,4)</f>
        <v>4013.7</v>
      </c>
      <c r="C2359" s="30">
        <f>(Table2634[[#This Row],[M1 Money Stock, Billions of Dollars, Weekly, Seasonally Adjusted]]-B2358)/B2358</f>
        <v>-1.6780167556709618E-2</v>
      </c>
      <c r="D2359" s="34">
        <f>(Table2634[[#This Row],[M1 Money Stock, Billions of Dollars, Weekly, Seasonally Adjusted]]-B2356)/B2356</f>
        <v>8.7461358666967564E-3</v>
      </c>
      <c r="E2359" s="24">
        <f t="shared" si="36"/>
        <v>4009.4750000000004</v>
      </c>
      <c r="F2359" s="32">
        <f>(Table2634[[#This Row],[4 weeks average]]-B2307)/B2307</f>
        <v>6.3859849288898374E-2</v>
      </c>
    </row>
    <row r="2360" spans="1:6" x14ac:dyDescent="0.35">
      <c r="A2360" s="33">
        <v>43878</v>
      </c>
      <c r="B2360" s="24">
        <f>VLOOKUP(Table2634[[#This Row],[Date]],'DB Money Supply'!$A:$D,4)</f>
        <v>3984.5</v>
      </c>
      <c r="C2360" s="30">
        <f>(Table2634[[#This Row],[M1 Money Stock, Billions of Dollars, Weekly, Seasonally Adjusted]]-B2359)/B2359</f>
        <v>-7.2750828412686099E-3</v>
      </c>
      <c r="D2360" s="34">
        <f>(Table2634[[#This Row],[M1 Money Stock, Billions of Dollars, Weekly, Seasonally Adjusted]]-B2357)/B2357</f>
        <v>5.3998132774848205E-3</v>
      </c>
      <c r="E2360" s="24">
        <f t="shared" si="36"/>
        <v>4010.875</v>
      </c>
      <c r="F2360" s="32">
        <f>(Table2634[[#This Row],[4 weeks average]]-B2308)/B2308</f>
        <v>6.7318183027754844E-2</v>
      </c>
    </row>
    <row r="2361" spans="1:6" x14ac:dyDescent="0.35">
      <c r="A2361" s="33">
        <v>43885</v>
      </c>
      <c r="B2361" s="24">
        <f>VLOOKUP(Table2634[[#This Row],[Date]],'DB Money Supply'!$A:$D,4)</f>
        <v>3972.3</v>
      </c>
      <c r="C2361" s="30">
        <f>(Table2634[[#This Row],[M1 Money Stock, Billions of Dollars, Weekly, Seasonally Adjusted]]-B2360)/B2360</f>
        <v>-3.0618647258124779E-3</v>
      </c>
      <c r="D2361" s="34">
        <f>(Table2634[[#This Row],[M1 Money Stock, Billions of Dollars, Weekly, Seasonally Adjusted]]-B2358)/B2358</f>
        <v>-2.6921757875655195E-2</v>
      </c>
      <c r="E2361" s="24">
        <f t="shared" si="36"/>
        <v>4013.1750000000002</v>
      </c>
      <c r="F2361" s="32">
        <f>(Table2634[[#This Row],[4 weeks average]]-B2309)/B2309</f>
        <v>7.2181405289874476E-2</v>
      </c>
    </row>
    <row r="2362" spans="1:6" x14ac:dyDescent="0.35">
      <c r="A2362" s="33">
        <v>43892</v>
      </c>
      <c r="B2362" s="24">
        <f>VLOOKUP(Table2634[[#This Row],[Date]],'DB Money Supply'!$A:$D,4)</f>
        <v>4029.1</v>
      </c>
      <c r="C2362" s="30">
        <f>(Table2634[[#This Row],[M1 Money Stock, Billions of Dollars, Weekly, Seasonally Adjusted]]-B2361)/B2361</f>
        <v>1.4299020718475374E-2</v>
      </c>
      <c r="D2362" s="34">
        <f>(Table2634[[#This Row],[M1 Money Stock, Billions of Dollars, Weekly, Seasonally Adjusted]]-B2359)/B2359</f>
        <v>3.8368587587512999E-3</v>
      </c>
      <c r="E2362" s="24">
        <f t="shared" si="36"/>
        <v>3999.9</v>
      </c>
      <c r="F2362" s="32">
        <f>(Table2634[[#This Row],[4 weeks average]]-B2310)/B2310</f>
        <v>6.1882765211850883E-2</v>
      </c>
    </row>
    <row r="2363" spans="1:6" x14ac:dyDescent="0.35">
      <c r="A2363" s="33">
        <v>43899</v>
      </c>
      <c r="B2363" s="24">
        <f>VLOOKUP(Table2634[[#This Row],[Date]],'DB Money Supply'!$A:$D,4)</f>
        <v>4064.6</v>
      </c>
      <c r="C2363" s="30">
        <f>(Table2634[[#This Row],[M1 Money Stock, Billions of Dollars, Weekly, Seasonally Adjusted]]-B2362)/B2362</f>
        <v>8.8109006974262244E-3</v>
      </c>
      <c r="D2363" s="34">
        <f>(Table2634[[#This Row],[M1 Money Stock, Billions of Dollars, Weekly, Seasonally Adjusted]]-B2360)/B2360</f>
        <v>2.0102898732588758E-2</v>
      </c>
      <c r="E2363" s="24">
        <f t="shared" si="36"/>
        <v>4012.625</v>
      </c>
      <c r="F2363" s="32">
        <f>(Table2634[[#This Row],[4 weeks average]]-B2311)/B2311</f>
        <v>7.3784420241376519E-2</v>
      </c>
    </row>
    <row r="2364" spans="1:6" x14ac:dyDescent="0.35">
      <c r="A2364" s="33">
        <v>43906</v>
      </c>
      <c r="B2364" s="24">
        <f>VLOOKUP(Table2634[[#This Row],[Date]],'DB Money Supply'!$A:$D,4)</f>
        <v>4127.7</v>
      </c>
      <c r="C2364" s="30">
        <f>(Table2634[[#This Row],[M1 Money Stock, Billions of Dollars, Weekly, Seasonally Adjusted]]-B2363)/B2363</f>
        <v>1.5524282832258995E-2</v>
      </c>
      <c r="D2364" s="34">
        <f>(Table2634[[#This Row],[M1 Money Stock, Billions of Dollars, Weekly, Seasonally Adjusted]]-B2361)/B2361</f>
        <v>3.9120912317800675E-2</v>
      </c>
      <c r="E2364" s="24">
        <f t="shared" si="36"/>
        <v>4048.4250000000002</v>
      </c>
      <c r="F2364" s="32">
        <f>(Table2634[[#This Row],[4 weeks average]]-B2312)/B2312</f>
        <v>8.9252562757284784E-2</v>
      </c>
    </row>
    <row r="2365" spans="1:6" x14ac:dyDescent="0.35">
      <c r="A2365" s="33">
        <v>43913</v>
      </c>
      <c r="B2365" s="24">
        <f>VLOOKUP(Table2634[[#This Row],[Date]],'DB Money Supply'!$A:$D,4)</f>
        <v>4314.5</v>
      </c>
      <c r="C2365" s="30">
        <f>(Table2634[[#This Row],[M1 Money Stock, Billions of Dollars, Weekly, Seasonally Adjusted]]-B2364)/B2364</f>
        <v>4.525522688179863E-2</v>
      </c>
      <c r="D2365" s="34">
        <f>(Table2634[[#This Row],[M1 Money Stock, Billions of Dollars, Weekly, Seasonally Adjusted]]-B2362)/B2362</f>
        <v>7.0834677719590011E-2</v>
      </c>
      <c r="E2365" s="24">
        <f t="shared" si="36"/>
        <v>4133.9750000000004</v>
      </c>
      <c r="F2365" s="32">
        <f>(Table2634[[#This Row],[4 weeks average]]-B2313)/B2313</f>
        <v>0.10880964514658159</v>
      </c>
    </row>
    <row r="2366" spans="1:6" x14ac:dyDescent="0.35">
      <c r="A2366" s="33">
        <v>43920</v>
      </c>
      <c r="B2366" s="24">
        <f>VLOOKUP(Table2634[[#This Row],[Date]],'DB Money Supply'!$A:$D,4)</f>
        <v>4514</v>
      </c>
      <c r="C2366" s="30">
        <f>(Table2634[[#This Row],[M1 Money Stock, Billions of Dollars, Weekly, Seasonally Adjusted]]-B2365)/B2365</f>
        <v>4.6239425194112872E-2</v>
      </c>
      <c r="D2366" s="34">
        <f>(Table2634[[#This Row],[M1 Money Stock, Billions of Dollars, Weekly, Seasonally Adjusted]]-B2363)/B2363</f>
        <v>0.11056438517935346</v>
      </c>
      <c r="E2366" s="24">
        <f t="shared" si="36"/>
        <v>4255.2</v>
      </c>
      <c r="F2366" s="32">
        <f>(Table2634[[#This Row],[4 weeks average]]-B2314)/B2314</f>
        <v>0.14031514631793329</v>
      </c>
    </row>
    <row r="2367" spans="1:6" x14ac:dyDescent="0.35">
      <c r="A2367" s="33">
        <v>43927</v>
      </c>
      <c r="B2367" s="24">
        <f>VLOOKUP(Table2634[[#This Row],[Date]],'DB Money Supply'!$A:$D,4)</f>
        <v>4592.2</v>
      </c>
      <c r="C2367" s="30">
        <f>(Table2634[[#This Row],[M1 Money Stock, Billions of Dollars, Weekly, Seasonally Adjusted]]-B2366)/B2366</f>
        <v>1.7323881258307448E-2</v>
      </c>
      <c r="D2367" s="34">
        <f>(Table2634[[#This Row],[M1 Money Stock, Billions of Dollars, Weekly, Seasonally Adjusted]]-B2364)/B2364</f>
        <v>0.11253240303316618</v>
      </c>
      <c r="E2367" s="24">
        <f t="shared" si="36"/>
        <v>4387.1000000000004</v>
      </c>
      <c r="F2367" s="32">
        <f>(Table2634[[#This Row],[4 weeks average]]-B2315)/B2315</f>
        <v>0.17073626344301235</v>
      </c>
    </row>
    <row r="2368" spans="1:6" x14ac:dyDescent="0.35">
      <c r="A2368" s="33">
        <v>43934</v>
      </c>
      <c r="B2368" s="24">
        <f>VLOOKUP(Table2634[[#This Row],[Date]],'DB Money Supply'!$A:$D,4)</f>
        <v>4717.8</v>
      </c>
      <c r="C2368" s="30">
        <f>(Table2634[[#This Row],[M1 Money Stock, Billions of Dollars, Weekly, Seasonally Adjusted]]-B2367)/B2367</f>
        <v>2.7350725142633241E-2</v>
      </c>
      <c r="D2368" s="34">
        <f>(Table2634[[#This Row],[M1 Money Stock, Billions of Dollars, Weekly, Seasonally Adjusted]]-B2365)/B2365</f>
        <v>9.3475489627998648E-2</v>
      </c>
      <c r="E2368" s="24">
        <f t="shared" si="36"/>
        <v>4534.625</v>
      </c>
      <c r="F2368" s="32">
        <f>(Table2634[[#This Row],[4 weeks average]]-B2316)/B2316</f>
        <v>0.19410796576695194</v>
      </c>
    </row>
    <row r="2369" spans="1:6" x14ac:dyDescent="0.35">
      <c r="A2369" s="33">
        <v>43941</v>
      </c>
      <c r="B2369" s="24">
        <f>VLOOKUP(Table2634[[#This Row],[Date]],'DB Money Supply'!$A:$D,4)</f>
        <v>4851.2</v>
      </c>
      <c r="C2369" s="30">
        <f>(Table2634[[#This Row],[M1 Money Stock, Billions of Dollars, Weekly, Seasonally Adjusted]]-B2368)/B2368</f>
        <v>2.8275891305269328E-2</v>
      </c>
      <c r="D2369" s="34">
        <f>(Table2634[[#This Row],[M1 Money Stock, Billions of Dollars, Weekly, Seasonally Adjusted]]-B2366)/B2366</f>
        <v>7.4700930438635321E-2</v>
      </c>
      <c r="E2369" s="24">
        <f t="shared" si="36"/>
        <v>4668.8</v>
      </c>
      <c r="F2369" s="32">
        <f>(Table2634[[#This Row],[4 weeks average]]-B2317)/B2317</f>
        <v>0.23167836226454921</v>
      </c>
    </row>
    <row r="2370" spans="1:6" x14ac:dyDescent="0.35">
      <c r="A2370" s="33">
        <v>43948</v>
      </c>
      <c r="B2370" s="24">
        <f>VLOOKUP(Table2634[[#This Row],[Date]],'DB Money Supply'!$A:$D,4)</f>
        <v>4899.3999999999996</v>
      </c>
      <c r="C2370" s="30">
        <f>(Table2634[[#This Row],[M1 Money Stock, Billions of Dollars, Weekly, Seasonally Adjusted]]-B2369)/B2369</f>
        <v>9.9356860158310977E-3</v>
      </c>
      <c r="D2370" s="34">
        <f>(Table2634[[#This Row],[M1 Money Stock, Billions of Dollars, Weekly, Seasonally Adjusted]]-B2367)/B2367</f>
        <v>6.6896041113191904E-2</v>
      </c>
      <c r="E2370" s="24">
        <f t="shared" si="36"/>
        <v>4765.1499999999996</v>
      </c>
      <c r="F2370" s="32">
        <f>(Table2634[[#This Row],[4 weeks average]]-B2318)/B2318</f>
        <v>0.24938384897745139</v>
      </c>
    </row>
    <row r="2371" spans="1:6" x14ac:dyDescent="0.35">
      <c r="A2371" s="33">
        <v>43955</v>
      </c>
      <c r="B2371" s="24">
        <f>VLOOKUP(Table2634[[#This Row],[Date]],'DB Money Supply'!$A:$D,4)</f>
        <v>15982.2</v>
      </c>
      <c r="C2371" s="30">
        <f>(Table2634[[#This Row],[M1 Money Stock, Billions of Dollars, Weekly, Seasonally Adjusted]]-B2370)/B2370</f>
        <v>2.2620729068865577</v>
      </c>
      <c r="D2371" s="34">
        <f>(Table2634[[#This Row],[M1 Money Stock, Billions of Dollars, Weekly, Seasonally Adjusted]]-B2368)/B2368</f>
        <v>2.3876383059900803</v>
      </c>
      <c r="E2371" s="24">
        <f t="shared" si="36"/>
        <v>7612.65</v>
      </c>
      <c r="F2371" s="32">
        <f>(Table2634[[#This Row],[4 weeks average]]-B2319)/B2319</f>
        <v>1.0212542813902237</v>
      </c>
    </row>
    <row r="2372" spans="1:6" x14ac:dyDescent="0.35">
      <c r="A2372" s="33">
        <v>43962</v>
      </c>
      <c r="B2372" s="24">
        <f>VLOOKUP(Table2634[[#This Row],[Date]],'DB Money Supply'!$A:$D,4)</f>
        <v>16201.5</v>
      </c>
      <c r="C2372" s="30">
        <f>(Table2634[[#This Row],[M1 Money Stock, Billions of Dollars, Weekly, Seasonally Adjusted]]-B2371)/B2371</f>
        <v>1.3721515185643983E-2</v>
      </c>
      <c r="D2372" s="34">
        <f>(Table2634[[#This Row],[M1 Money Stock, Billions of Dollars, Weekly, Seasonally Adjusted]]-B2369)/B2369</f>
        <v>2.3396891490765173</v>
      </c>
      <c r="E2372" s="24">
        <f t="shared" si="36"/>
        <v>10483.575000000001</v>
      </c>
      <c r="F2372" s="32">
        <f>(Table2634[[#This Row],[4 weeks average]]-B2320)/B2320</f>
        <v>1.7782098847224064</v>
      </c>
    </row>
    <row r="2373" spans="1:6" x14ac:dyDescent="0.35">
      <c r="A2373" s="33">
        <v>43969</v>
      </c>
      <c r="B2373" s="24">
        <f>VLOOKUP(Table2634[[#This Row],[Date]],'DB Money Supply'!$A:$D,4)</f>
        <v>16292.5</v>
      </c>
      <c r="C2373" s="30">
        <f>(Table2634[[#This Row],[M1 Money Stock, Billions of Dollars, Weekly, Seasonally Adjusted]]-B2372)/B2372</f>
        <v>5.6167638798876648E-3</v>
      </c>
      <c r="D2373" s="34">
        <f>(Table2634[[#This Row],[M1 Money Stock, Billions of Dollars, Weekly, Seasonally Adjusted]]-B2370)/B2370</f>
        <v>2.325407192717476</v>
      </c>
      <c r="E2373" s="24">
        <f t="shared" si="36"/>
        <v>13343.9</v>
      </c>
      <c r="F2373" s="32">
        <f>(Table2634[[#This Row],[4 weeks average]]-B2321)/B2321</f>
        <v>2.527612551880932</v>
      </c>
    </row>
    <row r="2374" spans="1:6" x14ac:dyDescent="0.35">
      <c r="A2374" s="33">
        <v>43976</v>
      </c>
      <c r="B2374" s="24">
        <f>VLOOKUP(Table2634[[#This Row],[Date]],'DB Money Supply'!$A:$D,4)</f>
        <v>16319.8</v>
      </c>
      <c r="C2374" s="30">
        <f>(Table2634[[#This Row],[M1 Money Stock, Billions of Dollars, Weekly, Seasonally Adjusted]]-B2373)/B2373</f>
        <v>1.6756176154671949E-3</v>
      </c>
      <c r="D2374" s="34">
        <f>(Table2634[[#This Row],[M1 Money Stock, Billions of Dollars, Weekly, Seasonally Adjusted]]-B2371)/B2371</f>
        <v>2.1123499893631572E-2</v>
      </c>
      <c r="E2374" s="24">
        <f t="shared" si="36"/>
        <v>16199</v>
      </c>
      <c r="F2374" s="32">
        <f>(Table2634[[#This Row],[4 weeks average]]-B2322)/B2322</f>
        <v>3.2508134774850426</v>
      </c>
    </row>
    <row r="2375" spans="1:6" x14ac:dyDescent="0.35">
      <c r="A2375" s="33">
        <v>43983</v>
      </c>
      <c r="B2375" s="24">
        <f>VLOOKUP(Table2634[[#This Row],[Date]],'DB Money Supply'!$A:$D,4)</f>
        <v>16364</v>
      </c>
      <c r="C2375" s="30">
        <f>(Table2634[[#This Row],[M1 Money Stock, Billions of Dollars, Weekly, Seasonally Adjusted]]-B2374)/B2374</f>
        <v>2.7083665240996047E-3</v>
      </c>
      <c r="D2375" s="34">
        <f>(Table2634[[#This Row],[M1 Money Stock, Billions of Dollars, Weekly, Seasonally Adjusted]]-B2372)/B2372</f>
        <v>1.0029935499799402E-2</v>
      </c>
      <c r="E2375" s="24">
        <f t="shared" si="36"/>
        <v>16294.45</v>
      </c>
      <c r="F2375" s="32">
        <f>(Table2634[[#This Row],[4 weeks average]]-B2323)/B2323</f>
        <v>3.2028501418622648</v>
      </c>
    </row>
    <row r="2376" spans="1:6" x14ac:dyDescent="0.35">
      <c r="A2376" s="33">
        <v>43990</v>
      </c>
      <c r="B2376" s="24">
        <f>VLOOKUP(Table2634[[#This Row],[Date]],'DB Money Supply'!$A:$D,4)</f>
        <v>16467.2</v>
      </c>
      <c r="C2376" s="30">
        <f>(Table2634[[#This Row],[M1 Money Stock, Billions of Dollars, Weekly, Seasonally Adjusted]]-B2375)/B2375</f>
        <v>6.3065265216328973E-3</v>
      </c>
      <c r="D2376" s="34">
        <f>(Table2634[[#This Row],[M1 Money Stock, Billions of Dollars, Weekly, Seasonally Adjusted]]-B2373)/B2373</f>
        <v>1.0722725180297727E-2</v>
      </c>
      <c r="E2376" s="24">
        <f t="shared" si="36"/>
        <v>16360.875</v>
      </c>
      <c r="F2376" s="32">
        <f>(Table2634[[#This Row],[4 weeks average]]-B2324)/B2324</f>
        <v>3.2600898320531182</v>
      </c>
    </row>
    <row r="2377" spans="1:6" x14ac:dyDescent="0.35">
      <c r="A2377" s="33">
        <v>43997</v>
      </c>
      <c r="B2377" s="24">
        <f>VLOOKUP(Table2634[[#This Row],[Date]],'DB Money Supply'!$A:$D,4)</f>
        <v>16554.599999999999</v>
      </c>
      <c r="C2377" s="30">
        <f>(Table2634[[#This Row],[M1 Money Stock, Billions of Dollars, Weekly, Seasonally Adjusted]]-B2376)/B2376</f>
        <v>5.307520404197302E-3</v>
      </c>
      <c r="D2377" s="34">
        <f>(Table2634[[#This Row],[M1 Money Stock, Billions of Dollars, Weekly, Seasonally Adjusted]]-B2374)/B2374</f>
        <v>1.4387431218519792E-2</v>
      </c>
      <c r="E2377" s="24">
        <f t="shared" ref="E2377:E2440" si="37">AVERAGE(B2374:B2377)</f>
        <v>16426.400000000001</v>
      </c>
      <c r="F2377" s="32">
        <f>(Table2634[[#This Row],[4 weeks average]]-B2325)/B2325</f>
        <v>3.2849615234120257</v>
      </c>
    </row>
    <row r="2378" spans="1:6" x14ac:dyDescent="0.35">
      <c r="A2378" s="33">
        <v>44004</v>
      </c>
      <c r="B2378" s="24">
        <f>VLOOKUP(Table2634[[#This Row],[Date]],'DB Money Supply'!$A:$D,4)</f>
        <v>16654.900000000001</v>
      </c>
      <c r="C2378" s="30">
        <f>(Table2634[[#This Row],[M1 Money Stock, Billions of Dollars, Weekly, Seasonally Adjusted]]-B2377)/B2377</f>
        <v>6.0587389607724088E-3</v>
      </c>
      <c r="D2378" s="34">
        <f>(Table2634[[#This Row],[M1 Money Stock, Billions of Dollars, Weekly, Seasonally Adjusted]]-B2375)/B2375</f>
        <v>1.7776827181618274E-2</v>
      </c>
      <c r="E2378" s="24">
        <f t="shared" si="37"/>
        <v>16510.174999999999</v>
      </c>
      <c r="F2378" s="32">
        <f>(Table2634[[#This Row],[4 weeks average]]-B2326)/B2326</f>
        <v>3.3099629310569867</v>
      </c>
    </row>
    <row r="2379" spans="1:6" x14ac:dyDescent="0.35">
      <c r="A2379" s="33">
        <v>44011</v>
      </c>
      <c r="B2379" s="24">
        <f>VLOOKUP(Table2634[[#This Row],[Date]],'DB Money Supply'!$A:$D,4)</f>
        <v>16656.599999999999</v>
      </c>
      <c r="C2379" s="30">
        <f>(Table2634[[#This Row],[M1 Money Stock, Billions of Dollars, Weekly, Seasonally Adjusted]]-B2378)/B2378</f>
        <v>1.0207206287621597E-4</v>
      </c>
      <c r="D2379" s="34">
        <f>(Table2634[[#This Row],[M1 Money Stock, Billions of Dollars, Weekly, Seasonally Adjusted]]-B2376)/B2376</f>
        <v>1.1501651768363645E-2</v>
      </c>
      <c r="E2379" s="24">
        <f t="shared" si="37"/>
        <v>16583.325000000001</v>
      </c>
      <c r="F2379" s="32">
        <f>(Table2634[[#This Row],[4 weeks average]]-B2327)/B2327</f>
        <v>3.3417528472313132</v>
      </c>
    </row>
    <row r="2380" spans="1:6" x14ac:dyDescent="0.35">
      <c r="A2380" s="33">
        <v>44018</v>
      </c>
      <c r="B2380" s="24">
        <f>VLOOKUP(Table2634[[#This Row],[Date]],'DB Money Supply'!$A:$D,4)</f>
        <v>16763.2</v>
      </c>
      <c r="C2380" s="30">
        <f>(Table2634[[#This Row],[M1 Money Stock, Billions of Dollars, Weekly, Seasonally Adjusted]]-B2379)/B2379</f>
        <v>6.3998655187734706E-3</v>
      </c>
      <c r="D2380" s="34">
        <f>(Table2634[[#This Row],[M1 Money Stock, Billions of Dollars, Weekly, Seasonally Adjusted]]-B2377)/B2377</f>
        <v>1.2600727290300109E-2</v>
      </c>
      <c r="E2380" s="24">
        <f t="shared" si="37"/>
        <v>16657.325000000001</v>
      </c>
      <c r="F2380" s="32">
        <f>(Table2634[[#This Row],[4 weeks average]]-B2328)/B2328</f>
        <v>3.3397663027902982</v>
      </c>
    </row>
    <row r="2381" spans="1:6" x14ac:dyDescent="0.35">
      <c r="A2381" s="33">
        <v>44025</v>
      </c>
      <c r="B2381" s="24">
        <f>VLOOKUP(Table2634[[#This Row],[Date]],'DB Money Supply'!$A:$D,4)</f>
        <v>16836.7</v>
      </c>
      <c r="C2381" s="30">
        <f>(Table2634[[#This Row],[M1 Money Stock, Billions of Dollars, Weekly, Seasonally Adjusted]]-B2380)/B2380</f>
        <v>4.3846043714803858E-3</v>
      </c>
      <c r="D2381" s="34">
        <f>(Table2634[[#This Row],[M1 Money Stock, Billions of Dollars, Weekly, Seasonally Adjusted]]-B2378)/B2378</f>
        <v>1.0915706488781035E-2</v>
      </c>
      <c r="E2381" s="24">
        <f t="shared" si="37"/>
        <v>16727.849999999999</v>
      </c>
      <c r="F2381" s="32">
        <f>(Table2634[[#This Row],[4 weeks average]]-B2329)/B2329</f>
        <v>3.3365608959402704</v>
      </c>
    </row>
    <row r="2382" spans="1:6" x14ac:dyDescent="0.35">
      <c r="A2382" s="33">
        <v>44032</v>
      </c>
      <c r="B2382" s="24">
        <f>VLOOKUP(Table2634[[#This Row],[Date]],'DB Money Supply'!$A:$D,4)</f>
        <v>16781.8</v>
      </c>
      <c r="C2382" s="30">
        <f>(Table2634[[#This Row],[M1 Money Stock, Billions of Dollars, Weekly, Seasonally Adjusted]]-B2381)/B2381</f>
        <v>-3.2607339918155846E-3</v>
      </c>
      <c r="D2382" s="34">
        <f>(Table2634[[#This Row],[M1 Money Stock, Billions of Dollars, Weekly, Seasonally Adjusted]]-B2379)/B2379</f>
        <v>7.5165399901540976E-3</v>
      </c>
      <c r="E2382" s="24">
        <f t="shared" si="37"/>
        <v>16759.575000000001</v>
      </c>
      <c r="F2382" s="32">
        <f>(Table2634[[#This Row],[4 weeks average]]-B2330)/B2330</f>
        <v>3.3236011144648248</v>
      </c>
    </row>
    <row r="2383" spans="1:6" x14ac:dyDescent="0.35">
      <c r="A2383" s="33">
        <v>44039</v>
      </c>
      <c r="B2383" s="24">
        <f>VLOOKUP(Table2634[[#This Row],[Date]],'DB Money Supply'!$A:$D,4)</f>
        <v>16753.2</v>
      </c>
      <c r="C2383" s="30">
        <f>(Table2634[[#This Row],[M1 Money Stock, Billions of Dollars, Weekly, Seasonally Adjusted]]-B2382)/B2382</f>
        <v>-1.7042271985125879E-3</v>
      </c>
      <c r="D2383" s="34">
        <f>(Table2634[[#This Row],[M1 Money Stock, Billions of Dollars, Weekly, Seasonally Adjusted]]-B2380)/B2380</f>
        <v>-5.9654481244631092E-4</v>
      </c>
      <c r="E2383" s="24">
        <f t="shared" si="37"/>
        <v>16783.724999999999</v>
      </c>
      <c r="F2383" s="32">
        <f>(Table2634[[#This Row],[4 weeks average]]-B2331)/B2331</f>
        <v>3.3328492874845099</v>
      </c>
    </row>
    <row r="2384" spans="1:6" x14ac:dyDescent="0.35">
      <c r="A2384" s="33">
        <v>44046</v>
      </c>
      <c r="B2384" s="24">
        <f>VLOOKUP(Table2634[[#This Row],[Date]],'DB Money Supply'!$A:$D,4)</f>
        <v>16734.599999999999</v>
      </c>
      <c r="C2384" s="30">
        <f>(Table2634[[#This Row],[M1 Money Stock, Billions of Dollars, Weekly, Seasonally Adjusted]]-B2383)/B2383</f>
        <v>-1.1102356564717296E-3</v>
      </c>
      <c r="D2384" s="34">
        <f>(Table2634[[#This Row],[M1 Money Stock, Billions of Dollars, Weekly, Seasonally Adjusted]]-B2381)/B2381</f>
        <v>-6.0641337079120122E-3</v>
      </c>
      <c r="E2384" s="24">
        <f t="shared" si="37"/>
        <v>16776.574999999997</v>
      </c>
      <c r="F2384" s="32">
        <f>(Table2634[[#This Row],[4 weeks average]]-B2332)/B2332</f>
        <v>3.3283217234262117</v>
      </c>
    </row>
    <row r="2385" spans="1:6" x14ac:dyDescent="0.35">
      <c r="A2385" s="33">
        <v>44053</v>
      </c>
      <c r="B2385" s="24">
        <f>VLOOKUP(Table2634[[#This Row],[Date]],'DB Money Supply'!$A:$D,4)</f>
        <v>16888.900000000001</v>
      </c>
      <c r="C2385" s="30">
        <f>(Table2634[[#This Row],[M1 Money Stock, Billions of Dollars, Weekly, Seasonally Adjusted]]-B2384)/B2384</f>
        <v>9.220417577952441E-3</v>
      </c>
      <c r="D2385" s="34">
        <f>(Table2634[[#This Row],[M1 Money Stock, Billions of Dollars, Weekly, Seasonally Adjusted]]-B2382)/B2382</f>
        <v>6.381913739885006E-3</v>
      </c>
      <c r="E2385" s="24">
        <f t="shared" si="37"/>
        <v>16789.625</v>
      </c>
      <c r="F2385" s="32">
        <f>(Table2634[[#This Row],[4 weeks average]]-B2333)/B2333</f>
        <v>3.3473912480580013</v>
      </c>
    </row>
    <row r="2386" spans="1:6" x14ac:dyDescent="0.35">
      <c r="A2386" s="33">
        <v>44060</v>
      </c>
      <c r="B2386" s="24">
        <f>VLOOKUP(Table2634[[#This Row],[Date]],'DB Money Supply'!$A:$D,4)</f>
        <v>16938.599999999999</v>
      </c>
      <c r="C2386" s="30">
        <f>(Table2634[[#This Row],[M1 Money Stock, Billions of Dollars, Weekly, Seasonally Adjusted]]-B2385)/B2385</f>
        <v>2.9427612218674445E-3</v>
      </c>
      <c r="D2386" s="34">
        <f>(Table2634[[#This Row],[M1 Money Stock, Billions of Dollars, Weekly, Seasonally Adjusted]]-B2383)/B2383</f>
        <v>1.1066542511281295E-2</v>
      </c>
      <c r="E2386" s="24">
        <f t="shared" si="37"/>
        <v>16828.825000000001</v>
      </c>
      <c r="F2386" s="32">
        <f>(Table2634[[#This Row],[4 weeks average]]-B2334)/B2334</f>
        <v>3.3902809662944802</v>
      </c>
    </row>
    <row r="2387" spans="1:6" x14ac:dyDescent="0.35">
      <c r="A2387" s="33">
        <v>44067</v>
      </c>
      <c r="B2387" s="24">
        <f>VLOOKUP(Table2634[[#This Row],[Date]],'DB Money Supply'!$A:$D,4)</f>
        <v>16880.5</v>
      </c>
      <c r="C2387" s="30">
        <f>(Table2634[[#This Row],[M1 Money Stock, Billions of Dollars, Weekly, Seasonally Adjusted]]-B2386)/B2386</f>
        <v>-3.4300355401271974E-3</v>
      </c>
      <c r="D2387" s="34">
        <f>(Table2634[[#This Row],[M1 Money Stock, Billions of Dollars, Weekly, Seasonally Adjusted]]-B2384)/B2384</f>
        <v>8.7184635426004482E-3</v>
      </c>
      <c r="E2387" s="24">
        <f t="shared" si="37"/>
        <v>16860.650000000001</v>
      </c>
      <c r="F2387" s="32">
        <f>(Table2634[[#This Row],[4 weeks average]]-B2335)/B2335</f>
        <v>3.384172343855635</v>
      </c>
    </row>
    <row r="2388" spans="1:6" x14ac:dyDescent="0.35">
      <c r="A2388" s="33">
        <v>44074</v>
      </c>
      <c r="B2388" s="24">
        <f>VLOOKUP(Table2634[[#This Row],[Date]],'DB Money Supply'!$A:$D,4)</f>
        <v>16962.7</v>
      </c>
      <c r="C2388" s="30">
        <f>(Table2634[[#This Row],[M1 Money Stock, Billions of Dollars, Weekly, Seasonally Adjusted]]-B2387)/B2387</f>
        <v>4.8695240069903572E-3</v>
      </c>
      <c r="D2388" s="34">
        <f>(Table2634[[#This Row],[M1 Money Stock, Billions of Dollars, Weekly, Seasonally Adjusted]]-B2385)/B2385</f>
        <v>4.3697339672802409E-3</v>
      </c>
      <c r="E2388" s="24">
        <f t="shared" si="37"/>
        <v>16917.674999999999</v>
      </c>
      <c r="F2388" s="32">
        <f>(Table2634[[#This Row],[4 weeks average]]-B2336)/B2336</f>
        <v>3.3614620124262031</v>
      </c>
    </row>
    <row r="2389" spans="1:6" x14ac:dyDescent="0.35">
      <c r="A2389" s="33">
        <v>44081</v>
      </c>
      <c r="B2389" s="24">
        <f>VLOOKUP(Table2634[[#This Row],[Date]],'DB Money Supply'!$A:$D,4)</f>
        <v>17087.599999999999</v>
      </c>
      <c r="C2389" s="30">
        <f>(Table2634[[#This Row],[M1 Money Stock, Billions of Dollars, Weekly, Seasonally Adjusted]]-B2388)/B2388</f>
        <v>7.3632145825840113E-3</v>
      </c>
      <c r="D2389" s="34">
        <f>(Table2634[[#This Row],[M1 Money Stock, Billions of Dollars, Weekly, Seasonally Adjusted]]-B2386)/B2386</f>
        <v>8.7964766863849447E-3</v>
      </c>
      <c r="E2389" s="24">
        <f t="shared" si="37"/>
        <v>16967.349999999999</v>
      </c>
      <c r="F2389" s="32">
        <f>(Table2634[[#This Row],[4 weeks average]]-B2337)/B2337</f>
        <v>3.3540634863609533</v>
      </c>
    </row>
    <row r="2390" spans="1:6" x14ac:dyDescent="0.35">
      <c r="A2390" s="33">
        <v>44088</v>
      </c>
      <c r="B2390" s="24">
        <f>VLOOKUP(Table2634[[#This Row],[Date]],'DB Money Supply'!$A:$D,4)</f>
        <v>17214.599999999999</v>
      </c>
      <c r="C2390" s="30">
        <f>(Table2634[[#This Row],[M1 Money Stock, Billions of Dollars, Weekly, Seasonally Adjusted]]-B2389)/B2389</f>
        <v>7.4322900816966696E-3</v>
      </c>
      <c r="D2390" s="34">
        <f>(Table2634[[#This Row],[M1 Money Stock, Billions of Dollars, Weekly, Seasonally Adjusted]]-B2387)/B2387</f>
        <v>1.9792067770504341E-2</v>
      </c>
      <c r="E2390" s="24">
        <f t="shared" si="37"/>
        <v>17036.349999999999</v>
      </c>
      <c r="F2390" s="32">
        <f>(Table2634[[#This Row],[4 weeks average]]-B2338)/B2338</f>
        <v>3.3718820570724692</v>
      </c>
    </row>
    <row r="2391" spans="1:6" x14ac:dyDescent="0.35">
      <c r="A2391" s="33">
        <v>44095</v>
      </c>
      <c r="B2391" s="24">
        <f>VLOOKUP(Table2634[[#This Row],[Date]],'DB Money Supply'!$A:$D,4)</f>
        <v>17237.7</v>
      </c>
      <c r="C2391" s="30">
        <f>(Table2634[[#This Row],[M1 Money Stock, Billions of Dollars, Weekly, Seasonally Adjusted]]-B2390)/B2390</f>
        <v>1.3418842145621846E-3</v>
      </c>
      <c r="D2391" s="34">
        <f>(Table2634[[#This Row],[M1 Money Stock, Billions of Dollars, Weekly, Seasonally Adjusted]]-B2388)/B2388</f>
        <v>1.6212041715057156E-2</v>
      </c>
      <c r="E2391" s="24">
        <f t="shared" si="37"/>
        <v>17125.650000000001</v>
      </c>
      <c r="F2391" s="32">
        <f>(Table2634[[#This Row],[4 weeks average]]-B2339)/B2339</f>
        <v>3.3777223926380371</v>
      </c>
    </row>
    <row r="2392" spans="1:6" x14ac:dyDescent="0.35">
      <c r="A2392" s="33">
        <v>44102</v>
      </c>
      <c r="B2392" s="24">
        <f>VLOOKUP(Table2634[[#This Row],[Date]],'DB Money Supply'!$A:$D,4)</f>
        <v>17174.900000000001</v>
      </c>
      <c r="C2392" s="30">
        <f>(Table2634[[#This Row],[M1 Money Stock, Billions of Dollars, Weekly, Seasonally Adjusted]]-B2391)/B2391</f>
        <v>-3.643177454068656E-3</v>
      </c>
      <c r="D2392" s="34">
        <f>(Table2634[[#This Row],[M1 Money Stock, Billions of Dollars, Weekly, Seasonally Adjusted]]-B2389)/B2389</f>
        <v>5.1089679065522905E-3</v>
      </c>
      <c r="E2392" s="24">
        <f t="shared" si="37"/>
        <v>17178.699999999997</v>
      </c>
      <c r="F2392" s="32">
        <f>(Table2634[[#This Row],[4 weeks average]]-B2340)/B2340</f>
        <v>3.3721717441653296</v>
      </c>
    </row>
    <row r="2393" spans="1:6" x14ac:dyDescent="0.35">
      <c r="A2393" s="33">
        <v>44109</v>
      </c>
      <c r="B2393" s="24">
        <f>VLOOKUP(Table2634[[#This Row],[Date]],'DB Money Supply'!$A:$D,4)</f>
        <v>17224.2</v>
      </c>
      <c r="C2393" s="30">
        <f>(Table2634[[#This Row],[M1 Money Stock, Billions of Dollars, Weekly, Seasonally Adjusted]]-B2392)/B2392</f>
        <v>2.8704679503228124E-3</v>
      </c>
      <c r="D2393" s="34">
        <f>(Table2634[[#This Row],[M1 Money Stock, Billions of Dollars, Weekly, Seasonally Adjusted]]-B2390)/B2390</f>
        <v>5.5766616709085218E-4</v>
      </c>
      <c r="E2393" s="24">
        <f t="shared" si="37"/>
        <v>17212.850000000002</v>
      </c>
      <c r="F2393" s="32">
        <f>(Table2634[[#This Row],[4 weeks average]]-B2341)/B2341</f>
        <v>3.4195573471640954</v>
      </c>
    </row>
    <row r="2394" spans="1:6" x14ac:dyDescent="0.35">
      <c r="A2394" s="33">
        <v>44116</v>
      </c>
      <c r="B2394" s="24">
        <f>VLOOKUP(Table2634[[#This Row],[Date]],'DB Money Supply'!$A:$D,4)</f>
        <v>17331.8</v>
      </c>
      <c r="C2394" s="30">
        <f>(Table2634[[#This Row],[M1 Money Stock, Billions of Dollars, Weekly, Seasonally Adjusted]]-B2393)/B2393</f>
        <v>6.247024535246835E-3</v>
      </c>
      <c r="D2394" s="34">
        <f>(Table2634[[#This Row],[M1 Money Stock, Billions of Dollars, Weekly, Seasonally Adjusted]]-B2391)/B2391</f>
        <v>5.4589649431187768E-3</v>
      </c>
      <c r="E2394" s="24">
        <f t="shared" si="37"/>
        <v>17242.150000000001</v>
      </c>
      <c r="F2394" s="32">
        <f>(Table2634[[#This Row],[4 weeks average]]-B2342)/B2342</f>
        <v>3.3855300640960428</v>
      </c>
    </row>
    <row r="2395" spans="1:6" x14ac:dyDescent="0.35">
      <c r="A2395" s="33">
        <v>44123</v>
      </c>
      <c r="B2395" s="24">
        <f>VLOOKUP(Table2634[[#This Row],[Date]],'DB Money Supply'!$A:$D,4)</f>
        <v>17350.599999999999</v>
      </c>
      <c r="C2395" s="30">
        <f>(Table2634[[#This Row],[M1 Money Stock, Billions of Dollars, Weekly, Seasonally Adjusted]]-B2394)/B2394</f>
        <v>1.0847113398492524E-3</v>
      </c>
      <c r="D2395" s="34">
        <f>(Table2634[[#This Row],[M1 Money Stock, Billions of Dollars, Weekly, Seasonally Adjusted]]-B2392)/B2392</f>
        <v>1.0230045007539903E-2</v>
      </c>
      <c r="E2395" s="24">
        <f t="shared" si="37"/>
        <v>17270.375</v>
      </c>
      <c r="F2395" s="32">
        <f>(Table2634[[#This Row],[4 weeks average]]-B2343)/B2343</f>
        <v>3.3946092775897605</v>
      </c>
    </row>
    <row r="2396" spans="1:6" x14ac:dyDescent="0.35">
      <c r="A2396" s="33">
        <v>44130</v>
      </c>
      <c r="B2396" s="24">
        <f>VLOOKUP(Table2634[[#This Row],[Date]],'DB Money Supply'!$A:$D,4)</f>
        <v>17376.099999999999</v>
      </c>
      <c r="C2396" s="30">
        <f>(Table2634[[#This Row],[M1 Money Stock, Billions of Dollars, Weekly, Seasonally Adjusted]]-B2395)/B2395</f>
        <v>1.4696898089979599E-3</v>
      </c>
      <c r="D2396" s="34">
        <f>(Table2634[[#This Row],[M1 Money Stock, Billions of Dollars, Weekly, Seasonally Adjusted]]-B2393)/B2393</f>
        <v>8.8189872388846971E-3</v>
      </c>
      <c r="E2396" s="24">
        <f t="shared" si="37"/>
        <v>17320.674999999999</v>
      </c>
      <c r="F2396" s="32">
        <f>(Table2634[[#This Row],[4 weeks average]]-B2344)/B2344</f>
        <v>3.4013607602978171</v>
      </c>
    </row>
    <row r="2397" spans="1:6" x14ac:dyDescent="0.35">
      <c r="A2397" s="33">
        <v>44137</v>
      </c>
      <c r="B2397" s="24">
        <f>VLOOKUP(Table2634[[#This Row],[Date]],'DB Money Supply'!$A:$D,4)</f>
        <v>17431.2</v>
      </c>
      <c r="C2397" s="30">
        <f>(Table2634[[#This Row],[M1 Money Stock, Billions of Dollars, Weekly, Seasonally Adjusted]]-B2396)/B2396</f>
        <v>3.1710222662163653E-3</v>
      </c>
      <c r="D2397" s="34">
        <f>(Table2634[[#This Row],[M1 Money Stock, Billions of Dollars, Weekly, Seasonally Adjusted]]-B2394)/B2394</f>
        <v>5.7351227223947573E-3</v>
      </c>
      <c r="E2397" s="24">
        <f t="shared" si="37"/>
        <v>17372.424999999999</v>
      </c>
      <c r="F2397" s="32">
        <f>(Table2634[[#This Row],[4 weeks average]]-B2345)/B2345</f>
        <v>3.3911897780698648</v>
      </c>
    </row>
    <row r="2398" spans="1:6" x14ac:dyDescent="0.35">
      <c r="A2398" s="33">
        <v>44144</v>
      </c>
      <c r="B2398" s="24">
        <f>VLOOKUP(Table2634[[#This Row],[Date]],'DB Money Supply'!$A:$D,4)</f>
        <v>17593.400000000001</v>
      </c>
      <c r="C2398" s="30">
        <f>(Table2634[[#This Row],[M1 Money Stock, Billions of Dollars, Weekly, Seasonally Adjusted]]-B2397)/B2397</f>
        <v>9.3051539767773136E-3</v>
      </c>
      <c r="D2398" s="34">
        <f>(Table2634[[#This Row],[M1 Money Stock, Billions of Dollars, Weekly, Seasonally Adjusted]]-B2395)/B2395</f>
        <v>1.3993752377439566E-2</v>
      </c>
      <c r="E2398" s="24">
        <f t="shared" si="37"/>
        <v>17437.824999999997</v>
      </c>
      <c r="F2398" s="32">
        <f>(Table2634[[#This Row],[4 weeks average]]-B2346)/B2346</f>
        <v>3.4074979779597605</v>
      </c>
    </row>
    <row r="2399" spans="1:6" x14ac:dyDescent="0.35">
      <c r="A2399" s="33">
        <v>44151</v>
      </c>
      <c r="B2399" s="24">
        <f>VLOOKUP(Table2634[[#This Row],[Date]],'DB Money Supply'!$A:$D,4)</f>
        <v>17638.400000000001</v>
      </c>
      <c r="C2399" s="30">
        <f>(Table2634[[#This Row],[M1 Money Stock, Billions of Dollars, Weekly, Seasonally Adjusted]]-B2398)/B2398</f>
        <v>2.5577773483238032E-3</v>
      </c>
      <c r="D2399" s="34">
        <f>(Table2634[[#This Row],[M1 Money Stock, Billions of Dollars, Weekly, Seasonally Adjusted]]-B2396)/B2396</f>
        <v>1.5095447194710144E-2</v>
      </c>
      <c r="E2399" s="24">
        <f t="shared" si="37"/>
        <v>17509.775000000001</v>
      </c>
      <c r="F2399" s="32">
        <f>(Table2634[[#This Row],[4 weeks average]]-B2347)/B2347</f>
        <v>3.4566608974522133</v>
      </c>
    </row>
    <row r="2400" spans="1:6" x14ac:dyDescent="0.35">
      <c r="A2400" s="33">
        <v>44158</v>
      </c>
      <c r="B2400" s="24">
        <f>VLOOKUP(Table2634[[#This Row],[Date]],'DB Money Supply'!$A:$D,4)</f>
        <v>17657.900000000001</v>
      </c>
      <c r="C2400" s="30">
        <f>(Table2634[[#This Row],[M1 Money Stock, Billions of Dollars, Weekly, Seasonally Adjusted]]-B2399)/B2399</f>
        <v>1.1055424528301887E-3</v>
      </c>
      <c r="D2400" s="34">
        <f>(Table2634[[#This Row],[M1 Money Stock, Billions of Dollars, Weekly, Seasonally Adjusted]]-B2397)/B2397</f>
        <v>1.3005415576667166E-2</v>
      </c>
      <c r="E2400" s="24">
        <f t="shared" si="37"/>
        <v>17580.225000000002</v>
      </c>
      <c r="F2400" s="32">
        <f>(Table2634[[#This Row],[4 weeks average]]-B2348)/B2348</f>
        <v>3.4357542956627061</v>
      </c>
    </row>
    <row r="2401" spans="1:6" x14ac:dyDescent="0.35">
      <c r="A2401" s="33">
        <v>44165</v>
      </c>
      <c r="B2401" s="24">
        <f>VLOOKUP(Table2634[[#This Row],[Date]],'DB Money Supply'!$A:$D,4)</f>
        <v>17547.599999999999</v>
      </c>
      <c r="C2401" s="30">
        <f>(Table2634[[#This Row],[M1 Money Stock, Billions of Dollars, Weekly, Seasonally Adjusted]]-B2400)/B2400</f>
        <v>-6.2464959026839488E-3</v>
      </c>
      <c r="D2401" s="34">
        <f>(Table2634[[#This Row],[M1 Money Stock, Billions of Dollars, Weekly, Seasonally Adjusted]]-B2398)/B2398</f>
        <v>-2.6032489456275028E-3</v>
      </c>
      <c r="E2401" s="24">
        <f t="shared" si="37"/>
        <v>17609.325000000001</v>
      </c>
      <c r="F2401" s="32">
        <f>(Table2634[[#This Row],[4 weeks average]]-B2349)/B2349</f>
        <v>3.4528713397056592</v>
      </c>
    </row>
    <row r="2402" spans="1:6" x14ac:dyDescent="0.35">
      <c r="A2402" s="33">
        <v>44172</v>
      </c>
      <c r="B2402" s="24">
        <f>VLOOKUP(Table2634[[#This Row],[Date]],'DB Money Supply'!$A:$D,4)</f>
        <v>17777.400000000001</v>
      </c>
      <c r="C2402" s="30">
        <f>(Table2634[[#This Row],[M1 Money Stock, Billions of Dollars, Weekly, Seasonally Adjusted]]-B2401)/B2401</f>
        <v>1.3095807973740166E-2</v>
      </c>
      <c r="D2402" s="34">
        <f>(Table2634[[#This Row],[M1 Money Stock, Billions of Dollars, Weekly, Seasonally Adjusted]]-B2399)/B2399</f>
        <v>7.8805333817126271E-3</v>
      </c>
      <c r="E2402" s="24">
        <f t="shared" si="37"/>
        <v>17655.325000000001</v>
      </c>
      <c r="F2402" s="32">
        <f>(Table2634[[#This Row],[4 weeks average]]-B2350)/B2350</f>
        <v>3.4367916467720456</v>
      </c>
    </row>
    <row r="2403" spans="1:6" x14ac:dyDescent="0.35">
      <c r="A2403" s="33">
        <v>44179</v>
      </c>
      <c r="B2403" s="24">
        <f>VLOOKUP(Table2634[[#This Row],[Date]],'DB Money Supply'!$A:$D,4)</f>
        <v>17853.5</v>
      </c>
      <c r="C2403" s="30">
        <f>(Table2634[[#This Row],[M1 Money Stock, Billions of Dollars, Weekly, Seasonally Adjusted]]-B2402)/B2402</f>
        <v>4.2807159652141786E-3</v>
      </c>
      <c r="D2403" s="34">
        <f>(Table2634[[#This Row],[M1 Money Stock, Billions of Dollars, Weekly, Seasonally Adjusted]]-B2400)/B2400</f>
        <v>1.1077194909926919E-2</v>
      </c>
      <c r="E2403" s="24">
        <f t="shared" si="37"/>
        <v>17709.099999999999</v>
      </c>
      <c r="F2403" s="32">
        <f>(Table2634[[#This Row],[4 weeks average]]-B2351)/B2351</f>
        <v>3.4351473866112348</v>
      </c>
    </row>
    <row r="2404" spans="1:6" x14ac:dyDescent="0.35">
      <c r="A2404" s="33">
        <v>44186</v>
      </c>
      <c r="B2404" s="24">
        <f>VLOOKUP(Table2634[[#This Row],[Date]],'DB Money Supply'!$A:$D,4)</f>
        <v>17762.7</v>
      </c>
      <c r="C2404" s="30">
        <f>(Table2634[[#This Row],[M1 Money Stock, Billions of Dollars, Weekly, Seasonally Adjusted]]-B2403)/B2403</f>
        <v>-5.0858375108521732E-3</v>
      </c>
      <c r="D2404" s="34">
        <f>(Table2634[[#This Row],[M1 Money Stock, Billions of Dollars, Weekly, Seasonally Adjusted]]-B2401)/B2401</f>
        <v>1.2258086575942134E-2</v>
      </c>
      <c r="E2404" s="24">
        <f t="shared" si="37"/>
        <v>17735.3</v>
      </c>
      <c r="F2404" s="32">
        <f>(Table2634[[#This Row],[4 weeks average]]-B2352)/B2352</f>
        <v>3.4339358483962097</v>
      </c>
    </row>
    <row r="2405" spans="1:6" x14ac:dyDescent="0.35">
      <c r="A2405" s="33">
        <v>44193</v>
      </c>
      <c r="B2405" s="24">
        <f>VLOOKUP(Table2634[[#This Row],[Date]],'DB Money Supply'!$A:$D,4)</f>
        <v>17659.7</v>
      </c>
      <c r="C2405" s="30">
        <f>(Table2634[[#This Row],[M1 Money Stock, Billions of Dollars, Weekly, Seasonally Adjusted]]-B2404)/B2404</f>
        <v>-5.7986679952935077E-3</v>
      </c>
      <c r="D2405" s="34">
        <f>(Table2634[[#This Row],[M1 Money Stock, Billions of Dollars, Weekly, Seasonally Adjusted]]-B2402)/B2402</f>
        <v>-6.6207656912709795E-3</v>
      </c>
      <c r="E2405" s="24">
        <f t="shared" si="37"/>
        <v>17763.325000000001</v>
      </c>
      <c r="F2405" s="32">
        <f>(Table2634[[#This Row],[4 weeks average]]-B2353)/B2353</f>
        <v>3.4807095651296542</v>
      </c>
    </row>
    <row r="2406" spans="1:6" x14ac:dyDescent="0.35">
      <c r="A2406" s="33">
        <v>44200</v>
      </c>
      <c r="B2406" s="24">
        <f>VLOOKUP(Table2634[[#This Row],[Date]],'DB Money Supply'!$A:$D,4)</f>
        <v>17770</v>
      </c>
      <c r="C2406" s="30">
        <f>(Table2634[[#This Row],[M1 Money Stock, Billions of Dollars, Weekly, Seasonally Adjusted]]-B2405)/B2405</f>
        <v>6.2458592161814342E-3</v>
      </c>
      <c r="D2406" s="34">
        <f>(Table2634[[#This Row],[M1 Money Stock, Billions of Dollars, Weekly, Seasonally Adjusted]]-B2403)/B2403</f>
        <v>-4.6769540986361215E-3</v>
      </c>
      <c r="E2406" s="24">
        <f t="shared" si="37"/>
        <v>17761.474999999999</v>
      </c>
      <c r="F2406" s="32">
        <f>(Table2634[[#This Row],[4 weeks average]]-B2354)/B2354</f>
        <v>3.4978285092050947</v>
      </c>
    </row>
    <row r="2407" spans="1:6" x14ac:dyDescent="0.35">
      <c r="A2407" s="33">
        <v>44207</v>
      </c>
      <c r="B2407" s="24">
        <f>VLOOKUP(Table2634[[#This Row],[Date]],'DB Money Supply'!$A:$D,4)</f>
        <v>18142.099999999999</v>
      </c>
      <c r="C2407" s="30">
        <f>(Table2634[[#This Row],[M1 Money Stock, Billions of Dollars, Weekly, Seasonally Adjusted]]-B2406)/B2406</f>
        <v>2.0939786156443364E-2</v>
      </c>
      <c r="D2407" s="34">
        <f>(Table2634[[#This Row],[M1 Money Stock, Billions of Dollars, Weekly, Seasonally Adjusted]]-B2404)/B2404</f>
        <v>2.135936541178975E-2</v>
      </c>
      <c r="E2407" s="24">
        <f t="shared" si="37"/>
        <v>17833.625</v>
      </c>
      <c r="F2407" s="32">
        <f>(Table2634[[#This Row],[4 weeks average]]-B2355)/B2355</f>
        <v>3.5141560775578391</v>
      </c>
    </row>
    <row r="2408" spans="1:6" x14ac:dyDescent="0.35">
      <c r="A2408" s="33">
        <v>44214</v>
      </c>
      <c r="B2408" s="24">
        <f>VLOOKUP(Table2634[[#This Row],[Date]],'DB Money Supply'!$A:$D,4)</f>
        <v>18151.2</v>
      </c>
      <c r="C2408" s="30">
        <f>(Table2634[[#This Row],[M1 Money Stock, Billions of Dollars, Weekly, Seasonally Adjusted]]-B2407)/B2407</f>
        <v>5.0159573588516126E-4</v>
      </c>
      <c r="D2408" s="34">
        <f>(Table2634[[#This Row],[M1 Money Stock, Billions of Dollars, Weekly, Seasonally Adjusted]]-B2405)/B2405</f>
        <v>2.7831729870835858E-2</v>
      </c>
      <c r="E2408" s="24">
        <f t="shared" si="37"/>
        <v>17930.75</v>
      </c>
      <c r="F2408" s="32">
        <f>(Table2634[[#This Row],[4 weeks average]]-B2356)/B2356</f>
        <v>3.5064590716027042</v>
      </c>
    </row>
    <row r="2409" spans="1:6" x14ac:dyDescent="0.35">
      <c r="A2409" s="33">
        <v>44221</v>
      </c>
      <c r="B2409" s="24">
        <f>VLOOKUP(Table2634[[#This Row],[Date]],'DB Money Supply'!$A:$D,4)</f>
        <v>18107.7</v>
      </c>
      <c r="C2409" s="30">
        <f>(Table2634[[#This Row],[M1 Money Stock, Billions of Dollars, Weekly, Seasonally Adjusted]]-B2408)/B2408</f>
        <v>-2.3965357662303318E-3</v>
      </c>
      <c r="D2409" s="34">
        <f>(Table2634[[#This Row],[M1 Money Stock, Billions of Dollars, Weekly, Seasonally Adjusted]]-B2406)/B2406</f>
        <v>1.9003939223410284E-2</v>
      </c>
      <c r="E2409" s="24">
        <f t="shared" si="37"/>
        <v>18042.75</v>
      </c>
      <c r="F2409" s="32">
        <f>(Table2634[[#This Row],[4 weeks average]]-B2357)/B2357</f>
        <v>3.5526860286139637</v>
      </c>
    </row>
    <row r="2410" spans="1:6" x14ac:dyDescent="0.35">
      <c r="A2410" s="33">
        <v>44228</v>
      </c>
      <c r="B2410" s="24">
        <f>VLOOKUP(Table2634[[#This Row],[Date]],'DB Money Supply'!$A:$D,4)</f>
        <v>18104.900000000001</v>
      </c>
      <c r="C2410" s="30">
        <f>(Table2634[[#This Row],[M1 Money Stock, Billions of Dollars, Weekly, Seasonally Adjusted]]-B2409)/B2409</f>
        <v>-1.5463035062427986E-4</v>
      </c>
      <c r="D2410" s="34">
        <f>(Table2634[[#This Row],[M1 Money Stock, Billions of Dollars, Weekly, Seasonally Adjusted]]-B2407)/B2407</f>
        <v>-2.0504792719694574E-3</v>
      </c>
      <c r="E2410" s="24">
        <f t="shared" si="37"/>
        <v>18126.474999999999</v>
      </c>
      <c r="F2410" s="32">
        <f>(Table2634[[#This Row],[4 weeks average]]-B2358)/B2358</f>
        <v>3.4403691636862472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F772"/>
  <sheetViews>
    <sheetView zoomScale="140" zoomScaleNormal="140" workbookViewId="0">
      <pane ySplit="5" topLeftCell="A754" activePane="bottomLeft" state="frozen"/>
      <selection pane="bottomLeft" activeCell="A766" sqref="A766:D772"/>
    </sheetView>
  </sheetViews>
  <sheetFormatPr defaultColWidth="9.1796875" defaultRowHeight="14.5" x14ac:dyDescent="0.35"/>
  <cols>
    <col min="1" max="1" width="16.6328125" style="16" customWidth="1"/>
    <col min="2" max="2" width="19" style="70" customWidth="1"/>
    <col min="3" max="3" width="14.6328125" style="16" customWidth="1"/>
    <col min="4" max="4" width="14.6328125" style="70" customWidth="1"/>
    <col min="5" max="35" width="9.1796875" style="70" customWidth="1"/>
    <col min="36" max="16384" width="9.1796875" style="70"/>
  </cols>
  <sheetData>
    <row r="1" spans="1:6" x14ac:dyDescent="0.35">
      <c r="A1" t="s">
        <v>17</v>
      </c>
    </row>
    <row r="2" spans="1:6" x14ac:dyDescent="0.35">
      <c r="A2" s="70" t="s">
        <v>144</v>
      </c>
    </row>
    <row r="3" spans="1:6" x14ac:dyDescent="0.35">
      <c r="E3" s="18" t="s">
        <v>145</v>
      </c>
      <c r="F3" s="19">
        <f>AVERAGE(D7:D752)</f>
        <v>7.2207896816765732E-2</v>
      </c>
    </row>
    <row r="4" spans="1:6" ht="16" customHeight="1" thickBot="1" x14ac:dyDescent="0.4">
      <c r="F4" s="17">
        <f>_xlfn.STDEV.S(D7:D752)</f>
        <v>6.6153793713642828E-2</v>
      </c>
    </row>
    <row r="5" spans="1:6" ht="69" customHeight="1" thickBot="1" x14ac:dyDescent="0.4">
      <c r="A5" s="58" t="s">
        <v>133</v>
      </c>
      <c r="B5" s="59" t="s">
        <v>146</v>
      </c>
      <c r="C5" s="60" t="s">
        <v>147</v>
      </c>
      <c r="D5" s="60" t="s">
        <v>148</v>
      </c>
    </row>
    <row r="6" spans="1:6" x14ac:dyDescent="0.35">
      <c r="A6" s="55">
        <v>21551</v>
      </c>
      <c r="B6" s="57">
        <f>VLOOKUP(Table26[[#This Row],[Date]],'DB Money Supply'!$A:$E,5)</f>
        <v>286.60000000000002</v>
      </c>
      <c r="C6" s="56"/>
      <c r="D6" s="56"/>
    </row>
    <row r="7" spans="1:6" x14ac:dyDescent="0.35">
      <c r="A7" s="33">
        <v>21582</v>
      </c>
      <c r="B7" s="57">
        <f>VLOOKUP(Table26[[#This Row],[Date]],'DB Money Supply'!$A:$E,5)</f>
        <v>287.7</v>
      </c>
      <c r="C7" s="30">
        <f>(Table26[[#This Row],[M2 Money Stock, Billions of Dollars, Monthly, Seasonally Adjusted]]-B6)/B6</f>
        <v>3.8381018841589874E-3</v>
      </c>
      <c r="D7" s="31">
        <f>((1+Table26[[#This Row],[Monthly change]])^12)-1</f>
        <v>4.7042017029254479E-2</v>
      </c>
    </row>
    <row r="8" spans="1:6" x14ac:dyDescent="0.35">
      <c r="A8" s="55">
        <v>21610</v>
      </c>
      <c r="B8" s="57">
        <f>VLOOKUP(Table26[[#This Row],[Date]],'DB Money Supply'!$A:$E,5)</f>
        <v>289.2</v>
      </c>
      <c r="C8" s="30">
        <f>(Table26[[#This Row],[M2 Money Stock, Billions of Dollars, Monthly, Seasonally Adjusted]]-B7)/B7</f>
        <v>5.2137643378519297E-3</v>
      </c>
      <c r="D8" s="31">
        <f>((1+Table26[[#This Row],[Monthly change]])^12)-1</f>
        <v>6.4390821296760548E-2</v>
      </c>
    </row>
    <row r="9" spans="1:6" x14ac:dyDescent="0.35">
      <c r="A9" s="33">
        <v>21641</v>
      </c>
      <c r="B9" s="57">
        <f>VLOOKUP(Table26[[#This Row],[Date]],'DB Money Supply'!$A:$E,5)</f>
        <v>290.10000000000002</v>
      </c>
      <c r="C9" s="30">
        <f>(Table26[[#This Row],[M2 Money Stock, Billions of Dollars, Monthly, Seasonally Adjusted]]-B8)/B8</f>
        <v>3.1120331950208651E-3</v>
      </c>
      <c r="D9" s="31">
        <f>((1+Table26[[#This Row],[Monthly change]])^12)-1</f>
        <v>3.7990269178933556E-2</v>
      </c>
    </row>
    <row r="10" spans="1:6" x14ac:dyDescent="0.35">
      <c r="A10" s="55">
        <v>21671</v>
      </c>
      <c r="B10" s="57">
        <f>VLOOKUP(Table26[[#This Row],[Date]],'DB Money Supply'!$A:$E,5)</f>
        <v>292.2</v>
      </c>
      <c r="C10" s="30">
        <f>(Table26[[#This Row],[M2 Money Stock, Billions of Dollars, Monthly, Seasonally Adjusted]]-B9)/B9</f>
        <v>7.2388831437434189E-3</v>
      </c>
      <c r="D10" s="31">
        <f>((1+Table26[[#This Row],[Monthly change]])^12)-1</f>
        <v>9.0409919272929296E-2</v>
      </c>
    </row>
    <row r="11" spans="1:6" x14ac:dyDescent="0.35">
      <c r="A11" s="33">
        <v>21702</v>
      </c>
      <c r="B11" s="57">
        <f>VLOOKUP(Table26[[#This Row],[Date]],'DB Money Supply'!$A:$E,5)</f>
        <v>294.10000000000002</v>
      </c>
      <c r="C11" s="30">
        <f>(Table26[[#This Row],[M2 Money Stock, Billions of Dollars, Monthly, Seasonally Adjusted]]-B10)/B10</f>
        <v>6.5023956194388572E-3</v>
      </c>
      <c r="D11" s="31">
        <f>((1+Table26[[#This Row],[Monthly change]])^12)-1</f>
        <v>8.0880681765962859E-2</v>
      </c>
    </row>
    <row r="12" spans="1:6" x14ac:dyDescent="0.35">
      <c r="A12" s="55">
        <v>21732</v>
      </c>
      <c r="B12" s="57">
        <f>VLOOKUP(Table26[[#This Row],[Date]],'DB Money Supply'!$A:$E,5)</f>
        <v>295.2</v>
      </c>
      <c r="C12" s="30">
        <f>(Table26[[#This Row],[M2 Money Stock, Billions of Dollars, Monthly, Seasonally Adjusted]]-B11)/B11</f>
        <v>3.7402244134646916E-3</v>
      </c>
      <c r="D12" s="31">
        <f>((1+Table26[[#This Row],[Monthly change]])^12)-1</f>
        <v>4.5817593876198659E-2</v>
      </c>
    </row>
    <row r="13" spans="1:6" x14ac:dyDescent="0.35">
      <c r="A13" s="33">
        <v>21763</v>
      </c>
      <c r="B13" s="57">
        <f>VLOOKUP(Table26[[#This Row],[Date]],'DB Money Supply'!$A:$E,5)</f>
        <v>296.39999999999998</v>
      </c>
      <c r="C13" s="30">
        <f>(Table26[[#This Row],[M2 Money Stock, Billions of Dollars, Monthly, Seasonally Adjusted]]-B12)/B12</f>
        <v>4.0650406504064655E-3</v>
      </c>
      <c r="D13" s="31">
        <f>((1+Table26[[#This Row],[Monthly change]])^12)-1</f>
        <v>4.9886022573404576E-2</v>
      </c>
    </row>
    <row r="14" spans="1:6" x14ac:dyDescent="0.35">
      <c r="A14" s="55">
        <v>21794</v>
      </c>
      <c r="B14" s="57">
        <f>VLOOKUP(Table26[[#This Row],[Date]],'DB Money Supply'!$A:$E,5)</f>
        <v>296.7</v>
      </c>
      <c r="C14" s="30">
        <f>(Table26[[#This Row],[M2 Money Stock, Billions of Dollars, Monthly, Seasonally Adjusted]]-B13)/B13</f>
        <v>1.0121457489878926E-3</v>
      </c>
      <c r="D14" s="31">
        <f>((1+Table26[[#This Row],[Monthly change]])^12)-1</f>
        <v>1.2213590597274226E-2</v>
      </c>
    </row>
    <row r="15" spans="1:6" x14ac:dyDescent="0.35">
      <c r="A15" s="33">
        <v>21824</v>
      </c>
      <c r="B15" s="57">
        <f>VLOOKUP(Table26[[#This Row],[Date]],'DB Money Supply'!$A:$E,5)</f>
        <v>296.5</v>
      </c>
      <c r="C15" s="30">
        <f>(Table26[[#This Row],[M2 Money Stock, Billions of Dollars, Monthly, Seasonally Adjusted]]-B14)/B14</f>
        <v>-6.7408156386918993E-4</v>
      </c>
      <c r="D15" s="31">
        <f>((1+Table26[[#This Row],[Monthly change]])^12)-1</f>
        <v>-8.0590565758287269E-3</v>
      </c>
    </row>
    <row r="16" spans="1:6" x14ac:dyDescent="0.35">
      <c r="A16" s="55">
        <v>21855</v>
      </c>
      <c r="B16" s="57">
        <f>VLOOKUP(Table26[[#This Row],[Date]],'DB Money Supply'!$A:$E,5)</f>
        <v>297.10000000000002</v>
      </c>
      <c r="C16" s="30">
        <f>(Table26[[#This Row],[M2 Money Stock, Billions of Dollars, Monthly, Seasonally Adjusted]]-B15)/B15</f>
        <v>2.0236087689714088E-3</v>
      </c>
      <c r="D16" s="31">
        <f>((1+Table26[[#This Row],[Monthly change]])^12)-1</f>
        <v>2.4555406122701129E-2</v>
      </c>
    </row>
    <row r="17" spans="1:4" x14ac:dyDescent="0.35">
      <c r="A17" s="33">
        <v>21885</v>
      </c>
      <c r="B17" s="57">
        <f>VLOOKUP(Table26[[#This Row],[Date]],'DB Money Supply'!$A:$E,5)</f>
        <v>297.8</v>
      </c>
      <c r="C17" s="30">
        <f>(Table26[[#This Row],[M2 Money Stock, Billions of Dollars, Monthly, Seasonally Adjusted]]-B16)/B16</f>
        <v>2.3561090541904697E-3</v>
      </c>
      <c r="D17" s="31">
        <f>((1+Table26[[#This Row],[Monthly change]])^12)-1</f>
        <v>2.864258391084018E-2</v>
      </c>
    </row>
    <row r="18" spans="1:4" x14ac:dyDescent="0.35">
      <c r="A18" s="55">
        <v>21916</v>
      </c>
      <c r="B18" s="57">
        <f>VLOOKUP(Table26[[#This Row],[Date]],'DB Money Supply'!$A:$E,5)</f>
        <v>298.2</v>
      </c>
      <c r="C18" s="30">
        <f>(Table26[[#This Row],[M2 Money Stock, Billions of Dollars, Monthly, Seasonally Adjusted]]-B17)/B17</f>
        <v>1.3431833445264514E-3</v>
      </c>
      <c r="D18" s="31">
        <f>((1+Table26[[#This Row],[Monthly change]])^12)-1</f>
        <v>1.623780821219678E-2</v>
      </c>
    </row>
    <row r="19" spans="1:4" x14ac:dyDescent="0.35">
      <c r="A19" s="33">
        <v>21947</v>
      </c>
      <c r="B19" s="57">
        <f>VLOOKUP(Table26[[#This Row],[Date]],'DB Money Supply'!$A:$E,5)</f>
        <v>298.39999999999998</v>
      </c>
      <c r="C19" s="30">
        <f>(Table26[[#This Row],[M2 Money Stock, Billions of Dollars, Monthly, Seasonally Adjusted]]-B18)/B18</f>
        <v>6.7069081153584389E-4</v>
      </c>
      <c r="D19" s="31">
        <f>((1+Table26[[#This Row],[Monthly change]])^12)-1</f>
        <v>8.0780447383088649E-3</v>
      </c>
    </row>
    <row r="20" spans="1:4" x14ac:dyDescent="0.35">
      <c r="A20" s="55">
        <v>21976</v>
      </c>
      <c r="B20" s="57">
        <f>VLOOKUP(Table26[[#This Row],[Date]],'DB Money Supply'!$A:$E,5)</f>
        <v>299.3</v>
      </c>
      <c r="C20" s="30">
        <f>(Table26[[#This Row],[M2 Money Stock, Billions of Dollars, Monthly, Seasonally Adjusted]]-B19)/B19</f>
        <v>3.0160857908848328E-3</v>
      </c>
      <c r="D20" s="31">
        <f>((1+Table26[[#This Row],[Monthly change]])^12)-1</f>
        <v>3.6799493764583913E-2</v>
      </c>
    </row>
    <row r="21" spans="1:4" x14ac:dyDescent="0.35">
      <c r="A21" s="33">
        <v>22007</v>
      </c>
      <c r="B21" s="57">
        <f>VLOOKUP(Table26[[#This Row],[Date]],'DB Money Supply'!$A:$E,5)</f>
        <v>300.10000000000002</v>
      </c>
      <c r="C21" s="30">
        <f>(Table26[[#This Row],[M2 Money Stock, Billions of Dollars, Monthly, Seasonally Adjusted]]-B20)/B20</f>
        <v>2.6729034413632185E-3</v>
      </c>
      <c r="D21" s="31">
        <f>((1+Table26[[#This Row],[Monthly change]])^12)-1</f>
        <v>3.2550599107734612E-2</v>
      </c>
    </row>
    <row r="22" spans="1:4" x14ac:dyDescent="0.35">
      <c r="A22" s="55">
        <v>22037</v>
      </c>
      <c r="B22" s="57">
        <f>VLOOKUP(Table26[[#This Row],[Date]],'DB Money Supply'!$A:$E,5)</f>
        <v>300.89999999999998</v>
      </c>
      <c r="C22" s="30">
        <f>(Table26[[#This Row],[M2 Money Stock, Billions of Dollars, Monthly, Seasonally Adjusted]]-B21)/B21</f>
        <v>2.6657780739751898E-3</v>
      </c>
      <c r="D22" s="31">
        <f>((1+Table26[[#This Row],[Monthly change]])^12)-1</f>
        <v>3.246255027601852E-2</v>
      </c>
    </row>
    <row r="23" spans="1:4" x14ac:dyDescent="0.35">
      <c r="A23" s="33">
        <v>22068</v>
      </c>
      <c r="B23" s="57">
        <f>VLOOKUP(Table26[[#This Row],[Date]],'DB Money Supply'!$A:$E,5)</f>
        <v>302.3</v>
      </c>
      <c r="C23" s="30">
        <f>(Table26[[#This Row],[M2 Money Stock, Billions of Dollars, Monthly, Seasonally Adjusted]]-B22)/B22</f>
        <v>4.6527085410436502E-3</v>
      </c>
      <c r="D23" s="31">
        <f>((1+Table26[[#This Row],[Monthly change]])^12)-1</f>
        <v>5.7283642676941415E-2</v>
      </c>
    </row>
    <row r="24" spans="1:4" x14ac:dyDescent="0.35">
      <c r="A24" s="55">
        <v>22098</v>
      </c>
      <c r="B24" s="57">
        <f>VLOOKUP(Table26[[#This Row],[Date]],'DB Money Supply'!$A:$E,5)</f>
        <v>304.10000000000002</v>
      </c>
      <c r="C24" s="30">
        <f>(Table26[[#This Row],[M2 Money Stock, Billions of Dollars, Monthly, Seasonally Adjusted]]-B23)/B23</f>
        <v>5.9543499834601764E-3</v>
      </c>
      <c r="D24" s="31">
        <f>((1+Table26[[#This Row],[Monthly change]])^12)-1</f>
        <v>7.3839254301748314E-2</v>
      </c>
    </row>
    <row r="25" spans="1:4" x14ac:dyDescent="0.35">
      <c r="A25" s="55">
        <v>22129</v>
      </c>
      <c r="B25" s="57">
        <f>VLOOKUP(Table26[[#This Row],[Date]],'DB Money Supply'!$A:$E,5)</f>
        <v>306.89999999999998</v>
      </c>
      <c r="C25" s="30">
        <f>(Table26[[#This Row],[M2 Money Stock, Billions of Dollars, Monthly, Seasonally Adjusted]]-B24)/B24</f>
        <v>9.2074975337058679E-3</v>
      </c>
      <c r="D25" s="31">
        <f>((1+Table26[[#This Row],[Monthly change]])^12)-1</f>
        <v>0.11626066034990168</v>
      </c>
    </row>
    <row r="26" spans="1:4" x14ac:dyDescent="0.35">
      <c r="A26" s="33">
        <v>22160</v>
      </c>
      <c r="B26" s="57">
        <f>VLOOKUP(Table26[[#This Row],[Date]],'DB Money Supply'!$A:$E,5)</f>
        <v>308.39999999999998</v>
      </c>
      <c r="C26" s="30">
        <f>(Table26[[#This Row],[M2 Money Stock, Billions of Dollars, Monthly, Seasonally Adjusted]]-B25)/B25</f>
        <v>4.8875855327468231E-3</v>
      </c>
      <c r="D26" s="31">
        <f>((1+Table26[[#This Row],[Monthly change]])^12)-1</f>
        <v>6.0253638136687382E-2</v>
      </c>
    </row>
    <row r="27" spans="1:4" x14ac:dyDescent="0.35">
      <c r="A27" s="55">
        <v>22190</v>
      </c>
      <c r="B27" s="57">
        <f>VLOOKUP(Table26[[#This Row],[Date]],'DB Money Supply'!$A:$E,5)</f>
        <v>309.5</v>
      </c>
      <c r="C27" s="30">
        <f>(Table26[[#This Row],[M2 Money Stock, Billions of Dollars, Monthly, Seasonally Adjusted]]-B26)/B26</f>
        <v>3.5667963683528627E-3</v>
      </c>
      <c r="D27" s="31">
        <f>((1+Table26[[#This Row],[Monthly change]])^12)-1</f>
        <v>4.365127431406135E-2</v>
      </c>
    </row>
    <row r="28" spans="1:4" x14ac:dyDescent="0.35">
      <c r="A28" s="33">
        <v>22221</v>
      </c>
      <c r="B28" s="57">
        <f>VLOOKUP(Table26[[#This Row],[Date]],'DB Money Supply'!$A:$E,5)</f>
        <v>310.89999999999998</v>
      </c>
      <c r="C28" s="30">
        <f>(Table26[[#This Row],[M2 Money Stock, Billions of Dollars, Monthly, Seasonally Adjusted]]-B27)/B27</f>
        <v>4.5234248788367602E-3</v>
      </c>
      <c r="D28" s="31">
        <f>((1+Table26[[#This Row],[Monthly change]])^12)-1</f>
        <v>5.5652120094355606E-2</v>
      </c>
    </row>
    <row r="29" spans="1:4" x14ac:dyDescent="0.35">
      <c r="A29" s="55">
        <v>22251</v>
      </c>
      <c r="B29" s="57">
        <f>VLOOKUP(Table26[[#This Row],[Date]],'DB Money Supply'!$A:$E,5)</f>
        <v>312.39999999999998</v>
      </c>
      <c r="C29" s="30">
        <f>(Table26[[#This Row],[M2 Money Stock, Billions of Dollars, Monthly, Seasonally Adjusted]]-B28)/B28</f>
        <v>4.8247024766806049E-3</v>
      </c>
      <c r="D29" s="31">
        <f>((1+Table26[[#This Row],[Monthly change]])^12)-1</f>
        <v>5.9457739595479175E-2</v>
      </c>
    </row>
    <row r="30" spans="1:4" x14ac:dyDescent="0.35">
      <c r="A30" s="33">
        <v>22282</v>
      </c>
      <c r="B30" s="57">
        <f>VLOOKUP(Table26[[#This Row],[Date]],'DB Money Supply'!$A:$E,5)</f>
        <v>314.10000000000002</v>
      </c>
      <c r="C30" s="30">
        <f>(Table26[[#This Row],[M2 Money Stock, Billions of Dollars, Monthly, Seasonally Adjusted]]-B29)/B29</f>
        <v>5.4417413572344607E-3</v>
      </c>
      <c r="D30" s="31">
        <f>((1+Table26[[#This Row],[Monthly change]])^12)-1</f>
        <v>6.7291214034367774E-2</v>
      </c>
    </row>
    <row r="31" spans="1:4" x14ac:dyDescent="0.35">
      <c r="A31" s="55">
        <v>22313</v>
      </c>
      <c r="B31" s="57">
        <f>VLOOKUP(Table26[[#This Row],[Date]],'DB Money Supply'!$A:$E,5)</f>
        <v>316.5</v>
      </c>
      <c r="C31" s="30">
        <f>(Table26[[#This Row],[M2 Money Stock, Billions of Dollars, Monthly, Seasonally Adjusted]]-B30)/B30</f>
        <v>7.6408787010505477E-3</v>
      </c>
      <c r="D31" s="31">
        <f>((1+Table26[[#This Row],[Monthly change]])^12)-1</f>
        <v>9.5643673753004199E-2</v>
      </c>
    </row>
    <row r="32" spans="1:4" x14ac:dyDescent="0.35">
      <c r="A32" s="33">
        <v>22341</v>
      </c>
      <c r="B32" s="57">
        <f>VLOOKUP(Table26[[#This Row],[Date]],'DB Money Supply'!$A:$E,5)</f>
        <v>318.3</v>
      </c>
      <c r="C32" s="30">
        <f>(Table26[[#This Row],[M2 Money Stock, Billions of Dollars, Monthly, Seasonally Adjusted]]-B31)/B31</f>
        <v>5.6872037914692305E-3</v>
      </c>
      <c r="D32" s="31">
        <f>((1+Table26[[#This Row],[Monthly change]])^12)-1</f>
        <v>7.0422159707942633E-2</v>
      </c>
    </row>
    <row r="33" spans="1:4" x14ac:dyDescent="0.35">
      <c r="A33" s="55">
        <v>22372</v>
      </c>
      <c r="B33" s="57">
        <f>VLOOKUP(Table26[[#This Row],[Date]],'DB Money Supply'!$A:$E,5)</f>
        <v>319.89999999999998</v>
      </c>
      <c r="C33" s="30">
        <f>(Table26[[#This Row],[M2 Money Stock, Billions of Dollars, Monthly, Seasonally Adjusted]]-B32)/B32</f>
        <v>5.0267043669493111E-3</v>
      </c>
      <c r="D33" s="31">
        <f>((1+Table26[[#This Row],[Monthly change]])^12)-1</f>
        <v>6.201638592550518E-2</v>
      </c>
    </row>
    <row r="34" spans="1:4" x14ac:dyDescent="0.35">
      <c r="A34" s="33">
        <v>22402</v>
      </c>
      <c r="B34" s="57">
        <f>VLOOKUP(Table26[[#This Row],[Date]],'DB Money Supply'!$A:$E,5)</f>
        <v>322.2</v>
      </c>
      <c r="C34" s="30">
        <f>(Table26[[#This Row],[M2 Money Stock, Billions of Dollars, Monthly, Seasonally Adjusted]]-B33)/B33</f>
        <v>7.1897467958737466E-3</v>
      </c>
      <c r="D34" s="31">
        <f>((1+Table26[[#This Row],[Monthly change]])^12)-1</f>
        <v>8.977176613461868E-2</v>
      </c>
    </row>
    <row r="35" spans="1:4" x14ac:dyDescent="0.35">
      <c r="A35" s="55">
        <v>22433</v>
      </c>
      <c r="B35" s="57">
        <f>VLOOKUP(Table26[[#This Row],[Date]],'DB Money Supply'!$A:$E,5)</f>
        <v>324.3</v>
      </c>
      <c r="C35" s="30">
        <f>(Table26[[#This Row],[M2 Money Stock, Billions of Dollars, Monthly, Seasonally Adjusted]]-B34)/B34</f>
        <v>6.5176908752328459E-3</v>
      </c>
      <c r="D35" s="31">
        <f>((1+Table26[[#This Row],[Monthly change]])^12)-1</f>
        <v>8.1077804734768666E-2</v>
      </c>
    </row>
    <row r="36" spans="1:4" x14ac:dyDescent="0.35">
      <c r="A36" s="33">
        <v>22463</v>
      </c>
      <c r="B36" s="57">
        <f>VLOOKUP(Table26[[#This Row],[Date]],'DB Money Supply'!$A:$E,5)</f>
        <v>325.60000000000002</v>
      </c>
      <c r="C36" s="30">
        <f>(Table26[[#This Row],[M2 Money Stock, Billions of Dollars, Monthly, Seasonally Adjusted]]-B35)/B35</f>
        <v>4.008633980881934E-3</v>
      </c>
      <c r="D36" s="31">
        <f>((1+Table26[[#This Row],[Monthly change]])^12)-1</f>
        <v>4.9178471445572747E-2</v>
      </c>
    </row>
    <row r="37" spans="1:4" x14ac:dyDescent="0.35">
      <c r="A37" s="55">
        <v>22494</v>
      </c>
      <c r="B37" s="57">
        <f>VLOOKUP(Table26[[#This Row],[Date]],'DB Money Supply'!$A:$E,5)</f>
        <v>327.60000000000002</v>
      </c>
      <c r="C37" s="30">
        <f>(Table26[[#This Row],[M2 Money Stock, Billions of Dollars, Monthly, Seasonally Adjusted]]-B36)/B36</f>
        <v>6.1425061425061421E-3</v>
      </c>
      <c r="D37" s="31">
        <f>((1+Table26[[#This Row],[Monthly change]])^12)-1</f>
        <v>7.6251977553662975E-2</v>
      </c>
    </row>
    <row r="38" spans="1:4" x14ac:dyDescent="0.35">
      <c r="A38" s="33">
        <v>22525</v>
      </c>
      <c r="B38" s="57">
        <f>VLOOKUP(Table26[[#This Row],[Date]],'DB Money Supply'!$A:$E,5)</f>
        <v>329.5</v>
      </c>
      <c r="C38" s="30">
        <f>(Table26[[#This Row],[M2 Money Stock, Billions of Dollars, Monthly, Seasonally Adjusted]]-B37)/B37</f>
        <v>5.7997557997557297E-3</v>
      </c>
      <c r="D38" s="31">
        <f>((1+Table26[[#This Row],[Monthly change]])^12)-1</f>
        <v>7.1860607164506707E-2</v>
      </c>
    </row>
    <row r="39" spans="1:4" x14ac:dyDescent="0.35">
      <c r="A39" s="55">
        <v>22555</v>
      </c>
      <c r="B39" s="57">
        <f>VLOOKUP(Table26[[#This Row],[Date]],'DB Money Supply'!$A:$E,5)</f>
        <v>331.1</v>
      </c>
      <c r="C39" s="30">
        <f>(Table26[[#This Row],[M2 Money Stock, Billions of Dollars, Monthly, Seasonally Adjusted]]-B38)/B38</f>
        <v>4.8558421851290527E-3</v>
      </c>
      <c r="D39" s="31">
        <f>((1+Table26[[#This Row],[Monthly change]])^12)-1</f>
        <v>5.9851800316851111E-2</v>
      </c>
    </row>
    <row r="40" spans="1:4" x14ac:dyDescent="0.35">
      <c r="A40" s="33">
        <v>22586</v>
      </c>
      <c r="B40" s="57">
        <f>VLOOKUP(Table26[[#This Row],[Date]],'DB Money Supply'!$A:$E,5)</f>
        <v>333.4</v>
      </c>
      <c r="C40" s="30">
        <f>(Table26[[#This Row],[M2 Money Stock, Billions of Dollars, Monthly, Seasonally Adjusted]]-B39)/B39</f>
        <v>6.9465418302626231E-3</v>
      </c>
      <c r="D40" s="31">
        <f>((1+Table26[[#This Row],[Monthly change]])^12)-1</f>
        <v>8.661820507783724E-2</v>
      </c>
    </row>
    <row r="41" spans="1:4" x14ac:dyDescent="0.35">
      <c r="A41" s="55">
        <v>22616</v>
      </c>
      <c r="B41" s="57">
        <f>VLOOKUP(Table26[[#This Row],[Date]],'DB Money Supply'!$A:$E,5)</f>
        <v>335.5</v>
      </c>
      <c r="C41" s="30">
        <f>(Table26[[#This Row],[M2 Money Stock, Billions of Dollars, Monthly, Seasonally Adjusted]]-B40)/B40</f>
        <v>6.2987402519496787E-3</v>
      </c>
      <c r="D41" s="31">
        <f>((1+Table26[[#This Row],[Monthly change]])^12)-1</f>
        <v>7.8259139926972532E-2</v>
      </c>
    </row>
    <row r="42" spans="1:4" x14ac:dyDescent="0.35">
      <c r="A42" s="33">
        <v>22647</v>
      </c>
      <c r="B42" s="57">
        <f>VLOOKUP(Table26[[#This Row],[Date]],'DB Money Supply'!$A:$E,5)</f>
        <v>337.5</v>
      </c>
      <c r="C42" s="30">
        <f>(Table26[[#This Row],[M2 Money Stock, Billions of Dollars, Monthly, Seasonally Adjusted]]-B41)/B41</f>
        <v>5.9612518628912071E-3</v>
      </c>
      <c r="D42" s="31">
        <f>((1+Table26[[#This Row],[Monthly change]])^12)-1</f>
        <v>7.392766931278083E-2</v>
      </c>
    </row>
    <row r="43" spans="1:4" x14ac:dyDescent="0.35">
      <c r="A43" s="55">
        <v>22678</v>
      </c>
      <c r="B43" s="57">
        <f>VLOOKUP(Table26[[#This Row],[Date]],'DB Money Supply'!$A:$E,5)</f>
        <v>340.1</v>
      </c>
      <c r="C43" s="30">
        <f>(Table26[[#This Row],[M2 Money Stock, Billions of Dollars, Monthly, Seasonally Adjusted]]-B42)/B42</f>
        <v>7.7037037037037707E-3</v>
      </c>
      <c r="D43" s="31">
        <f>((1+Table26[[#This Row],[Monthly change]])^12)-1</f>
        <v>9.6463697164686169E-2</v>
      </c>
    </row>
    <row r="44" spans="1:4" x14ac:dyDescent="0.35">
      <c r="A44" s="55">
        <v>22706</v>
      </c>
      <c r="B44" s="57">
        <f>VLOOKUP(Table26[[#This Row],[Date]],'DB Money Supply'!$A:$E,5)</f>
        <v>343.1</v>
      </c>
      <c r="C44" s="30">
        <f>(Table26[[#This Row],[M2 Money Stock, Billions of Dollars, Monthly, Seasonally Adjusted]]-B43)/B43</f>
        <v>8.8209350191120247E-3</v>
      </c>
      <c r="D44" s="31">
        <f>((1+Table26[[#This Row],[Monthly change]])^12)-1</f>
        <v>0.11114064323381889</v>
      </c>
    </row>
    <row r="45" spans="1:4" x14ac:dyDescent="0.35">
      <c r="A45" s="33">
        <v>22737</v>
      </c>
      <c r="B45" s="57">
        <f>VLOOKUP(Table26[[#This Row],[Date]],'DB Money Supply'!$A:$E,5)</f>
        <v>345.5</v>
      </c>
      <c r="C45" s="30">
        <f>(Table26[[#This Row],[M2 Money Stock, Billions of Dollars, Monthly, Seasonally Adjusted]]-B44)/B44</f>
        <v>6.9950451763333638E-3</v>
      </c>
      <c r="D45" s="31">
        <f>((1+Table26[[#This Row],[Monthly change]])^12)-1</f>
        <v>8.7246463860201517E-2</v>
      </c>
    </row>
    <row r="46" spans="1:4" x14ac:dyDescent="0.35">
      <c r="A46" s="55">
        <v>22767</v>
      </c>
      <c r="B46" s="57">
        <f>VLOOKUP(Table26[[#This Row],[Date]],'DB Money Supply'!$A:$E,5)</f>
        <v>347.5</v>
      </c>
      <c r="C46" s="30">
        <f>(Table26[[#This Row],[M2 Money Stock, Billions of Dollars, Monthly, Seasonally Adjusted]]-B45)/B45</f>
        <v>5.7887120115774236E-3</v>
      </c>
      <c r="D46" s="31">
        <f>((1+Table26[[#This Row],[Monthly change]])^12)-1</f>
        <v>7.1719385973000538E-2</v>
      </c>
    </row>
    <row r="47" spans="1:4" x14ac:dyDescent="0.35">
      <c r="A47" s="33">
        <v>22798</v>
      </c>
      <c r="B47" s="57">
        <f>VLOOKUP(Table26[[#This Row],[Date]],'DB Money Supply'!$A:$E,5)</f>
        <v>349.3</v>
      </c>
      <c r="C47" s="30">
        <f>(Table26[[#This Row],[M2 Money Stock, Billions of Dollars, Monthly, Seasonally Adjusted]]-B46)/B46</f>
        <v>5.1798561151079467E-3</v>
      </c>
      <c r="D47" s="31">
        <f>((1+Table26[[#This Row],[Monthly change]])^12)-1</f>
        <v>6.3960048375554468E-2</v>
      </c>
    </row>
    <row r="48" spans="1:4" x14ac:dyDescent="0.35">
      <c r="A48" s="55">
        <v>22828</v>
      </c>
      <c r="B48" s="57">
        <f>VLOOKUP(Table26[[#This Row],[Date]],'DB Money Supply'!$A:$E,5)</f>
        <v>350.8</v>
      </c>
      <c r="C48" s="30">
        <f>(Table26[[#This Row],[M2 Money Stock, Billions of Dollars, Monthly, Seasonally Adjusted]]-B47)/B47</f>
        <v>4.2943028914972804E-3</v>
      </c>
      <c r="D48" s="31">
        <f>((1+Table26[[#This Row],[Monthly change]])^12)-1</f>
        <v>5.2766334767323508E-2</v>
      </c>
    </row>
    <row r="49" spans="1:4" x14ac:dyDescent="0.35">
      <c r="A49" s="33">
        <v>22859</v>
      </c>
      <c r="B49" s="57">
        <f>VLOOKUP(Table26[[#This Row],[Date]],'DB Money Supply'!$A:$E,5)</f>
        <v>352.8</v>
      </c>
      <c r="C49" s="30">
        <f>(Table26[[#This Row],[M2 Money Stock, Billions of Dollars, Monthly, Seasonally Adjusted]]-B48)/B48</f>
        <v>5.7012542759407071E-3</v>
      </c>
      <c r="D49" s="31">
        <f>((1+Table26[[#This Row],[Monthly change]])^12)-1</f>
        <v>7.0601632278852744E-2</v>
      </c>
    </row>
    <row r="50" spans="1:4" x14ac:dyDescent="0.35">
      <c r="A50" s="55">
        <v>22890</v>
      </c>
      <c r="B50" s="57">
        <f>VLOOKUP(Table26[[#This Row],[Date]],'DB Money Supply'!$A:$E,5)</f>
        <v>354.9</v>
      </c>
      <c r="C50" s="30">
        <f>(Table26[[#This Row],[M2 Money Stock, Billions of Dollars, Monthly, Seasonally Adjusted]]-B49)/B49</f>
        <v>5.9523809523808558E-3</v>
      </c>
      <c r="D50" s="31">
        <f>((1+Table26[[#This Row],[Monthly change]])^12)-1</f>
        <v>7.3814031684800163E-2</v>
      </c>
    </row>
    <row r="51" spans="1:4" x14ac:dyDescent="0.35">
      <c r="A51" s="33">
        <v>22920</v>
      </c>
      <c r="B51" s="57">
        <f>VLOOKUP(Table26[[#This Row],[Date]],'DB Money Supply'!$A:$E,5)</f>
        <v>357.2</v>
      </c>
      <c r="C51" s="30">
        <f>(Table26[[#This Row],[M2 Money Stock, Billions of Dollars, Monthly, Seasonally Adjusted]]-B50)/B50</f>
        <v>6.4806987883911284E-3</v>
      </c>
      <c r="D51" s="31">
        <f>((1+Table26[[#This Row],[Monthly change]])^12)-1</f>
        <v>8.0601112770998462E-2</v>
      </c>
    </row>
    <row r="52" spans="1:4" x14ac:dyDescent="0.35">
      <c r="A52" s="55">
        <v>22951</v>
      </c>
      <c r="B52" s="57">
        <f>VLOOKUP(Table26[[#This Row],[Date]],'DB Money Supply'!$A:$E,5)</f>
        <v>359.8</v>
      </c>
      <c r="C52" s="30">
        <f>(Table26[[#This Row],[M2 Money Stock, Billions of Dollars, Monthly, Seasonally Adjusted]]-B51)/B51</f>
        <v>7.2788353863382496E-3</v>
      </c>
      <c r="D52" s="31">
        <f>((1+Table26[[#This Row],[Monthly change]])^12)-1</f>
        <v>9.0929047287370279E-2</v>
      </c>
    </row>
    <row r="53" spans="1:4" x14ac:dyDescent="0.35">
      <c r="A53" s="33">
        <v>22981</v>
      </c>
      <c r="B53" s="57">
        <f>VLOOKUP(Table26[[#This Row],[Date]],'DB Money Supply'!$A:$E,5)</f>
        <v>362.7</v>
      </c>
      <c r="C53" s="30">
        <f>(Table26[[#This Row],[M2 Money Stock, Billions of Dollars, Monthly, Seasonally Adjusted]]-B52)/B52</f>
        <v>8.0600333518620823E-3</v>
      </c>
      <c r="D53" s="31">
        <f>((1+Table26[[#This Row],[Monthly change]])^12)-1</f>
        <v>0.10112534445536836</v>
      </c>
    </row>
    <row r="54" spans="1:4" x14ac:dyDescent="0.35">
      <c r="A54" s="55">
        <v>23012</v>
      </c>
      <c r="B54" s="57">
        <f>VLOOKUP(Table26[[#This Row],[Date]],'DB Money Supply'!$A:$E,5)</f>
        <v>365.2</v>
      </c>
      <c r="C54" s="30">
        <f>(Table26[[#This Row],[M2 Money Stock, Billions of Dollars, Monthly, Seasonally Adjusted]]-B53)/B53</f>
        <v>6.8927488282326992E-3</v>
      </c>
      <c r="D54" s="31">
        <f>((1+Table26[[#This Row],[Monthly change]])^12)-1</f>
        <v>8.5921819145749589E-2</v>
      </c>
    </row>
    <row r="55" spans="1:4" x14ac:dyDescent="0.35">
      <c r="A55" s="33">
        <v>23043</v>
      </c>
      <c r="B55" s="57">
        <f>VLOOKUP(Table26[[#This Row],[Date]],'DB Money Supply'!$A:$E,5)</f>
        <v>367.9</v>
      </c>
      <c r="C55" s="30">
        <f>(Table26[[#This Row],[M2 Money Stock, Billions of Dollars, Monthly, Seasonally Adjusted]]-B54)/B54</f>
        <v>7.3932092004380849E-3</v>
      </c>
      <c r="D55" s="31">
        <f>((1+Table26[[#This Row],[Monthly change]])^12)-1</f>
        <v>9.2416440810976441E-2</v>
      </c>
    </row>
    <row r="56" spans="1:4" x14ac:dyDescent="0.35">
      <c r="A56" s="55">
        <v>23071</v>
      </c>
      <c r="B56" s="57">
        <f>VLOOKUP(Table26[[#This Row],[Date]],'DB Money Supply'!$A:$E,5)</f>
        <v>370.7</v>
      </c>
      <c r="C56" s="30">
        <f>(Table26[[#This Row],[M2 Money Stock, Billions of Dollars, Monthly, Seasonally Adjusted]]-B55)/B55</f>
        <v>7.6107637945094092E-3</v>
      </c>
      <c r="D56" s="31">
        <f>((1+Table26[[#This Row],[Monthly change]])^12)-1</f>
        <v>9.5250798261887981E-2</v>
      </c>
    </row>
    <row r="57" spans="1:4" x14ac:dyDescent="0.35">
      <c r="A57" s="33">
        <v>23102</v>
      </c>
      <c r="B57" s="57">
        <f>VLOOKUP(Table26[[#This Row],[Date]],'DB Money Supply'!$A:$E,5)</f>
        <v>373.3</v>
      </c>
      <c r="C57" s="30">
        <f>(Table26[[#This Row],[M2 Money Stock, Billions of Dollars, Monthly, Seasonally Adjusted]]-B56)/B56</f>
        <v>7.01375775559758E-3</v>
      </c>
      <c r="D57" s="31">
        <f>((1+Table26[[#This Row],[Monthly change]])^12)-1</f>
        <v>8.7488934945543217E-2</v>
      </c>
    </row>
    <row r="58" spans="1:4" x14ac:dyDescent="0.35">
      <c r="A58" s="55">
        <v>23132</v>
      </c>
      <c r="B58" s="57">
        <f>VLOOKUP(Table26[[#This Row],[Date]],'DB Money Supply'!$A:$E,5)</f>
        <v>376.1</v>
      </c>
      <c r="C58" s="30">
        <f>(Table26[[#This Row],[M2 Money Stock, Billions of Dollars, Monthly, Seasonally Adjusted]]-B57)/B57</f>
        <v>7.5006697026520526E-3</v>
      </c>
      <c r="D58" s="31">
        <f>((1+Table26[[#This Row],[Monthly change]])^12)-1</f>
        <v>9.3815622570933455E-2</v>
      </c>
    </row>
    <row r="59" spans="1:4" x14ac:dyDescent="0.35">
      <c r="A59" s="33">
        <v>23163</v>
      </c>
      <c r="B59" s="57">
        <f>VLOOKUP(Table26[[#This Row],[Date]],'DB Money Supply'!$A:$E,5)</f>
        <v>378.4</v>
      </c>
      <c r="C59" s="30">
        <f>(Table26[[#This Row],[M2 Money Stock, Billions of Dollars, Monthly, Seasonally Adjusted]]-B58)/B58</f>
        <v>6.1153948417972731E-3</v>
      </c>
      <c r="D59" s="31">
        <f>((1+Table26[[#This Row],[Monthly change]])^12)-1</f>
        <v>7.5904023657766162E-2</v>
      </c>
    </row>
    <row r="60" spans="1:4" x14ac:dyDescent="0.35">
      <c r="A60" s="55">
        <v>23193</v>
      </c>
      <c r="B60" s="57">
        <f>VLOOKUP(Table26[[#This Row],[Date]],'DB Money Supply'!$A:$E,5)</f>
        <v>381.1</v>
      </c>
      <c r="C60" s="30">
        <f>(Table26[[#This Row],[M2 Money Stock, Billions of Dollars, Monthly, Seasonally Adjusted]]-B59)/B59</f>
        <v>7.1353065539113258E-3</v>
      </c>
      <c r="D60" s="31">
        <f>((1+Table26[[#This Row],[Monthly change]])^12)-1</f>
        <v>8.906512901996666E-2</v>
      </c>
    </row>
    <row r="61" spans="1:4" x14ac:dyDescent="0.35">
      <c r="A61" s="33">
        <v>23224</v>
      </c>
      <c r="B61" s="57">
        <f>VLOOKUP(Table26[[#This Row],[Date]],'DB Money Supply'!$A:$E,5)</f>
        <v>383.6</v>
      </c>
      <c r="C61" s="30">
        <f>(Table26[[#This Row],[M2 Money Stock, Billions of Dollars, Monthly, Seasonally Adjusted]]-B60)/B60</f>
        <v>6.5599580162686959E-3</v>
      </c>
      <c r="D61" s="31">
        <f>((1+Table26[[#This Row],[Monthly change]])^12)-1</f>
        <v>8.1622708697608237E-2</v>
      </c>
    </row>
    <row r="62" spans="1:4" x14ac:dyDescent="0.35">
      <c r="A62" s="55">
        <v>23255</v>
      </c>
      <c r="B62" s="57">
        <f>VLOOKUP(Table26[[#This Row],[Date]],'DB Money Supply'!$A:$E,5)</f>
        <v>386</v>
      </c>
      <c r="C62" s="30">
        <f>(Table26[[#This Row],[M2 Money Stock, Billions of Dollars, Monthly, Seasonally Adjusted]]-B61)/B61</f>
        <v>6.2565172054222552E-3</v>
      </c>
      <c r="D62" s="31">
        <f>((1+Table26[[#This Row],[Monthly change]])^12)-1</f>
        <v>7.7716356210969284E-2</v>
      </c>
    </row>
    <row r="63" spans="1:4" x14ac:dyDescent="0.35">
      <c r="A63" s="55">
        <v>23285</v>
      </c>
      <c r="B63" s="57">
        <f>VLOOKUP(Table26[[#This Row],[Date]],'DB Money Supply'!$A:$E,5)</f>
        <v>388.3</v>
      </c>
      <c r="C63" s="30">
        <f>(Table26[[#This Row],[M2 Money Stock, Billions of Dollars, Monthly, Seasonally Adjusted]]-B62)/B62</f>
        <v>5.9585492227979568E-3</v>
      </c>
      <c r="D63" s="31">
        <f>((1+Table26[[#This Row],[Monthly change]])^12)-1</f>
        <v>7.3893046940394447E-2</v>
      </c>
    </row>
    <row r="64" spans="1:4" x14ac:dyDescent="0.35">
      <c r="A64" s="33">
        <v>23316</v>
      </c>
      <c r="B64" s="57">
        <f>VLOOKUP(Table26[[#This Row],[Date]],'DB Money Supply'!$A:$E,5)</f>
        <v>391.5</v>
      </c>
      <c r="C64" s="30">
        <f>(Table26[[#This Row],[M2 Money Stock, Billions of Dollars, Monthly, Seasonally Adjusted]]-B63)/B63</f>
        <v>8.2410507339685506E-3</v>
      </c>
      <c r="D64" s="31">
        <f>((1+Table26[[#This Row],[Monthly change]])^12)-1</f>
        <v>0.10350043875629855</v>
      </c>
    </row>
    <row r="65" spans="1:4" x14ac:dyDescent="0.35">
      <c r="A65" s="55">
        <v>23346</v>
      </c>
      <c r="B65" s="57">
        <f>VLOOKUP(Table26[[#This Row],[Date]],'DB Money Supply'!$A:$E,5)</f>
        <v>393.2</v>
      </c>
      <c r="C65" s="30">
        <f>(Table26[[#This Row],[M2 Money Stock, Billions of Dollars, Monthly, Seasonally Adjusted]]-B64)/B64</f>
        <v>4.3422733077905203E-3</v>
      </c>
      <c r="D65" s="31">
        <f>((1+Table26[[#This Row],[Monthly change]])^12)-1</f>
        <v>5.3369921686587274E-2</v>
      </c>
    </row>
    <row r="66" spans="1:4" x14ac:dyDescent="0.35">
      <c r="A66" s="33">
        <v>23377</v>
      </c>
      <c r="B66" s="57">
        <f>VLOOKUP(Table26[[#This Row],[Date]],'DB Money Supply'!$A:$E,5)</f>
        <v>395.2</v>
      </c>
      <c r="C66" s="30">
        <f>(Table26[[#This Row],[M2 Money Stock, Billions of Dollars, Monthly, Seasonally Adjusted]]-B65)/B65</f>
        <v>5.0864699898270603E-3</v>
      </c>
      <c r="D66" s="31">
        <f>((1+Table26[[#This Row],[Monthly change]])^12)-1</f>
        <v>6.2774489179018955E-2</v>
      </c>
    </row>
    <row r="67" spans="1:4" x14ac:dyDescent="0.35">
      <c r="A67" s="55">
        <v>23408</v>
      </c>
      <c r="B67" s="57">
        <f>VLOOKUP(Table26[[#This Row],[Date]],'DB Money Supply'!$A:$E,5)</f>
        <v>397.6</v>
      </c>
      <c r="C67" s="30">
        <f>(Table26[[#This Row],[M2 Money Stock, Billions of Dollars, Monthly, Seasonally Adjusted]]-B66)/B66</f>
        <v>6.0728744939272123E-3</v>
      </c>
      <c r="D67" s="31">
        <f>((1+Table26[[#This Row],[Monthly change]])^12)-1</f>
        <v>7.5358513493215318E-2</v>
      </c>
    </row>
    <row r="68" spans="1:4" x14ac:dyDescent="0.35">
      <c r="A68" s="33">
        <v>23437</v>
      </c>
      <c r="B68" s="57">
        <f>VLOOKUP(Table26[[#This Row],[Date]],'DB Money Supply'!$A:$E,5)</f>
        <v>399.8</v>
      </c>
      <c r="C68" s="30">
        <f>(Table26[[#This Row],[M2 Money Stock, Billions of Dollars, Monthly, Seasonally Adjusted]]-B67)/B67</f>
        <v>5.5331991951709973E-3</v>
      </c>
      <c r="D68" s="31">
        <f>((1+Table26[[#This Row],[Monthly change]])^12)-1</f>
        <v>6.8456803159319124E-2</v>
      </c>
    </row>
    <row r="69" spans="1:4" x14ac:dyDescent="0.35">
      <c r="A69" s="55">
        <v>23468</v>
      </c>
      <c r="B69" s="57">
        <f>VLOOKUP(Table26[[#This Row],[Date]],'DB Money Supply'!$A:$E,5)</f>
        <v>401.7</v>
      </c>
      <c r="C69" s="30">
        <f>(Table26[[#This Row],[M2 Money Stock, Billions of Dollars, Monthly, Seasonally Adjusted]]-B68)/B68</f>
        <v>4.75237618809399E-3</v>
      </c>
      <c r="D69" s="31">
        <f>((1+Table26[[#This Row],[Monthly change]])^12)-1</f>
        <v>5.8542997137401409E-2</v>
      </c>
    </row>
    <row r="70" spans="1:4" x14ac:dyDescent="0.35">
      <c r="A70" s="33">
        <v>23498</v>
      </c>
      <c r="B70" s="57">
        <f>VLOOKUP(Table26[[#This Row],[Date]],'DB Money Supply'!$A:$E,5)</f>
        <v>404.2</v>
      </c>
      <c r="C70" s="30">
        <f>(Table26[[#This Row],[M2 Money Stock, Billions of Dollars, Monthly, Seasonally Adjusted]]-B69)/B69</f>
        <v>6.2235499128703011E-3</v>
      </c>
      <c r="D70" s="31">
        <f>((1+Table26[[#This Row],[Monthly change]])^12)-1</f>
        <v>7.7292730763296014E-2</v>
      </c>
    </row>
    <row r="71" spans="1:4" x14ac:dyDescent="0.35">
      <c r="A71" s="55">
        <v>23529</v>
      </c>
      <c r="B71" s="57">
        <f>VLOOKUP(Table26[[#This Row],[Date]],'DB Money Supply'!$A:$E,5)</f>
        <v>407.1</v>
      </c>
      <c r="C71" s="30">
        <f>(Table26[[#This Row],[M2 Money Stock, Billions of Dollars, Monthly, Seasonally Adjusted]]-B70)/B70</f>
        <v>7.1746660069273481E-3</v>
      </c>
      <c r="D71" s="31">
        <f>((1+Table26[[#This Row],[Monthly change]])^12)-1</f>
        <v>8.9575974650082379E-2</v>
      </c>
    </row>
    <row r="72" spans="1:4" x14ac:dyDescent="0.35">
      <c r="A72" s="33">
        <v>23559</v>
      </c>
      <c r="B72" s="57">
        <f>VLOOKUP(Table26[[#This Row],[Date]],'DB Money Supply'!$A:$E,5)</f>
        <v>410.1</v>
      </c>
      <c r="C72" s="30">
        <f>(Table26[[#This Row],[M2 Money Stock, Billions of Dollars, Monthly, Seasonally Adjusted]]-B71)/B71</f>
        <v>7.369196757553426E-3</v>
      </c>
      <c r="D72" s="31">
        <f>((1+Table26[[#This Row],[Monthly change]])^12)-1</f>
        <v>9.2104012871397467E-2</v>
      </c>
    </row>
    <row r="73" spans="1:4" x14ac:dyDescent="0.35">
      <c r="A73" s="55">
        <v>23590</v>
      </c>
      <c r="B73" s="57">
        <f>VLOOKUP(Table26[[#This Row],[Date]],'DB Money Supply'!$A:$E,5)</f>
        <v>413.4</v>
      </c>
      <c r="C73" s="30">
        <f>(Table26[[#This Row],[M2 Money Stock, Billions of Dollars, Monthly, Seasonally Adjusted]]-B72)/B72</f>
        <v>8.0468178493049367E-3</v>
      </c>
      <c r="D73" s="31">
        <f>((1+Table26[[#This Row],[Monthly change]])^12)-1</f>
        <v>0.100952130061982</v>
      </c>
    </row>
    <row r="74" spans="1:4" x14ac:dyDescent="0.35">
      <c r="A74" s="33">
        <v>23621</v>
      </c>
      <c r="B74" s="57">
        <f>VLOOKUP(Table26[[#This Row],[Date]],'DB Money Supply'!$A:$E,5)</f>
        <v>416.9</v>
      </c>
      <c r="C74" s="30">
        <f>(Table26[[#This Row],[M2 Money Stock, Billions of Dollars, Monthly, Seasonally Adjusted]]-B73)/B73</f>
        <v>8.4663763909046934E-3</v>
      </c>
      <c r="D74" s="31">
        <f>((1+Table26[[#This Row],[Monthly change]])^12)-1</f>
        <v>0.10646345419211234</v>
      </c>
    </row>
    <row r="75" spans="1:4" x14ac:dyDescent="0.35">
      <c r="A75" s="55">
        <v>23651</v>
      </c>
      <c r="B75" s="57">
        <f>VLOOKUP(Table26[[#This Row],[Date]],'DB Money Supply'!$A:$E,5)</f>
        <v>419.1</v>
      </c>
      <c r="C75" s="30">
        <f>(Table26[[#This Row],[M2 Money Stock, Billions of Dollars, Monthly, Seasonally Adjusted]]-B74)/B74</f>
        <v>5.2770448548813756E-3</v>
      </c>
      <c r="D75" s="31">
        <f>((1+Table26[[#This Row],[Monthly change]])^12)-1</f>
        <v>6.5195169940009512E-2</v>
      </c>
    </row>
    <row r="76" spans="1:4" x14ac:dyDescent="0.35">
      <c r="A76" s="33">
        <v>23682</v>
      </c>
      <c r="B76" s="57">
        <f>VLOOKUP(Table26[[#This Row],[Date]],'DB Money Supply'!$A:$E,5)</f>
        <v>422</v>
      </c>
      <c r="C76" s="30">
        <f>(Table26[[#This Row],[M2 Money Stock, Billions of Dollars, Monthly, Seasonally Adjusted]]-B75)/B75</f>
        <v>6.9195895967548967E-3</v>
      </c>
      <c r="D76" s="31">
        <f>((1+Table26[[#This Row],[Monthly change]])^12)-1</f>
        <v>8.6269239463626413E-2</v>
      </c>
    </row>
    <row r="77" spans="1:4" x14ac:dyDescent="0.35">
      <c r="A77" s="55">
        <v>23712</v>
      </c>
      <c r="B77" s="57">
        <f>VLOOKUP(Table26[[#This Row],[Date]],'DB Money Supply'!$A:$E,5)</f>
        <v>424.7</v>
      </c>
      <c r="C77" s="30">
        <f>(Table26[[#This Row],[M2 Money Stock, Billions of Dollars, Monthly, Seasonally Adjusted]]-B76)/B76</f>
        <v>6.3981042654028169E-3</v>
      </c>
      <c r="D77" s="31">
        <f>((1+Table26[[#This Row],[Monthly change]])^12)-1</f>
        <v>7.953746839592446E-2</v>
      </c>
    </row>
    <row r="78" spans="1:4" x14ac:dyDescent="0.35">
      <c r="A78" s="33">
        <v>23743</v>
      </c>
      <c r="B78" s="57">
        <f>VLOOKUP(Table26[[#This Row],[Date]],'DB Money Supply'!$A:$E,5)</f>
        <v>427.5</v>
      </c>
      <c r="C78" s="30">
        <f>(Table26[[#This Row],[M2 Money Stock, Billions of Dollars, Monthly, Seasonally Adjusted]]-B77)/B77</f>
        <v>6.5928890981869822E-3</v>
      </c>
      <c r="D78" s="31">
        <f>((1+Table26[[#This Row],[Monthly change]])^12)-1</f>
        <v>8.2047427552081498E-2</v>
      </c>
    </row>
    <row r="79" spans="1:4" x14ac:dyDescent="0.35">
      <c r="A79" s="55">
        <v>23774</v>
      </c>
      <c r="B79" s="57">
        <f>VLOOKUP(Table26[[#This Row],[Date]],'DB Money Supply'!$A:$E,5)</f>
        <v>430.4</v>
      </c>
      <c r="C79" s="30">
        <f>(Table26[[#This Row],[M2 Money Stock, Billions of Dollars, Monthly, Seasonally Adjusted]]-B78)/B78</f>
        <v>6.7836257309940992E-3</v>
      </c>
      <c r="D79" s="31">
        <f>((1+Table26[[#This Row],[Monthly change]])^12)-1</f>
        <v>8.4510405138024325E-2</v>
      </c>
    </row>
    <row r="80" spans="1:4" x14ac:dyDescent="0.35">
      <c r="A80" s="33">
        <v>23802</v>
      </c>
      <c r="B80" s="57">
        <f>VLOOKUP(Table26[[#This Row],[Date]],'DB Money Supply'!$A:$E,5)</f>
        <v>433.2</v>
      </c>
      <c r="C80" s="30">
        <f>(Table26[[#This Row],[M2 Money Stock, Billions of Dollars, Monthly, Seasonally Adjusted]]-B79)/B79</f>
        <v>6.5055762081784657E-3</v>
      </c>
      <c r="D80" s="31">
        <f>((1+Table26[[#This Row],[Monthly change]])^12)-1</f>
        <v>8.0921670004338697E-2</v>
      </c>
    </row>
    <row r="81" spans="1:4" x14ac:dyDescent="0.35">
      <c r="A81" s="55">
        <v>23833</v>
      </c>
      <c r="B81" s="57">
        <f>VLOOKUP(Table26[[#This Row],[Date]],'DB Money Supply'!$A:$E,5)</f>
        <v>435.4</v>
      </c>
      <c r="C81" s="30">
        <f>(Table26[[#This Row],[M2 Money Stock, Billions of Dollars, Monthly, Seasonally Adjusted]]-B80)/B80</f>
        <v>5.0784856879039445E-3</v>
      </c>
      <c r="D81" s="31">
        <f>((1+Table26[[#This Row],[Monthly change]])^12)-1</f>
        <v>6.2673182771061819E-2</v>
      </c>
    </row>
    <row r="82" spans="1:4" x14ac:dyDescent="0.35">
      <c r="A82" s="55">
        <v>23863</v>
      </c>
      <c r="B82" s="57">
        <f>VLOOKUP(Table26[[#This Row],[Date]],'DB Money Supply'!$A:$E,5)</f>
        <v>437.1</v>
      </c>
      <c r="C82" s="30">
        <f>(Table26[[#This Row],[M2 Money Stock, Billions of Dollars, Monthly, Seasonally Adjusted]]-B81)/B81</f>
        <v>3.9044556729445237E-3</v>
      </c>
      <c r="D82" s="31">
        <f>((1+Table26[[#This Row],[Monthly change]])^12)-1</f>
        <v>4.7872833887410815E-2</v>
      </c>
    </row>
    <row r="83" spans="1:4" x14ac:dyDescent="0.35">
      <c r="A83" s="33">
        <v>23894</v>
      </c>
      <c r="B83" s="57">
        <f>VLOOKUP(Table26[[#This Row],[Date]],'DB Money Supply'!$A:$E,5)</f>
        <v>440.1</v>
      </c>
      <c r="C83" s="30">
        <f>(Table26[[#This Row],[M2 Money Stock, Billions of Dollars, Monthly, Seasonally Adjusted]]-B82)/B82</f>
        <v>6.8634179821551126E-3</v>
      </c>
      <c r="D83" s="31">
        <f>((1+Table26[[#This Row],[Monthly change]])^12)-1</f>
        <v>8.554228434533373E-2</v>
      </c>
    </row>
    <row r="84" spans="1:4" x14ac:dyDescent="0.35">
      <c r="A84" s="55">
        <v>23924</v>
      </c>
      <c r="B84" s="57">
        <f>VLOOKUP(Table26[[#This Row],[Date]],'DB Money Supply'!$A:$E,5)</f>
        <v>442.9</v>
      </c>
      <c r="C84" s="30">
        <f>(Table26[[#This Row],[M2 Money Stock, Billions of Dollars, Monthly, Seasonally Adjusted]]-B83)/B83</f>
        <v>6.3621904112700625E-3</v>
      </c>
      <c r="D84" s="31">
        <f>((1+Table26[[#This Row],[Monthly change]])^12)-1</f>
        <v>7.9075272661200291E-2</v>
      </c>
    </row>
    <row r="85" spans="1:4" x14ac:dyDescent="0.35">
      <c r="A85" s="33">
        <v>23955</v>
      </c>
      <c r="B85" s="57">
        <f>VLOOKUP(Table26[[#This Row],[Date]],'DB Money Supply'!$A:$E,5)</f>
        <v>445.8</v>
      </c>
      <c r="C85" s="30">
        <f>(Table26[[#This Row],[M2 Money Stock, Billions of Dollars, Monthly, Seasonally Adjusted]]-B84)/B84</f>
        <v>6.54775344321525E-3</v>
      </c>
      <c r="D85" s="31">
        <f>((1+Table26[[#This Row],[Monthly change]])^12)-1</f>
        <v>8.1465342655360207E-2</v>
      </c>
    </row>
    <row r="86" spans="1:4" x14ac:dyDescent="0.35">
      <c r="A86" s="55">
        <v>23986</v>
      </c>
      <c r="B86" s="57">
        <f>VLOOKUP(Table26[[#This Row],[Date]],'DB Money Supply'!$A:$E,5)</f>
        <v>449.5</v>
      </c>
      <c r="C86" s="30">
        <f>(Table26[[#This Row],[M2 Money Stock, Billions of Dollars, Monthly, Seasonally Adjusted]]-B85)/B85</f>
        <v>8.299685957828597E-3</v>
      </c>
      <c r="D86" s="31">
        <f>((1+Table26[[#This Row],[Monthly change]])^12)-1</f>
        <v>0.10427078662456313</v>
      </c>
    </row>
    <row r="87" spans="1:4" x14ac:dyDescent="0.35">
      <c r="A87" s="33">
        <v>24016</v>
      </c>
      <c r="B87" s="57">
        <f>VLOOKUP(Table26[[#This Row],[Date]],'DB Money Supply'!$A:$E,5)</f>
        <v>452.6</v>
      </c>
      <c r="C87" s="30">
        <f>(Table26[[#This Row],[M2 Money Stock, Billions of Dollars, Monthly, Seasonally Adjusted]]-B86)/B86</f>
        <v>6.8965517241379812E-3</v>
      </c>
      <c r="D87" s="31">
        <f>((1+Table26[[#This Row],[Monthly change]])^12)-1</f>
        <v>8.5971036702589654E-2</v>
      </c>
    </row>
    <row r="88" spans="1:4" x14ac:dyDescent="0.35">
      <c r="A88" s="55">
        <v>24047</v>
      </c>
      <c r="B88" s="57">
        <f>VLOOKUP(Table26[[#This Row],[Date]],'DB Money Supply'!$A:$E,5)</f>
        <v>455.7</v>
      </c>
      <c r="C88" s="30">
        <f>(Table26[[#This Row],[M2 Money Stock, Billions of Dollars, Monthly, Seasonally Adjusted]]-B87)/B87</f>
        <v>6.8493150684930748E-3</v>
      </c>
      <c r="D88" s="31">
        <f>((1+Table26[[#This Row],[Monthly change]])^12)-1</f>
        <v>8.5359838986728054E-2</v>
      </c>
    </row>
    <row r="89" spans="1:4" x14ac:dyDescent="0.35">
      <c r="A89" s="33">
        <v>24077</v>
      </c>
      <c r="B89" s="57">
        <f>VLOOKUP(Table26[[#This Row],[Date]],'DB Money Supply'!$A:$E,5)</f>
        <v>459.2</v>
      </c>
      <c r="C89" s="30">
        <f>(Table26[[#This Row],[M2 Money Stock, Billions of Dollars, Monthly, Seasonally Adjusted]]-B88)/B88</f>
        <v>7.6804915514592934E-3</v>
      </c>
      <c r="D89" s="31">
        <f>((1+Table26[[#This Row],[Monthly change]])^12)-1</f>
        <v>9.6160655014751795E-2</v>
      </c>
    </row>
    <row r="90" spans="1:4" x14ac:dyDescent="0.35">
      <c r="A90" s="55">
        <v>24108</v>
      </c>
      <c r="B90" s="57">
        <f>VLOOKUP(Table26[[#This Row],[Date]],'DB Money Supply'!$A:$E,5)</f>
        <v>462</v>
      </c>
      <c r="C90" s="30">
        <f>(Table26[[#This Row],[M2 Money Stock, Billions of Dollars, Monthly, Seasonally Adjusted]]-B89)/B89</f>
        <v>6.0975609756097806E-3</v>
      </c>
      <c r="D90" s="31">
        <f>((1+Table26[[#This Row],[Monthly change]])^12)-1</f>
        <v>7.5675195139639273E-2</v>
      </c>
    </row>
    <row r="91" spans="1:4" x14ac:dyDescent="0.35">
      <c r="A91" s="33">
        <v>24139</v>
      </c>
      <c r="B91" s="57">
        <f>VLOOKUP(Table26[[#This Row],[Date]],'DB Money Supply'!$A:$E,5)</f>
        <v>464.6</v>
      </c>
      <c r="C91" s="30">
        <f>(Table26[[#This Row],[M2 Money Stock, Billions of Dollars, Monthly, Seasonally Adjusted]]-B90)/B90</f>
        <v>5.6277056277056767E-3</v>
      </c>
      <c r="D91" s="31">
        <f>((1+Table26[[#This Row],[Monthly change]])^12)-1</f>
        <v>6.9662471009258153E-2</v>
      </c>
    </row>
    <row r="92" spans="1:4" x14ac:dyDescent="0.35">
      <c r="A92" s="55">
        <v>24167</v>
      </c>
      <c r="B92" s="57">
        <f>VLOOKUP(Table26[[#This Row],[Date]],'DB Money Supply'!$A:$E,5)</f>
        <v>467.2</v>
      </c>
      <c r="C92" s="30">
        <f>(Table26[[#This Row],[M2 Money Stock, Billions of Dollars, Monthly, Seasonally Adjusted]]-B91)/B91</f>
        <v>5.5962117950924791E-3</v>
      </c>
      <c r="D92" s="31">
        <f>((1+Table26[[#This Row],[Monthly change]])^12)-1</f>
        <v>6.9260549280688144E-2</v>
      </c>
    </row>
    <row r="93" spans="1:4" x14ac:dyDescent="0.35">
      <c r="A93" s="33">
        <v>24198</v>
      </c>
      <c r="B93" s="57">
        <f>VLOOKUP(Table26[[#This Row],[Date]],'DB Money Supply'!$A:$E,5)</f>
        <v>469.3</v>
      </c>
      <c r="C93" s="30">
        <f>(Table26[[#This Row],[M2 Money Stock, Billions of Dollars, Monthly, Seasonally Adjusted]]-B92)/B92</f>
        <v>4.4948630136986793E-3</v>
      </c>
      <c r="D93" s="31">
        <f>((1+Table26[[#This Row],[Monthly change]])^12)-1</f>
        <v>5.5291988975153306E-2</v>
      </c>
    </row>
    <row r="94" spans="1:4" x14ac:dyDescent="0.35">
      <c r="A94" s="55">
        <v>24228</v>
      </c>
      <c r="B94" s="57">
        <f>VLOOKUP(Table26[[#This Row],[Date]],'DB Money Supply'!$A:$E,5)</f>
        <v>470.1</v>
      </c>
      <c r="C94" s="30">
        <f>(Table26[[#This Row],[M2 Money Stock, Billions of Dollars, Monthly, Seasonally Adjusted]]-B93)/B93</f>
        <v>1.7046665246111471E-3</v>
      </c>
      <c r="D94" s="31">
        <f>((1+Table26[[#This Row],[Monthly change]])^12)-1</f>
        <v>2.0648880877381925E-2</v>
      </c>
    </row>
    <row r="95" spans="1:4" x14ac:dyDescent="0.35">
      <c r="A95" s="33">
        <v>24259</v>
      </c>
      <c r="B95" s="57">
        <f>VLOOKUP(Table26[[#This Row],[Date]],'DB Money Supply'!$A:$E,5)</f>
        <v>471.2</v>
      </c>
      <c r="C95" s="30">
        <f>(Table26[[#This Row],[M2 Money Stock, Billions of Dollars, Monthly, Seasonally Adjusted]]-B94)/B94</f>
        <v>2.3399276749627011E-3</v>
      </c>
      <c r="D95" s="31">
        <f>((1+Table26[[#This Row],[Monthly change]])^12)-1</f>
        <v>2.8443332832713164E-2</v>
      </c>
    </row>
    <row r="96" spans="1:4" x14ac:dyDescent="0.35">
      <c r="A96" s="55">
        <v>24289</v>
      </c>
      <c r="B96" s="57">
        <f>VLOOKUP(Table26[[#This Row],[Date]],'DB Money Supply'!$A:$E,5)</f>
        <v>470.9</v>
      </c>
      <c r="C96" s="30">
        <f>(Table26[[#This Row],[M2 Money Stock, Billions of Dollars, Monthly, Seasonally Adjusted]]-B95)/B95</f>
        <v>-6.3667232597625501E-4</v>
      </c>
      <c r="D96" s="31">
        <f>((1+Table26[[#This Row],[Monthly change]])^12)-1</f>
        <v>-7.613371398280222E-3</v>
      </c>
    </row>
    <row r="97" spans="1:4" x14ac:dyDescent="0.35">
      <c r="A97" s="33">
        <v>24320</v>
      </c>
      <c r="B97" s="57">
        <f>VLOOKUP(Table26[[#This Row],[Date]],'DB Money Supply'!$A:$E,5)</f>
        <v>472.6</v>
      </c>
      <c r="C97" s="30">
        <f>(Table26[[#This Row],[M2 Money Stock, Billions of Dollars, Monthly, Seasonally Adjusted]]-B96)/B96</f>
        <v>3.6101083032491943E-3</v>
      </c>
      <c r="D97" s="31">
        <f>((1+Table26[[#This Row],[Monthly change]])^12)-1</f>
        <v>4.4191905440243984E-2</v>
      </c>
    </row>
    <row r="98" spans="1:4" x14ac:dyDescent="0.35">
      <c r="A98" s="55">
        <v>24351</v>
      </c>
      <c r="B98" s="57">
        <f>VLOOKUP(Table26[[#This Row],[Date]],'DB Money Supply'!$A:$E,5)</f>
        <v>475.4</v>
      </c>
      <c r="C98" s="30">
        <f>(Table26[[#This Row],[M2 Money Stock, Billions of Dollars, Monthly, Seasonally Adjusted]]-B97)/B97</f>
        <v>5.9246720270841186E-3</v>
      </c>
      <c r="D98" s="31">
        <f>((1+Table26[[#This Row],[Monthly change]])^12)-1</f>
        <v>7.3459147385176005E-2</v>
      </c>
    </row>
    <row r="99" spans="1:4" x14ac:dyDescent="0.35">
      <c r="A99" s="33">
        <v>24381</v>
      </c>
      <c r="B99" s="57">
        <f>VLOOKUP(Table26[[#This Row],[Date]],'DB Money Supply'!$A:$E,5)</f>
        <v>475.7</v>
      </c>
      <c r="C99" s="30">
        <f>(Table26[[#This Row],[M2 Money Stock, Billions of Dollars, Monthly, Seasonally Adjusted]]-B98)/B98</f>
        <v>6.3104753891462216E-4</v>
      </c>
      <c r="D99" s="31">
        <f>((1+Table26[[#This Row],[Monthly change]])^12)-1</f>
        <v>7.5989084165162257E-3</v>
      </c>
    </row>
    <row r="100" spans="1:4" x14ac:dyDescent="0.35">
      <c r="A100" s="55">
        <v>24412</v>
      </c>
      <c r="B100" s="57">
        <f>VLOOKUP(Table26[[#This Row],[Date]],'DB Money Supply'!$A:$E,5)</f>
        <v>477.3</v>
      </c>
      <c r="C100" s="30">
        <f>(Table26[[#This Row],[M2 Money Stock, Billions of Dollars, Monthly, Seasonally Adjusted]]-B99)/B99</f>
        <v>3.3634643682993962E-3</v>
      </c>
      <c r="D100" s="31">
        <f>((1+Table26[[#This Row],[Monthly change]])^12)-1</f>
        <v>4.111665813389398E-2</v>
      </c>
    </row>
    <row r="101" spans="1:4" x14ac:dyDescent="0.35">
      <c r="A101" s="55">
        <v>24442</v>
      </c>
      <c r="B101" s="57">
        <f>VLOOKUP(Table26[[#This Row],[Date]],'DB Money Supply'!$A:$E,5)</f>
        <v>480.2</v>
      </c>
      <c r="C101" s="30">
        <f>(Table26[[#This Row],[M2 Money Stock, Billions of Dollars, Monthly, Seasonally Adjusted]]-B100)/B100</f>
        <v>6.0758432851455626E-3</v>
      </c>
      <c r="D101" s="31">
        <f>((1+Table26[[#This Row],[Monthly change]])^12)-1</f>
        <v>7.5396593041605842E-2</v>
      </c>
    </row>
    <row r="102" spans="1:4" x14ac:dyDescent="0.35">
      <c r="A102" s="33">
        <v>24473</v>
      </c>
      <c r="B102" s="57">
        <f>VLOOKUP(Table26[[#This Row],[Date]],'DB Money Supply'!$A:$E,5)</f>
        <v>481.6</v>
      </c>
      <c r="C102" s="30">
        <f>(Table26[[#This Row],[M2 Money Stock, Billions of Dollars, Monthly, Seasonally Adjusted]]-B101)/B101</f>
        <v>2.9154518950438029E-3</v>
      </c>
      <c r="D102" s="31">
        <f>((1+Table26[[#This Row],[Monthly change]])^12)-1</f>
        <v>3.5551901219228688E-2</v>
      </c>
    </row>
    <row r="103" spans="1:4" x14ac:dyDescent="0.35">
      <c r="A103" s="55">
        <v>24504</v>
      </c>
      <c r="B103" s="57">
        <f>VLOOKUP(Table26[[#This Row],[Date]],'DB Money Supply'!$A:$E,5)</f>
        <v>485.1</v>
      </c>
      <c r="C103" s="30">
        <f>(Table26[[#This Row],[M2 Money Stock, Billions of Dollars, Monthly, Seasonally Adjusted]]-B102)/B102</f>
        <v>7.2674418604651162E-3</v>
      </c>
      <c r="D103" s="31">
        <f>((1+Table26[[#This Row],[Monthly change]])^12)-1</f>
        <v>9.0780979983761556E-2</v>
      </c>
    </row>
    <row r="104" spans="1:4" x14ac:dyDescent="0.35">
      <c r="A104" s="33">
        <v>24532</v>
      </c>
      <c r="B104" s="57">
        <f>VLOOKUP(Table26[[#This Row],[Date]],'DB Money Supply'!$A:$E,5)</f>
        <v>489.7</v>
      </c>
      <c r="C104" s="30">
        <f>(Table26[[#This Row],[M2 Money Stock, Billions of Dollars, Monthly, Seasonally Adjusted]]-B103)/B103</f>
        <v>9.4825809111522691E-3</v>
      </c>
      <c r="D104" s="31">
        <f>((1+Table26[[#This Row],[Monthly change]])^12)-1</f>
        <v>0.11991729797314576</v>
      </c>
    </row>
    <row r="105" spans="1:4" x14ac:dyDescent="0.35">
      <c r="A105" s="55">
        <v>24563</v>
      </c>
      <c r="B105" s="57">
        <f>VLOOKUP(Table26[[#This Row],[Date]],'DB Money Supply'!$A:$E,5)</f>
        <v>492.1</v>
      </c>
      <c r="C105" s="30">
        <f>(Table26[[#This Row],[M2 Money Stock, Billions of Dollars, Monthly, Seasonally Adjusted]]-B104)/B104</f>
        <v>4.9009597712886136E-3</v>
      </c>
      <c r="D105" s="31">
        <f>((1+Table26[[#This Row],[Monthly change]])^12)-1</f>
        <v>6.0422983921963658E-2</v>
      </c>
    </row>
    <row r="106" spans="1:4" x14ac:dyDescent="0.35">
      <c r="A106" s="33">
        <v>24593</v>
      </c>
      <c r="B106" s="57">
        <f>VLOOKUP(Table26[[#This Row],[Date]],'DB Money Supply'!$A:$E,5)</f>
        <v>497.2</v>
      </c>
      <c r="C106" s="30">
        <f>(Table26[[#This Row],[M2 Money Stock, Billions of Dollars, Monthly, Seasonally Adjusted]]-B105)/B105</f>
        <v>1.0363747205852399E-2</v>
      </c>
      <c r="D106" s="31">
        <f>((1+Table26[[#This Row],[Monthly change]])^12)-1</f>
        <v>0.13170454286310096</v>
      </c>
    </row>
    <row r="107" spans="1:4" x14ac:dyDescent="0.35">
      <c r="A107" s="55">
        <v>24624</v>
      </c>
      <c r="B107" s="57">
        <f>VLOOKUP(Table26[[#This Row],[Date]],'DB Money Supply'!$A:$E,5)</f>
        <v>502</v>
      </c>
      <c r="C107" s="30">
        <f>(Table26[[#This Row],[M2 Money Stock, Billions of Dollars, Monthly, Seasonally Adjusted]]-B106)/B106</f>
        <v>9.6540627514079078E-3</v>
      </c>
      <c r="D107" s="31">
        <f>((1+Table26[[#This Row],[Monthly change]])^12)-1</f>
        <v>0.12220233005696479</v>
      </c>
    </row>
    <row r="108" spans="1:4" x14ac:dyDescent="0.35">
      <c r="A108" s="33">
        <v>24654</v>
      </c>
      <c r="B108" s="57">
        <f>VLOOKUP(Table26[[#This Row],[Date]],'DB Money Supply'!$A:$E,5)</f>
        <v>506.3</v>
      </c>
      <c r="C108" s="30">
        <f>(Table26[[#This Row],[M2 Money Stock, Billions of Dollars, Monthly, Seasonally Adjusted]]-B107)/B107</f>
        <v>8.5657370517928516E-3</v>
      </c>
      <c r="D108" s="31">
        <f>((1+Table26[[#This Row],[Monthly change]])^12)-1</f>
        <v>0.10777235496634896</v>
      </c>
    </row>
    <row r="109" spans="1:4" x14ac:dyDescent="0.35">
      <c r="A109" s="55">
        <v>24685</v>
      </c>
      <c r="B109" s="57">
        <f>VLOOKUP(Table26[[#This Row],[Date]],'DB Money Supply'!$A:$E,5)</f>
        <v>510.8</v>
      </c>
      <c r="C109" s="30">
        <f>(Table26[[#This Row],[M2 Money Stock, Billions of Dollars, Monthly, Seasonally Adjusted]]-B108)/B108</f>
        <v>8.888011060635987E-3</v>
      </c>
      <c r="D109" s="31">
        <f>((1+Table26[[#This Row],[Monthly change]])^12)-1</f>
        <v>0.11202751829487401</v>
      </c>
    </row>
    <row r="110" spans="1:4" x14ac:dyDescent="0.35">
      <c r="A110" s="33">
        <v>24716</v>
      </c>
      <c r="B110" s="57">
        <f>VLOOKUP(Table26[[#This Row],[Date]],'DB Money Supply'!$A:$E,5)</f>
        <v>514.70000000000005</v>
      </c>
      <c r="C110" s="30">
        <f>(Table26[[#This Row],[M2 Money Stock, Billions of Dollars, Monthly, Seasonally Adjusted]]-B109)/B109</f>
        <v>7.6350822239624784E-3</v>
      </c>
      <c r="D110" s="31">
        <f>((1+Table26[[#This Row],[Monthly change]])^12)-1</f>
        <v>9.5568043563857286E-2</v>
      </c>
    </row>
    <row r="111" spans="1:4" x14ac:dyDescent="0.35">
      <c r="A111" s="55">
        <v>24746</v>
      </c>
      <c r="B111" s="57">
        <f>VLOOKUP(Table26[[#This Row],[Date]],'DB Money Supply'!$A:$E,5)</f>
        <v>518.20000000000005</v>
      </c>
      <c r="C111" s="30">
        <f>(Table26[[#This Row],[M2 Money Stock, Billions of Dollars, Monthly, Seasonally Adjusted]]-B110)/B110</f>
        <v>6.800077715173887E-3</v>
      </c>
      <c r="D111" s="31">
        <f>((1+Table26[[#This Row],[Monthly change]])^12)-1</f>
        <v>8.4723089785599281E-2</v>
      </c>
    </row>
    <row r="112" spans="1:4" x14ac:dyDescent="0.35">
      <c r="A112" s="33">
        <v>24777</v>
      </c>
      <c r="B112" s="57">
        <f>VLOOKUP(Table26[[#This Row],[Date]],'DB Money Supply'!$A:$E,5)</f>
        <v>521.20000000000005</v>
      </c>
      <c r="C112" s="30">
        <f>(Table26[[#This Row],[M2 Money Stock, Billions of Dollars, Monthly, Seasonally Adjusted]]-B111)/B111</f>
        <v>5.7892705519104592E-3</v>
      </c>
      <c r="D112" s="31">
        <f>((1+Table26[[#This Row],[Monthly change]])^12)-1</f>
        <v>7.1726527834792275E-2</v>
      </c>
    </row>
    <row r="113" spans="1:4" x14ac:dyDescent="0.35">
      <c r="A113" s="55">
        <v>24807</v>
      </c>
      <c r="B113" s="57">
        <f>VLOOKUP(Table26[[#This Row],[Date]],'DB Money Supply'!$A:$E,5)</f>
        <v>524.79999999999995</v>
      </c>
      <c r="C113" s="30">
        <f>(Table26[[#This Row],[M2 Money Stock, Billions of Dollars, Monthly, Seasonally Adjusted]]-B112)/B112</f>
        <v>6.907137375287622E-3</v>
      </c>
      <c r="D113" s="31">
        <f>((1+Table26[[#This Row],[Monthly change]])^12)-1</f>
        <v>8.6108048298451756E-2</v>
      </c>
    </row>
    <row r="114" spans="1:4" x14ac:dyDescent="0.35">
      <c r="A114" s="33">
        <v>24838</v>
      </c>
      <c r="B114" s="57">
        <f>VLOOKUP(Table26[[#This Row],[Date]],'DB Money Supply'!$A:$E,5)</f>
        <v>527.4</v>
      </c>
      <c r="C114" s="30">
        <f>(Table26[[#This Row],[M2 Money Stock, Billions of Dollars, Monthly, Seasonally Adjusted]]-B113)/B113</f>
        <v>4.9542682926829703E-3</v>
      </c>
      <c r="D114" s="31">
        <f>((1+Table26[[#This Row],[Monthly change]])^12)-1</f>
        <v>6.1098227512744518E-2</v>
      </c>
    </row>
    <row r="115" spans="1:4" x14ac:dyDescent="0.35">
      <c r="A115" s="55">
        <v>24869</v>
      </c>
      <c r="B115" s="57">
        <f>VLOOKUP(Table26[[#This Row],[Date]],'DB Money Supply'!$A:$E,5)</f>
        <v>530.4</v>
      </c>
      <c r="C115" s="30">
        <f>(Table26[[#This Row],[M2 Money Stock, Billions of Dollars, Monthly, Seasonally Adjusted]]-B114)/B114</f>
        <v>5.6882821387940841E-3</v>
      </c>
      <c r="D115" s="31">
        <f>((1+Table26[[#This Row],[Monthly change]])^12)-1</f>
        <v>7.0435932901141918E-2</v>
      </c>
    </row>
    <row r="116" spans="1:4" x14ac:dyDescent="0.35">
      <c r="A116" s="33">
        <v>24898</v>
      </c>
      <c r="B116" s="57">
        <f>VLOOKUP(Table26[[#This Row],[Date]],'DB Money Supply'!$A:$E,5)</f>
        <v>533.20000000000005</v>
      </c>
      <c r="C116" s="30">
        <f>(Table26[[#This Row],[M2 Money Stock, Billions of Dollars, Monthly, Seasonally Adjusted]]-B115)/B115</f>
        <v>5.2790346907995254E-3</v>
      </c>
      <c r="D116" s="31">
        <f>((1+Table26[[#This Row],[Monthly change]])^12)-1</f>
        <v>6.5220471462948737E-2</v>
      </c>
    </row>
    <row r="117" spans="1:4" x14ac:dyDescent="0.35">
      <c r="A117" s="55">
        <v>24929</v>
      </c>
      <c r="B117" s="57">
        <f>VLOOKUP(Table26[[#This Row],[Date]],'DB Money Supply'!$A:$E,5)</f>
        <v>535.70000000000005</v>
      </c>
      <c r="C117" s="30">
        <f>(Table26[[#This Row],[M2 Money Stock, Billions of Dollars, Monthly, Seasonally Adjusted]]-B116)/B116</f>
        <v>4.6886721680420105E-3</v>
      </c>
      <c r="D117" s="31">
        <f>((1+Table26[[#This Row],[Monthly change]])^12)-1</f>
        <v>5.7737904031839093E-2</v>
      </c>
    </row>
    <row r="118" spans="1:4" x14ac:dyDescent="0.35">
      <c r="A118" s="33">
        <v>24959</v>
      </c>
      <c r="B118" s="57">
        <f>VLOOKUP(Table26[[#This Row],[Date]],'DB Money Supply'!$A:$E,5)</f>
        <v>538.9</v>
      </c>
      <c r="C118" s="30">
        <f>(Table26[[#This Row],[M2 Money Stock, Billions of Dollars, Monthly, Seasonally Adjusted]]-B117)/B117</f>
        <v>5.9734926264699111E-3</v>
      </c>
      <c r="D118" s="31">
        <f>((1+Table26[[#This Row],[Monthly change]])^12)-1</f>
        <v>7.4084493339440227E-2</v>
      </c>
    </row>
    <row r="119" spans="1:4" x14ac:dyDescent="0.35">
      <c r="A119" s="55">
        <v>24990</v>
      </c>
      <c r="B119" s="57">
        <f>VLOOKUP(Table26[[#This Row],[Date]],'DB Money Supply'!$A:$E,5)</f>
        <v>542.6</v>
      </c>
      <c r="C119" s="30">
        <f>(Table26[[#This Row],[M2 Money Stock, Billions of Dollars, Monthly, Seasonally Adjusted]]-B118)/B118</f>
        <v>6.8658378177770376E-3</v>
      </c>
      <c r="D119" s="31">
        <f>((1+Table26[[#This Row],[Monthly change]])^12)-1</f>
        <v>8.5573591891893619E-2</v>
      </c>
    </row>
    <row r="120" spans="1:4" x14ac:dyDescent="0.35">
      <c r="A120" s="55">
        <v>25020</v>
      </c>
      <c r="B120" s="57">
        <f>VLOOKUP(Table26[[#This Row],[Date]],'DB Money Supply'!$A:$E,5)</f>
        <v>545.6</v>
      </c>
      <c r="C120" s="30">
        <f>(Table26[[#This Row],[M2 Money Stock, Billions of Dollars, Monthly, Seasonally Adjusted]]-B119)/B119</f>
        <v>5.5289347585698485E-3</v>
      </c>
      <c r="D120" s="31">
        <f>((1+Table26[[#This Row],[Monthly change]])^12)-1</f>
        <v>6.8402428902662127E-2</v>
      </c>
    </row>
    <row r="121" spans="1:4" x14ac:dyDescent="0.35">
      <c r="A121" s="33">
        <v>25051</v>
      </c>
      <c r="B121" s="57">
        <f>VLOOKUP(Table26[[#This Row],[Date]],'DB Money Supply'!$A:$E,5)</f>
        <v>549.4</v>
      </c>
      <c r="C121" s="30">
        <f>(Table26[[#This Row],[M2 Money Stock, Billions of Dollars, Monthly, Seasonally Adjusted]]-B120)/B120</f>
        <v>6.9648093841641395E-3</v>
      </c>
      <c r="D121" s="31">
        <f>((1+Table26[[#This Row],[Monthly change]])^12)-1</f>
        <v>8.6854783722454476E-2</v>
      </c>
    </row>
    <row r="122" spans="1:4" x14ac:dyDescent="0.35">
      <c r="A122" s="55">
        <v>25082</v>
      </c>
      <c r="B122" s="57">
        <f>VLOOKUP(Table26[[#This Row],[Date]],'DB Money Supply'!$A:$E,5)</f>
        <v>553.6</v>
      </c>
      <c r="C122" s="30">
        <f>(Table26[[#This Row],[M2 Money Stock, Billions of Dollars, Monthly, Seasonally Adjusted]]-B121)/B121</f>
        <v>7.6447033127048517E-3</v>
      </c>
      <c r="D122" s="31">
        <f>((1+Table26[[#This Row],[Monthly change]])^12)-1</f>
        <v>9.5693578425970705E-2</v>
      </c>
    </row>
    <row r="123" spans="1:4" x14ac:dyDescent="0.35">
      <c r="A123" s="33">
        <v>25112</v>
      </c>
      <c r="B123" s="57">
        <f>VLOOKUP(Table26[[#This Row],[Date]],'DB Money Supply'!$A:$E,5)</f>
        <v>557.6</v>
      </c>
      <c r="C123" s="30">
        <f>(Table26[[#This Row],[M2 Money Stock, Billions of Dollars, Monthly, Seasonally Adjusted]]-B122)/B122</f>
        <v>7.2254335260115606E-3</v>
      </c>
      <c r="D123" s="31">
        <f>((1+Table26[[#This Row],[Monthly change]])^12)-1</f>
        <v>9.0235209739946143E-2</v>
      </c>
    </row>
    <row r="124" spans="1:4" x14ac:dyDescent="0.35">
      <c r="A124" s="55">
        <v>25143</v>
      </c>
      <c r="B124" s="57">
        <f>VLOOKUP(Table26[[#This Row],[Date]],'DB Money Supply'!$A:$E,5)</f>
        <v>562.4</v>
      </c>
      <c r="C124" s="30">
        <f>(Table26[[#This Row],[M2 Money Stock, Billions of Dollars, Monthly, Seasonally Adjusted]]-B123)/B123</f>
        <v>8.6083213773313384E-3</v>
      </c>
      <c r="D124" s="31">
        <f>((1+Table26[[#This Row],[Monthly change]])^12)-1</f>
        <v>0.1083337624379479</v>
      </c>
    </row>
    <row r="125" spans="1:4" x14ac:dyDescent="0.35">
      <c r="A125" s="33">
        <v>25173</v>
      </c>
      <c r="B125" s="57">
        <f>VLOOKUP(Table26[[#This Row],[Date]],'DB Money Supply'!$A:$E,5)</f>
        <v>566.79999999999995</v>
      </c>
      <c r="C125" s="30">
        <f>(Table26[[#This Row],[M2 Money Stock, Billions of Dollars, Monthly, Seasonally Adjusted]]-B124)/B124</f>
        <v>7.8236130867709412E-3</v>
      </c>
      <c r="D125" s="31">
        <f>((1+Table26[[#This Row],[Monthly change]])^12)-1</f>
        <v>9.803037631952316E-2</v>
      </c>
    </row>
    <row r="126" spans="1:4" x14ac:dyDescent="0.35">
      <c r="A126" s="55">
        <v>25204</v>
      </c>
      <c r="B126" s="57">
        <f>VLOOKUP(Table26[[#This Row],[Date]],'DB Money Supply'!$A:$E,5)</f>
        <v>569.29999999999995</v>
      </c>
      <c r="C126" s="30">
        <f>(Table26[[#This Row],[M2 Money Stock, Billions of Dollars, Monthly, Seasonally Adjusted]]-B125)/B125</f>
        <v>4.4107268877911082E-3</v>
      </c>
      <c r="D126" s="31">
        <f>((1+Table26[[#This Row],[Monthly change]])^12)-1</f>
        <v>5.4231786978178542E-2</v>
      </c>
    </row>
    <row r="127" spans="1:4" x14ac:dyDescent="0.35">
      <c r="A127" s="33">
        <v>25235</v>
      </c>
      <c r="B127" s="57">
        <f>VLOOKUP(Table26[[#This Row],[Date]],'DB Money Supply'!$A:$E,5)</f>
        <v>571.9</v>
      </c>
      <c r="C127" s="30">
        <f>(Table26[[#This Row],[M2 Money Stock, Billions of Dollars, Monthly, Seasonally Adjusted]]-B126)/B126</f>
        <v>4.5670121201475903E-3</v>
      </c>
      <c r="D127" s="31">
        <f>((1+Table26[[#This Row],[Monthly change]])^12)-1</f>
        <v>5.6201920469204358E-2</v>
      </c>
    </row>
    <row r="128" spans="1:4" x14ac:dyDescent="0.35">
      <c r="A128" s="55">
        <v>25263</v>
      </c>
      <c r="B128" s="57">
        <f>VLOOKUP(Table26[[#This Row],[Date]],'DB Money Supply'!$A:$E,5)</f>
        <v>574.4</v>
      </c>
      <c r="C128" s="30">
        <f>(Table26[[#This Row],[M2 Money Stock, Billions of Dollars, Monthly, Seasonally Adjusted]]-B127)/B127</f>
        <v>4.3713936002797698E-3</v>
      </c>
      <c r="D128" s="31">
        <f>((1+Table26[[#This Row],[Monthly change]])^12)-1</f>
        <v>5.3736481969479E-2</v>
      </c>
    </row>
    <row r="129" spans="1:4" x14ac:dyDescent="0.35">
      <c r="A129" s="33">
        <v>25294</v>
      </c>
      <c r="B129" s="57">
        <f>VLOOKUP(Table26[[#This Row],[Date]],'DB Money Supply'!$A:$E,5)</f>
        <v>575.70000000000005</v>
      </c>
      <c r="C129" s="30">
        <f>(Table26[[#This Row],[M2 Money Stock, Billions of Dollars, Monthly, Seasonally Adjusted]]-B128)/B128</f>
        <v>2.2632311977717067E-3</v>
      </c>
      <c r="D129" s="31">
        <f>((1+Table26[[#This Row],[Monthly change]])^12)-1</f>
        <v>2.7499404034497132E-2</v>
      </c>
    </row>
    <row r="130" spans="1:4" x14ac:dyDescent="0.35">
      <c r="A130" s="55">
        <v>25324</v>
      </c>
      <c r="B130" s="57">
        <f>VLOOKUP(Table26[[#This Row],[Date]],'DB Money Supply'!$A:$E,5)</f>
        <v>576.5</v>
      </c>
      <c r="C130" s="30">
        <f>(Table26[[#This Row],[M2 Money Stock, Billions of Dollars, Monthly, Seasonally Adjusted]]-B129)/B129</f>
        <v>1.3896126454749948E-3</v>
      </c>
      <c r="D130" s="31">
        <f>((1+Table26[[#This Row],[Monthly change]])^12)-1</f>
        <v>1.6803391476055918E-2</v>
      </c>
    </row>
    <row r="131" spans="1:4" x14ac:dyDescent="0.35">
      <c r="A131" s="33">
        <v>25355</v>
      </c>
      <c r="B131" s="57">
        <f>VLOOKUP(Table26[[#This Row],[Date]],'DB Money Supply'!$A:$E,5)</f>
        <v>578.5</v>
      </c>
      <c r="C131" s="30">
        <f>(Table26[[#This Row],[M2 Money Stock, Billions of Dollars, Monthly, Seasonally Adjusted]]-B130)/B130</f>
        <v>3.469210754553339E-3</v>
      </c>
      <c r="D131" s="31">
        <f>((1+Table26[[#This Row],[Monthly change]])^12)-1</f>
        <v>4.2434124843186094E-2</v>
      </c>
    </row>
    <row r="132" spans="1:4" x14ac:dyDescent="0.35">
      <c r="A132" s="55">
        <v>25385</v>
      </c>
      <c r="B132" s="57">
        <f>VLOOKUP(Table26[[#This Row],[Date]],'DB Money Supply'!$A:$E,5)</f>
        <v>579.5</v>
      </c>
      <c r="C132" s="30">
        <f>(Table26[[#This Row],[M2 Money Stock, Billions of Dollars, Monthly, Seasonally Adjusted]]-B131)/B131</f>
        <v>1.7286084701815039E-3</v>
      </c>
      <c r="D132" s="31">
        <f>((1+Table26[[#This Row],[Monthly change]])^12)-1</f>
        <v>2.0941656183408153E-2</v>
      </c>
    </row>
    <row r="133" spans="1:4" x14ac:dyDescent="0.35">
      <c r="A133" s="33">
        <v>25416</v>
      </c>
      <c r="B133" s="57">
        <f>VLOOKUP(Table26[[#This Row],[Date]],'DB Money Supply'!$A:$E,5)</f>
        <v>580.1</v>
      </c>
      <c r="C133" s="30">
        <f>(Table26[[#This Row],[M2 Money Stock, Billions of Dollars, Monthly, Seasonally Adjusted]]-B132)/B132</f>
        <v>1.0353753235548279E-3</v>
      </c>
      <c r="D133" s="31">
        <f>((1+Table26[[#This Row],[Monthly change]])^12)-1</f>
        <v>1.2495500771836143E-2</v>
      </c>
    </row>
    <row r="134" spans="1:4" x14ac:dyDescent="0.35">
      <c r="A134" s="55">
        <v>25447</v>
      </c>
      <c r="B134" s="57">
        <f>VLOOKUP(Table26[[#This Row],[Date]],'DB Money Supply'!$A:$E,5)</f>
        <v>582.1</v>
      </c>
      <c r="C134" s="30">
        <f>(Table26[[#This Row],[M2 Money Stock, Billions of Dollars, Monthly, Seasonally Adjusted]]-B133)/B133</f>
        <v>3.4476814342354763E-3</v>
      </c>
      <c r="D134" s="31">
        <f>((1+Table26[[#This Row],[Monthly change]])^12)-1</f>
        <v>4.2165772812110092E-2</v>
      </c>
    </row>
    <row r="135" spans="1:4" x14ac:dyDescent="0.35">
      <c r="A135" s="33">
        <v>25477</v>
      </c>
      <c r="B135" s="57">
        <f>VLOOKUP(Table26[[#This Row],[Date]],'DB Money Supply'!$A:$E,5)</f>
        <v>583.4</v>
      </c>
      <c r="C135" s="30">
        <f>(Table26[[#This Row],[M2 Money Stock, Billions of Dollars, Monthly, Seasonally Adjusted]]-B134)/B134</f>
        <v>2.2332932485826396E-3</v>
      </c>
      <c r="D135" s="31">
        <f>((1+Table26[[#This Row],[Monthly change]])^12)-1</f>
        <v>2.71311633867799E-2</v>
      </c>
    </row>
    <row r="136" spans="1:4" x14ac:dyDescent="0.35">
      <c r="A136" s="55">
        <v>25508</v>
      </c>
      <c r="B136" s="57">
        <f>VLOOKUP(Table26[[#This Row],[Date]],'DB Money Supply'!$A:$E,5)</f>
        <v>585.4</v>
      </c>
      <c r="C136" s="30">
        <f>(Table26[[#This Row],[M2 Money Stock, Billions of Dollars, Monthly, Seasonally Adjusted]]-B135)/B135</f>
        <v>3.4281796366129585E-3</v>
      </c>
      <c r="D136" s="31">
        <f>((1+Table26[[#This Row],[Monthly change]])^12)-1</f>
        <v>4.1922747482108669E-2</v>
      </c>
    </row>
    <row r="137" spans="1:4" x14ac:dyDescent="0.35">
      <c r="A137" s="33">
        <v>25538</v>
      </c>
      <c r="B137" s="57">
        <f>VLOOKUP(Table26[[#This Row],[Date]],'DB Money Supply'!$A:$E,5)</f>
        <v>587.9</v>
      </c>
      <c r="C137" s="30">
        <f>(Table26[[#This Row],[M2 Money Stock, Billions of Dollars, Monthly, Seasonally Adjusted]]-B136)/B136</f>
        <v>4.2705842159207379E-3</v>
      </c>
      <c r="D137" s="31">
        <f>((1+Table26[[#This Row],[Monthly change]])^12)-1</f>
        <v>5.2468012096399619E-2</v>
      </c>
    </row>
    <row r="138" spans="1:4" x14ac:dyDescent="0.35">
      <c r="A138" s="55">
        <v>25569</v>
      </c>
      <c r="B138" s="57">
        <f>VLOOKUP(Table26[[#This Row],[Date]],'DB Money Supply'!$A:$E,5)</f>
        <v>589.6</v>
      </c>
      <c r="C138" s="30">
        <f>(Table26[[#This Row],[M2 Money Stock, Billions of Dollars, Monthly, Seasonally Adjusted]]-B137)/B137</f>
        <v>2.8916482394965907E-3</v>
      </c>
      <c r="D138" s="31">
        <f>((1+Table26[[#This Row],[Monthly change]])^12)-1</f>
        <v>3.5257000549262507E-2</v>
      </c>
    </row>
    <row r="139" spans="1:4" x14ac:dyDescent="0.35">
      <c r="A139" s="55">
        <v>25600</v>
      </c>
      <c r="B139" s="57">
        <f>VLOOKUP(Table26[[#This Row],[Date]],'DB Money Supply'!$A:$E,5)</f>
        <v>586.29999999999995</v>
      </c>
      <c r="C139" s="30">
        <f>(Table26[[#This Row],[M2 Money Stock, Billions of Dollars, Monthly, Seasonally Adjusted]]-B138)/B138</f>
        <v>-5.5970149253732502E-3</v>
      </c>
      <c r="D139" s="31">
        <f>((1+Table26[[#This Row],[Monthly change]])^12)-1</f>
        <v>-6.5134717404086162E-2</v>
      </c>
    </row>
    <row r="140" spans="1:4" x14ac:dyDescent="0.35">
      <c r="A140" s="33">
        <v>25628</v>
      </c>
      <c r="B140" s="57">
        <f>VLOOKUP(Table26[[#This Row],[Date]],'DB Money Supply'!$A:$E,5)</f>
        <v>587.29999999999995</v>
      </c>
      <c r="C140" s="30">
        <f>(Table26[[#This Row],[M2 Money Stock, Billions of Dollars, Monthly, Seasonally Adjusted]]-B139)/B139</f>
        <v>1.7056114617090229E-3</v>
      </c>
      <c r="D140" s="31">
        <f>((1+Table26[[#This Row],[Monthly change]])^12)-1</f>
        <v>2.0660434630030977E-2</v>
      </c>
    </row>
    <row r="141" spans="1:4" x14ac:dyDescent="0.35">
      <c r="A141" s="55">
        <v>25659</v>
      </c>
      <c r="B141" s="57">
        <f>VLOOKUP(Table26[[#This Row],[Date]],'DB Money Supply'!$A:$E,5)</f>
        <v>588.4</v>
      </c>
      <c r="C141" s="30">
        <f>(Table26[[#This Row],[M2 Money Stock, Billions of Dollars, Monthly, Seasonally Adjusted]]-B140)/B140</f>
        <v>1.8729780350758094E-3</v>
      </c>
      <c r="D141" s="31">
        <f>((1+Table26[[#This Row],[Monthly change]])^12)-1</f>
        <v>2.2708719123160748E-2</v>
      </c>
    </row>
    <row r="142" spans="1:4" x14ac:dyDescent="0.35">
      <c r="A142" s="33">
        <v>25689</v>
      </c>
      <c r="B142" s="57">
        <f>VLOOKUP(Table26[[#This Row],[Date]],'DB Money Supply'!$A:$E,5)</f>
        <v>591.5</v>
      </c>
      <c r="C142" s="30">
        <f>(Table26[[#This Row],[M2 Money Stock, Billions of Dollars, Monthly, Seasonally Adjusted]]-B141)/B141</f>
        <v>5.2685248130523842E-3</v>
      </c>
      <c r="D142" s="31">
        <f>((1+Table26[[#This Row],[Monthly change]])^12)-1</f>
        <v>6.5086840586452199E-2</v>
      </c>
    </row>
    <row r="143" spans="1:4" x14ac:dyDescent="0.35">
      <c r="A143" s="55">
        <v>25720</v>
      </c>
      <c r="B143" s="57">
        <f>VLOOKUP(Table26[[#This Row],[Date]],'DB Money Supply'!$A:$E,5)</f>
        <v>595.20000000000005</v>
      </c>
      <c r="C143" s="30">
        <f>(Table26[[#This Row],[M2 Money Stock, Billions of Dollars, Monthly, Seasonally Adjusted]]-B142)/B142</f>
        <v>6.2552831783601786E-3</v>
      </c>
      <c r="D143" s="31">
        <f>((1+Table26[[#This Row],[Monthly change]])^12)-1</f>
        <v>7.770049637218146E-2</v>
      </c>
    </row>
    <row r="144" spans="1:4" x14ac:dyDescent="0.35">
      <c r="A144" s="33">
        <v>25750</v>
      </c>
      <c r="B144" s="57">
        <f>VLOOKUP(Table26[[#This Row],[Date]],'DB Money Supply'!$A:$E,5)</f>
        <v>599.1</v>
      </c>
      <c r="C144" s="30">
        <f>(Table26[[#This Row],[M2 Money Stock, Billions of Dollars, Monthly, Seasonally Adjusted]]-B143)/B143</f>
        <v>6.5524193548386709E-3</v>
      </c>
      <c r="D144" s="31">
        <f>((1+Table26[[#This Row],[Monthly change]])^12)-1</f>
        <v>8.1525502547609818E-2</v>
      </c>
    </row>
    <row r="145" spans="1:4" x14ac:dyDescent="0.35">
      <c r="A145" s="55">
        <v>25781</v>
      </c>
      <c r="B145" s="57">
        <f>VLOOKUP(Table26[[#This Row],[Date]],'DB Money Supply'!$A:$E,5)</f>
        <v>604.9</v>
      </c>
      <c r="C145" s="30">
        <f>(Table26[[#This Row],[M2 Money Stock, Billions of Dollars, Monthly, Seasonally Adjusted]]-B144)/B144</f>
        <v>9.6811884493406015E-3</v>
      </c>
      <c r="D145" s="31">
        <f>((1+Table26[[#This Row],[Monthly change]])^12)-1</f>
        <v>0.1225641770022301</v>
      </c>
    </row>
    <row r="146" spans="1:4" x14ac:dyDescent="0.35">
      <c r="A146" s="33">
        <v>25812</v>
      </c>
      <c r="B146" s="57">
        <f>VLOOKUP(Table26[[#This Row],[Date]],'DB Money Supply'!$A:$E,5)</f>
        <v>611.20000000000005</v>
      </c>
      <c r="C146" s="30">
        <f>(Table26[[#This Row],[M2 Money Stock, Billions of Dollars, Monthly, Seasonally Adjusted]]-B145)/B145</f>
        <v>1.0414944618945394E-2</v>
      </c>
      <c r="D146" s="31">
        <f>((1+Table26[[#This Row],[Monthly change]])^12)-1</f>
        <v>0.13239288698502349</v>
      </c>
    </row>
    <row r="147" spans="1:4" x14ac:dyDescent="0.35">
      <c r="A147" s="55">
        <v>25842</v>
      </c>
      <c r="B147" s="57">
        <f>VLOOKUP(Table26[[#This Row],[Date]],'DB Money Supply'!$A:$E,5)</f>
        <v>616.4</v>
      </c>
      <c r="C147" s="30">
        <f>(Table26[[#This Row],[M2 Money Stock, Billions of Dollars, Monthly, Seasonally Adjusted]]-B146)/B146</f>
        <v>8.5078534031412488E-3</v>
      </c>
      <c r="D147" s="31">
        <f>((1+Table26[[#This Row],[Monthly change]])^12)-1</f>
        <v>0.10700966791302613</v>
      </c>
    </row>
    <row r="148" spans="1:4" x14ac:dyDescent="0.35">
      <c r="A148" s="33">
        <v>25873</v>
      </c>
      <c r="B148" s="57">
        <f>VLOOKUP(Table26[[#This Row],[Date]],'DB Money Supply'!$A:$E,5)</f>
        <v>621.1</v>
      </c>
      <c r="C148" s="30">
        <f>(Table26[[#This Row],[M2 Money Stock, Billions of Dollars, Monthly, Seasonally Adjusted]]-B147)/B147</f>
        <v>7.6249188838417355E-3</v>
      </c>
      <c r="D148" s="31">
        <f>((1+Table26[[#This Row],[Monthly change]])^12)-1</f>
        <v>9.5435447787733496E-2</v>
      </c>
    </row>
    <row r="149" spans="1:4" x14ac:dyDescent="0.35">
      <c r="A149" s="55">
        <v>25903</v>
      </c>
      <c r="B149" s="57">
        <f>VLOOKUP(Table26[[#This Row],[Date]],'DB Money Supply'!$A:$E,5)</f>
        <v>626.5</v>
      </c>
      <c r="C149" s="30">
        <f>(Table26[[#This Row],[M2 Money Stock, Billions of Dollars, Monthly, Seasonally Adjusted]]-B148)/B148</f>
        <v>8.6942521333118299E-3</v>
      </c>
      <c r="D149" s="31">
        <f>((1+Table26[[#This Row],[Monthly change]])^12)-1</f>
        <v>0.10946741874592725</v>
      </c>
    </row>
    <row r="150" spans="1:4" x14ac:dyDescent="0.35">
      <c r="A150" s="33">
        <v>25934</v>
      </c>
      <c r="B150" s="57">
        <f>VLOOKUP(Table26[[#This Row],[Date]],'DB Money Supply'!$A:$E,5)</f>
        <v>632.9</v>
      </c>
      <c r="C150" s="30">
        <f>(Table26[[#This Row],[M2 Money Stock, Billions of Dollars, Monthly, Seasonally Adjusted]]-B149)/B149</f>
        <v>1.021548284118113E-2</v>
      </c>
      <c r="D150" s="31">
        <f>((1+Table26[[#This Row],[Monthly change]])^12)-1</f>
        <v>0.12971330635249756</v>
      </c>
    </row>
    <row r="151" spans="1:4" x14ac:dyDescent="0.35">
      <c r="A151" s="55">
        <v>25965</v>
      </c>
      <c r="B151" s="57">
        <f>VLOOKUP(Table26[[#This Row],[Date]],'DB Money Supply'!$A:$E,5)</f>
        <v>641</v>
      </c>
      <c r="C151" s="30">
        <f>(Table26[[#This Row],[M2 Money Stock, Billions of Dollars, Monthly, Seasonally Adjusted]]-B150)/B150</f>
        <v>1.2798230368146663E-2</v>
      </c>
      <c r="D151" s="31">
        <f>((1+Table26[[#This Row],[Monthly change]])^12)-1</f>
        <v>0.16486395301768031</v>
      </c>
    </row>
    <row r="152" spans="1:4" x14ac:dyDescent="0.35">
      <c r="A152" s="33">
        <v>25993</v>
      </c>
      <c r="B152" s="57">
        <f>VLOOKUP(Table26[[#This Row],[Date]],'DB Money Supply'!$A:$E,5)</f>
        <v>649.9</v>
      </c>
      <c r="C152" s="30">
        <f>(Table26[[#This Row],[M2 Money Stock, Billions of Dollars, Monthly, Seasonally Adjusted]]-B151)/B151</f>
        <v>1.3884555382215252E-2</v>
      </c>
      <c r="D152" s="31">
        <f>((1+Table26[[#This Row],[Monthly change]])^12)-1</f>
        <v>0.17994588322905081</v>
      </c>
    </row>
    <row r="153" spans="1:4" x14ac:dyDescent="0.35">
      <c r="A153" s="55">
        <v>26024</v>
      </c>
      <c r="B153" s="57">
        <f>VLOOKUP(Table26[[#This Row],[Date]],'DB Money Supply'!$A:$E,5)</f>
        <v>658.4</v>
      </c>
      <c r="C153" s="30">
        <f>(Table26[[#This Row],[M2 Money Stock, Billions of Dollars, Monthly, Seasonally Adjusted]]-B152)/B152</f>
        <v>1.30789352208032E-2</v>
      </c>
      <c r="D153" s="31">
        <f>((1+Table26[[#This Row],[Monthly change]])^12)-1</f>
        <v>0.16874407670810632</v>
      </c>
    </row>
    <row r="154" spans="1:4" x14ac:dyDescent="0.35">
      <c r="A154" s="33">
        <v>26054</v>
      </c>
      <c r="B154" s="57">
        <f>VLOOKUP(Table26[[#This Row],[Date]],'DB Money Supply'!$A:$E,5)</f>
        <v>666.7</v>
      </c>
      <c r="C154" s="30">
        <f>(Table26[[#This Row],[M2 Money Stock, Billions of Dollars, Monthly, Seasonally Adjusted]]-B153)/B153</f>
        <v>1.2606318347509218E-2</v>
      </c>
      <c r="D154" s="31">
        <f>((1+Table26[[#This Row],[Monthly change]])^12)-1</f>
        <v>0.1622179938717212</v>
      </c>
    </row>
    <row r="155" spans="1:4" x14ac:dyDescent="0.35">
      <c r="A155" s="55">
        <v>26085</v>
      </c>
      <c r="B155" s="57">
        <f>VLOOKUP(Table26[[#This Row],[Date]],'DB Money Supply'!$A:$E,5)</f>
        <v>673</v>
      </c>
      <c r="C155" s="30">
        <f>(Table26[[#This Row],[M2 Money Stock, Billions of Dollars, Monthly, Seasonally Adjusted]]-B154)/B154</f>
        <v>9.4495275236237495E-3</v>
      </c>
      <c r="D155" s="31">
        <f>((1+Table26[[#This Row],[Monthly change]])^12)-1</f>
        <v>0.11947734512255104</v>
      </c>
    </row>
    <row r="156" spans="1:4" x14ac:dyDescent="0.35">
      <c r="A156" s="33">
        <v>26115</v>
      </c>
      <c r="B156" s="57">
        <f>VLOOKUP(Table26[[#This Row],[Date]],'DB Money Supply'!$A:$E,5)</f>
        <v>679.6</v>
      </c>
      <c r="C156" s="30">
        <f>(Table26[[#This Row],[M2 Money Stock, Billions of Dollars, Monthly, Seasonally Adjusted]]-B155)/B155</f>
        <v>9.8068350668648191E-3</v>
      </c>
      <c r="D156" s="31">
        <f>((1+Table26[[#This Row],[Monthly change]])^12)-1</f>
        <v>0.12424165266351106</v>
      </c>
    </row>
    <row r="157" spans="1:4" x14ac:dyDescent="0.35">
      <c r="A157" s="55">
        <v>26146</v>
      </c>
      <c r="B157" s="57">
        <f>VLOOKUP(Table26[[#This Row],[Date]],'DB Money Supply'!$A:$E,5)</f>
        <v>685.5</v>
      </c>
      <c r="C157" s="30">
        <f>(Table26[[#This Row],[M2 Money Stock, Billions of Dollars, Monthly, Seasonally Adjusted]]-B156)/B156</f>
        <v>8.6815773984696542E-3</v>
      </c>
      <c r="D157" s="31">
        <f>((1+Table26[[#This Row],[Monthly change]])^12)-1</f>
        <v>0.1093001383215404</v>
      </c>
    </row>
    <row r="158" spans="1:4" x14ac:dyDescent="0.35">
      <c r="A158" s="55">
        <v>26177</v>
      </c>
      <c r="B158" s="57">
        <f>VLOOKUP(Table26[[#This Row],[Date]],'DB Money Supply'!$A:$E,5)</f>
        <v>692.5</v>
      </c>
      <c r="C158" s="30">
        <f>(Table26[[#This Row],[M2 Money Stock, Billions of Dollars, Monthly, Seasonally Adjusted]]-B157)/B157</f>
        <v>1.0211524434719184E-2</v>
      </c>
      <c r="D158" s="31">
        <f>((1+Table26[[#This Row],[Monthly change]])^12)-1</f>
        <v>0.12966018776753319</v>
      </c>
    </row>
    <row r="159" spans="1:4" x14ac:dyDescent="0.35">
      <c r="A159" s="33">
        <v>26207</v>
      </c>
      <c r="B159" s="57">
        <f>VLOOKUP(Table26[[#This Row],[Date]],'DB Money Supply'!$A:$E,5)</f>
        <v>698.4</v>
      </c>
      <c r="C159" s="30">
        <f>(Table26[[#This Row],[M2 Money Stock, Billions of Dollars, Monthly, Seasonally Adjusted]]-B158)/B158</f>
        <v>8.5198555956678378E-3</v>
      </c>
      <c r="D159" s="31">
        <f>((1+Table26[[#This Row],[Monthly change]])^12)-1</f>
        <v>0.10716777174326308</v>
      </c>
    </row>
    <row r="160" spans="1:4" x14ac:dyDescent="0.35">
      <c r="A160" s="55">
        <v>26238</v>
      </c>
      <c r="B160" s="57">
        <f>VLOOKUP(Table26[[#This Row],[Date]],'DB Money Supply'!$A:$E,5)</f>
        <v>704.6</v>
      </c>
      <c r="C160" s="30">
        <f>(Table26[[#This Row],[M2 Money Stock, Billions of Dollars, Monthly, Seasonally Adjusted]]-B159)/B159</f>
        <v>8.8774341351661595E-3</v>
      </c>
      <c r="D160" s="31">
        <f>((1+Table26[[#This Row],[Monthly change]])^12)-1</f>
        <v>0.11188762779505268</v>
      </c>
    </row>
    <row r="161" spans="1:4" x14ac:dyDescent="0.35">
      <c r="A161" s="33">
        <v>26268</v>
      </c>
      <c r="B161" s="57">
        <f>VLOOKUP(Table26[[#This Row],[Date]],'DB Money Supply'!$A:$E,5)</f>
        <v>710.3</v>
      </c>
      <c r="C161" s="30">
        <f>(Table26[[#This Row],[M2 Money Stock, Billions of Dollars, Monthly, Seasonally Adjusted]]-B160)/B160</f>
        <v>8.0896962815781032E-3</v>
      </c>
      <c r="D161" s="31">
        <f>((1+Table26[[#This Row],[Monthly change]])^12)-1</f>
        <v>0.10151422475188676</v>
      </c>
    </row>
    <row r="162" spans="1:4" x14ac:dyDescent="0.35">
      <c r="A162" s="55">
        <v>26299</v>
      </c>
      <c r="B162" s="57">
        <f>VLOOKUP(Table26[[#This Row],[Date]],'DB Money Supply'!$A:$E,5)</f>
        <v>717.7</v>
      </c>
      <c r="C162" s="30">
        <f>(Table26[[#This Row],[M2 Money Stock, Billions of Dollars, Monthly, Seasonally Adjusted]]-B161)/B161</f>
        <v>1.0418133183162172E-2</v>
      </c>
      <c r="D162" s="31">
        <f>((1+Table26[[#This Row],[Monthly change]])^12)-1</f>
        <v>0.13243576960619552</v>
      </c>
    </row>
    <row r="163" spans="1:4" x14ac:dyDescent="0.35">
      <c r="A163" s="33">
        <v>26330</v>
      </c>
      <c r="B163" s="57">
        <f>VLOOKUP(Table26[[#This Row],[Date]],'DB Money Supply'!$A:$E,5)</f>
        <v>725.7</v>
      </c>
      <c r="C163" s="30">
        <f>(Table26[[#This Row],[M2 Money Stock, Billions of Dollars, Monthly, Seasonally Adjusted]]-B162)/B162</f>
        <v>1.1146718684687194E-2</v>
      </c>
      <c r="D163" s="31">
        <f>((1+Table26[[#This Row],[Monthly change]])^12)-1</f>
        <v>0.14227355425517385</v>
      </c>
    </row>
    <row r="164" spans="1:4" x14ac:dyDescent="0.35">
      <c r="A164" s="55">
        <v>26359</v>
      </c>
      <c r="B164" s="57">
        <f>VLOOKUP(Table26[[#This Row],[Date]],'DB Money Supply'!$A:$E,5)</f>
        <v>733.5</v>
      </c>
      <c r="C164" s="30">
        <f>(Table26[[#This Row],[M2 Money Stock, Billions of Dollars, Monthly, Seasonally Adjusted]]-B163)/B163</f>
        <v>1.0748243075651032E-2</v>
      </c>
      <c r="D164" s="31">
        <f>((1+Table26[[#This Row],[Monthly change]])^12)-1</f>
        <v>0.13688344166597299</v>
      </c>
    </row>
    <row r="165" spans="1:4" x14ac:dyDescent="0.35">
      <c r="A165" s="33">
        <v>26390</v>
      </c>
      <c r="B165" s="57">
        <f>VLOOKUP(Table26[[#This Row],[Date]],'DB Money Supply'!$A:$E,5)</f>
        <v>738.4</v>
      </c>
      <c r="C165" s="30">
        <f>(Table26[[#This Row],[M2 Money Stock, Billions of Dollars, Monthly, Seasonally Adjusted]]-B164)/B164</f>
        <v>6.680299931833643E-3</v>
      </c>
      <c r="D165" s="31">
        <f>((1+Table26[[#This Row],[Monthly change]])^12)-1</f>
        <v>8.317552438832676E-2</v>
      </c>
    </row>
    <row r="166" spans="1:4" x14ac:dyDescent="0.35">
      <c r="A166" s="55">
        <v>26420</v>
      </c>
      <c r="B166" s="57">
        <f>VLOOKUP(Table26[[#This Row],[Date]],'DB Money Supply'!$A:$E,5)</f>
        <v>743.3</v>
      </c>
      <c r="C166" s="30">
        <f>(Table26[[#This Row],[M2 Money Stock, Billions of Dollars, Monthly, Seasonally Adjusted]]-B165)/B165</f>
        <v>6.635969664138648E-3</v>
      </c>
      <c r="D166" s="31">
        <f>((1+Table26[[#This Row],[Monthly change]])^12)-1</f>
        <v>8.2603277176466428E-2</v>
      </c>
    </row>
    <row r="167" spans="1:4" x14ac:dyDescent="0.35">
      <c r="A167" s="33">
        <v>26451</v>
      </c>
      <c r="B167" s="57">
        <f>VLOOKUP(Table26[[#This Row],[Date]],'DB Money Supply'!$A:$E,5)</f>
        <v>749.7</v>
      </c>
      <c r="C167" s="30">
        <f>(Table26[[#This Row],[M2 Money Stock, Billions of Dollars, Monthly, Seasonally Adjusted]]-B166)/B166</f>
        <v>8.6102515807884982E-3</v>
      </c>
      <c r="D167" s="31">
        <f>((1+Table26[[#This Row],[Monthly change]])^12)-1</f>
        <v>0.10835921531750903</v>
      </c>
    </row>
    <row r="168" spans="1:4" x14ac:dyDescent="0.35">
      <c r="A168" s="55">
        <v>26481</v>
      </c>
      <c r="B168" s="57">
        <f>VLOOKUP(Table26[[#This Row],[Date]],'DB Money Supply'!$A:$E,5)</f>
        <v>759.5</v>
      </c>
      <c r="C168" s="30">
        <f>(Table26[[#This Row],[M2 Money Stock, Billions of Dollars, Monthly, Seasonally Adjusted]]-B167)/B167</f>
        <v>1.3071895424836539E-2</v>
      </c>
      <c r="D168" s="31">
        <f>((1+Table26[[#This Row],[Monthly change]])^12)-1</f>
        <v>0.1686466224414771</v>
      </c>
    </row>
    <row r="169" spans="1:4" x14ac:dyDescent="0.35">
      <c r="A169" s="33">
        <v>26512</v>
      </c>
      <c r="B169" s="57">
        <f>VLOOKUP(Table26[[#This Row],[Date]],'DB Money Supply'!$A:$E,5)</f>
        <v>768.7</v>
      </c>
      <c r="C169" s="30">
        <f>(Table26[[#This Row],[M2 Money Stock, Billions of Dollars, Monthly, Seasonally Adjusted]]-B168)/B168</f>
        <v>1.2113232389730146E-2</v>
      </c>
      <c r="D169" s="31">
        <f>((1+Table26[[#This Row],[Monthly change]])^12)-1</f>
        <v>0.15544488523413924</v>
      </c>
    </row>
    <row r="170" spans="1:4" x14ac:dyDescent="0.35">
      <c r="A170" s="55">
        <v>26543</v>
      </c>
      <c r="B170" s="57">
        <f>VLOOKUP(Table26[[#This Row],[Date]],'DB Money Supply'!$A:$E,5)</f>
        <v>778.3</v>
      </c>
      <c r="C170" s="30">
        <f>(Table26[[#This Row],[M2 Money Stock, Billions of Dollars, Monthly, Seasonally Adjusted]]-B169)/B169</f>
        <v>1.2488617145830504E-2</v>
      </c>
      <c r="D170" s="31">
        <f>((1+Table26[[#This Row],[Monthly change]])^12)-1</f>
        <v>0.16059793244946441</v>
      </c>
    </row>
    <row r="171" spans="1:4" x14ac:dyDescent="0.35">
      <c r="A171" s="33">
        <v>26573</v>
      </c>
      <c r="B171" s="57">
        <f>VLOOKUP(Table26[[#This Row],[Date]],'DB Money Supply'!$A:$E,5)</f>
        <v>786.9</v>
      </c>
      <c r="C171" s="30">
        <f>(Table26[[#This Row],[M2 Money Stock, Billions of Dollars, Monthly, Seasonally Adjusted]]-B170)/B170</f>
        <v>1.1049723756906106E-2</v>
      </c>
      <c r="D171" s="31">
        <f>((1+Table26[[#This Row],[Monthly change]])^12)-1</f>
        <v>0.14095936746254489</v>
      </c>
    </row>
    <row r="172" spans="1:4" x14ac:dyDescent="0.35">
      <c r="A172" s="55">
        <v>26604</v>
      </c>
      <c r="B172" s="57">
        <f>VLOOKUP(Table26[[#This Row],[Date]],'DB Money Supply'!$A:$E,5)</f>
        <v>793.9</v>
      </c>
      <c r="C172" s="30">
        <f>(Table26[[#This Row],[M2 Money Stock, Billions of Dollars, Monthly, Seasonally Adjusted]]-B171)/B171</f>
        <v>8.8956665395857164E-3</v>
      </c>
      <c r="D172" s="31">
        <f>((1+Table26[[#This Row],[Monthly change]])^12)-1</f>
        <v>0.11212877978428692</v>
      </c>
    </row>
    <row r="173" spans="1:4" x14ac:dyDescent="0.35">
      <c r="A173" s="33">
        <v>26634</v>
      </c>
      <c r="B173" s="57">
        <f>VLOOKUP(Table26[[#This Row],[Date]],'DB Money Supply'!$A:$E,5)</f>
        <v>802.3</v>
      </c>
      <c r="C173" s="30">
        <f>(Table26[[#This Row],[M2 Money Stock, Billions of Dollars, Monthly, Seasonally Adjusted]]-B172)/B172</f>
        <v>1.0580677667212468E-2</v>
      </c>
      <c r="D173" s="31">
        <f>((1+Table26[[#This Row],[Monthly change]])^12)-1</f>
        <v>0.13462378422483812</v>
      </c>
    </row>
    <row r="174" spans="1:4" x14ac:dyDescent="0.35">
      <c r="A174" s="55">
        <v>26665</v>
      </c>
      <c r="B174" s="57">
        <f>VLOOKUP(Table26[[#This Row],[Date]],'DB Money Supply'!$A:$E,5)</f>
        <v>810.3</v>
      </c>
      <c r="C174" s="30">
        <f>(Table26[[#This Row],[M2 Money Stock, Billions of Dollars, Monthly, Seasonally Adjusted]]-B173)/B173</f>
        <v>9.9713324192945291E-3</v>
      </c>
      <c r="D174" s="31">
        <f>((1+Table26[[#This Row],[Monthly change]])^12)-1</f>
        <v>0.12644128789345643</v>
      </c>
    </row>
    <row r="175" spans="1:4" x14ac:dyDescent="0.35">
      <c r="A175" s="33">
        <v>26696</v>
      </c>
      <c r="B175" s="57">
        <f>VLOOKUP(Table26[[#This Row],[Date]],'DB Money Supply'!$A:$E,5)</f>
        <v>814.1</v>
      </c>
      <c r="C175" s="30">
        <f>(Table26[[#This Row],[M2 Money Stock, Billions of Dollars, Monthly, Seasonally Adjusted]]-B174)/B174</f>
        <v>4.6896211279773767E-3</v>
      </c>
      <c r="D175" s="31">
        <f>((1+Table26[[#This Row],[Monthly change]])^12)-1</f>
        <v>5.7749892893290022E-2</v>
      </c>
    </row>
    <row r="176" spans="1:4" x14ac:dyDescent="0.35">
      <c r="A176" s="55">
        <v>26724</v>
      </c>
      <c r="B176" s="57">
        <f>VLOOKUP(Table26[[#This Row],[Date]],'DB Money Supply'!$A:$E,5)</f>
        <v>815.3</v>
      </c>
      <c r="C176" s="30">
        <f>(Table26[[#This Row],[M2 Money Stock, Billions of Dollars, Monthly, Seasonally Adjusted]]-B175)/B175</f>
        <v>1.4740203906153198E-3</v>
      </c>
      <c r="D176" s="31">
        <f>((1+Table26[[#This Row],[Monthly change]])^12)-1</f>
        <v>1.7832352197694412E-2</v>
      </c>
    </row>
    <row r="177" spans="1:4" x14ac:dyDescent="0.35">
      <c r="A177" s="55">
        <v>26755</v>
      </c>
      <c r="B177" s="57">
        <f>VLOOKUP(Table26[[#This Row],[Date]],'DB Money Supply'!$A:$E,5)</f>
        <v>819.7</v>
      </c>
      <c r="C177" s="30">
        <f>(Table26[[#This Row],[M2 Money Stock, Billions of Dollars, Monthly, Seasonally Adjusted]]-B176)/B176</f>
        <v>5.3967864589722697E-3</v>
      </c>
      <c r="D177" s="31">
        <f>((1+Table26[[#This Row],[Monthly change]])^12)-1</f>
        <v>6.6718711396434482E-2</v>
      </c>
    </row>
    <row r="178" spans="1:4" x14ac:dyDescent="0.35">
      <c r="A178" s="33">
        <v>26785</v>
      </c>
      <c r="B178" s="57">
        <f>VLOOKUP(Table26[[#This Row],[Date]],'DB Money Supply'!$A:$E,5)</f>
        <v>826.8</v>
      </c>
      <c r="C178" s="30">
        <f>(Table26[[#This Row],[M2 Money Stock, Billions of Dollars, Monthly, Seasonally Adjusted]]-B177)/B177</f>
        <v>8.6617055020128206E-3</v>
      </c>
      <c r="D178" s="31">
        <f>((1+Table26[[#This Row],[Monthly change]])^12)-1</f>
        <v>0.10903791670974838</v>
      </c>
    </row>
    <row r="179" spans="1:4" x14ac:dyDescent="0.35">
      <c r="A179" s="55">
        <v>26816</v>
      </c>
      <c r="B179" s="57">
        <f>VLOOKUP(Table26[[#This Row],[Date]],'DB Money Supply'!$A:$E,5)</f>
        <v>833.3</v>
      </c>
      <c r="C179" s="30">
        <f>(Table26[[#This Row],[M2 Money Stock, Billions of Dollars, Monthly, Seasonally Adjusted]]-B178)/B178</f>
        <v>7.8616352201257862E-3</v>
      </c>
      <c r="D179" s="31">
        <f>((1+Table26[[#This Row],[Monthly change]])^12)-1</f>
        <v>9.8527583817579867E-2</v>
      </c>
    </row>
    <row r="180" spans="1:4" x14ac:dyDescent="0.35">
      <c r="A180" s="33">
        <v>26846</v>
      </c>
      <c r="B180" s="57">
        <f>VLOOKUP(Table26[[#This Row],[Date]],'DB Money Supply'!$A:$E,5)</f>
        <v>836.5</v>
      </c>
      <c r="C180" s="30">
        <f>(Table26[[#This Row],[M2 Money Stock, Billions of Dollars, Monthly, Seasonally Adjusted]]-B179)/B179</f>
        <v>3.8401536061443003E-3</v>
      </c>
      <c r="D180" s="31">
        <f>((1+Table26[[#This Row],[Monthly change]])^12)-1</f>
        <v>4.7067697623818017E-2</v>
      </c>
    </row>
    <row r="181" spans="1:4" x14ac:dyDescent="0.35">
      <c r="A181" s="55">
        <v>26877</v>
      </c>
      <c r="B181" s="57">
        <f>VLOOKUP(Table26[[#This Row],[Date]],'DB Money Supply'!$A:$E,5)</f>
        <v>838.8</v>
      </c>
      <c r="C181" s="30">
        <f>(Table26[[#This Row],[M2 Money Stock, Billions of Dollars, Monthly, Seasonally Adjusted]]-B180)/B180</f>
        <v>2.7495517035265446E-3</v>
      </c>
      <c r="D181" s="31">
        <f>((1+Table26[[#This Row],[Monthly change]])^12)-1</f>
        <v>3.3498184215419835E-2</v>
      </c>
    </row>
    <row r="182" spans="1:4" x14ac:dyDescent="0.35">
      <c r="A182" s="33">
        <v>26908</v>
      </c>
      <c r="B182" s="57">
        <f>VLOOKUP(Table26[[#This Row],[Date]],'DB Money Supply'!$A:$E,5)</f>
        <v>839.3</v>
      </c>
      <c r="C182" s="30">
        <f>(Table26[[#This Row],[M2 Money Stock, Billions of Dollars, Monthly, Seasonally Adjusted]]-B181)/B181</f>
        <v>5.9608965188364337E-4</v>
      </c>
      <c r="D182" s="31">
        <f>((1+Table26[[#This Row],[Monthly change]])^12)-1</f>
        <v>7.1765737917275363E-3</v>
      </c>
    </row>
    <row r="183" spans="1:4" x14ac:dyDescent="0.35">
      <c r="A183" s="55">
        <v>26938</v>
      </c>
      <c r="B183" s="57">
        <f>VLOOKUP(Table26[[#This Row],[Date]],'DB Money Supply'!$A:$E,5)</f>
        <v>842.6</v>
      </c>
      <c r="C183" s="30">
        <f>(Table26[[#This Row],[M2 Money Stock, Billions of Dollars, Monthly, Seasonally Adjusted]]-B182)/B182</f>
        <v>3.9318479685452974E-3</v>
      </c>
      <c r="D183" s="31">
        <f>((1+Table26[[#This Row],[Monthly change]])^12)-1</f>
        <v>4.8215989456661834E-2</v>
      </c>
    </row>
    <row r="184" spans="1:4" x14ac:dyDescent="0.35">
      <c r="A184" s="33">
        <v>26969</v>
      </c>
      <c r="B184" s="57">
        <f>VLOOKUP(Table26[[#This Row],[Date]],'DB Money Supply'!$A:$E,5)</f>
        <v>848.9</v>
      </c>
      <c r="C184" s="30">
        <f>(Table26[[#This Row],[M2 Money Stock, Billions of Dollars, Monthly, Seasonally Adjusted]]-B183)/B183</f>
        <v>7.4768573463089892E-3</v>
      </c>
      <c r="D184" s="31">
        <f>((1+Table26[[#This Row],[Monthly change]])^12)-1</f>
        <v>9.3505433892078882E-2</v>
      </c>
    </row>
    <row r="185" spans="1:4" x14ac:dyDescent="0.35">
      <c r="A185" s="55">
        <v>26999</v>
      </c>
      <c r="B185" s="57">
        <f>VLOOKUP(Table26[[#This Row],[Date]],'DB Money Supply'!$A:$E,5)</f>
        <v>855.5</v>
      </c>
      <c r="C185" s="30">
        <f>(Table26[[#This Row],[M2 Money Stock, Billions of Dollars, Monthly, Seasonally Adjusted]]-B184)/B184</f>
        <v>7.7747673459771741E-3</v>
      </c>
      <c r="D185" s="31">
        <f>((1+Table26[[#This Row],[Monthly change]])^12)-1</f>
        <v>9.7391933500053707E-2</v>
      </c>
    </row>
    <row r="186" spans="1:4" x14ac:dyDescent="0.35">
      <c r="A186" s="33">
        <v>27030</v>
      </c>
      <c r="B186" s="57">
        <f>VLOOKUP(Table26[[#This Row],[Date]],'DB Money Supply'!$A:$E,5)</f>
        <v>859.7</v>
      </c>
      <c r="C186" s="30">
        <f>(Table26[[#This Row],[M2 Money Stock, Billions of Dollars, Monthly, Seasonally Adjusted]]-B185)/B185</f>
        <v>4.9094097019287495E-3</v>
      </c>
      <c r="D186" s="31">
        <f>((1+Table26[[#This Row],[Monthly change]])^12)-1</f>
        <v>6.0529990468142003E-2</v>
      </c>
    </row>
    <row r="187" spans="1:4" x14ac:dyDescent="0.35">
      <c r="A187" s="55">
        <v>27061</v>
      </c>
      <c r="B187" s="57">
        <f>VLOOKUP(Table26[[#This Row],[Date]],'DB Money Supply'!$A:$E,5)</f>
        <v>864.2</v>
      </c>
      <c r="C187" s="30">
        <f>(Table26[[#This Row],[M2 Money Stock, Billions of Dollars, Monthly, Seasonally Adjusted]]-B186)/B186</f>
        <v>5.2343840874723739E-3</v>
      </c>
      <c r="D187" s="31">
        <f>((1+Table26[[#This Row],[Monthly change]])^12)-1</f>
        <v>6.46528544996956E-2</v>
      </c>
    </row>
    <row r="188" spans="1:4" x14ac:dyDescent="0.35">
      <c r="A188" s="33">
        <v>27089</v>
      </c>
      <c r="B188" s="57">
        <f>VLOOKUP(Table26[[#This Row],[Date]],'DB Money Supply'!$A:$E,5)</f>
        <v>870.1</v>
      </c>
      <c r="C188" s="30">
        <f>(Table26[[#This Row],[M2 Money Stock, Billions of Dollars, Monthly, Seasonally Adjusted]]-B187)/B187</f>
        <v>6.8271233510761135E-3</v>
      </c>
      <c r="D188" s="31">
        <f>((1+Table26[[#This Row],[Monthly change]])^12)-1</f>
        <v>8.5072808001351419E-2</v>
      </c>
    </row>
    <row r="189" spans="1:4" x14ac:dyDescent="0.35">
      <c r="A189" s="55">
        <v>27120</v>
      </c>
      <c r="B189" s="57">
        <f>VLOOKUP(Table26[[#This Row],[Date]],'DB Money Supply'!$A:$E,5)</f>
        <v>872.9</v>
      </c>
      <c r="C189" s="30">
        <f>(Table26[[#This Row],[M2 Money Stock, Billions of Dollars, Monthly, Seasonally Adjusted]]-B188)/B188</f>
        <v>3.2180209171359091E-3</v>
      </c>
      <c r="D189" s="31">
        <f>((1+Table26[[#This Row],[Monthly change]])^12)-1</f>
        <v>3.9307109272472829E-2</v>
      </c>
    </row>
    <row r="190" spans="1:4" x14ac:dyDescent="0.35">
      <c r="A190" s="33">
        <v>27150</v>
      </c>
      <c r="B190" s="57">
        <f>VLOOKUP(Table26[[#This Row],[Date]],'DB Money Supply'!$A:$E,5)</f>
        <v>874.6</v>
      </c>
      <c r="C190" s="30">
        <f>(Table26[[#This Row],[M2 Money Stock, Billions of Dollars, Monthly, Seasonally Adjusted]]-B189)/B189</f>
        <v>1.9475312177798666E-3</v>
      </c>
      <c r="D190" s="31">
        <f>((1+Table26[[#This Row],[Monthly change]])^12)-1</f>
        <v>2.3622336778910791E-2</v>
      </c>
    </row>
    <row r="191" spans="1:4" x14ac:dyDescent="0.35">
      <c r="A191" s="55">
        <v>27181</v>
      </c>
      <c r="B191" s="57">
        <f>VLOOKUP(Table26[[#This Row],[Date]],'DB Money Supply'!$A:$E,5)</f>
        <v>877.8</v>
      </c>
      <c r="C191" s="30">
        <f>(Table26[[#This Row],[M2 Money Stock, Billions of Dollars, Monthly, Seasonally Adjusted]]-B190)/B190</f>
        <v>3.6588154584952341E-3</v>
      </c>
      <c r="D191" s="31">
        <f>((1+Table26[[#This Row],[Monthly change]])^12)-1</f>
        <v>4.4800187817164216E-2</v>
      </c>
    </row>
    <row r="192" spans="1:4" x14ac:dyDescent="0.35">
      <c r="A192" s="33">
        <v>27211</v>
      </c>
      <c r="B192" s="57">
        <f>VLOOKUP(Table26[[#This Row],[Date]],'DB Money Supply'!$A:$E,5)</f>
        <v>881.4</v>
      </c>
      <c r="C192" s="30">
        <f>(Table26[[#This Row],[M2 Money Stock, Billions of Dollars, Monthly, Seasonally Adjusted]]-B191)/B191</f>
        <v>4.1011619958988641E-3</v>
      </c>
      <c r="D192" s="31">
        <f>((1+Table26[[#This Row],[Monthly change]])^12)-1</f>
        <v>5.0339349384716847E-2</v>
      </c>
    </row>
    <row r="193" spans="1:4" x14ac:dyDescent="0.35">
      <c r="A193" s="55">
        <v>27242</v>
      </c>
      <c r="B193" s="57">
        <f>VLOOKUP(Table26[[#This Row],[Date]],'DB Money Supply'!$A:$E,5)</f>
        <v>884.1</v>
      </c>
      <c r="C193" s="30">
        <f>(Table26[[#This Row],[M2 Money Stock, Billions of Dollars, Monthly, Seasonally Adjusted]]-B192)/B192</f>
        <v>3.0633083730429379E-3</v>
      </c>
      <c r="D193" s="31">
        <f>((1+Table26[[#This Row],[Monthly change]])^12)-1</f>
        <v>3.7385402962762049E-2</v>
      </c>
    </row>
    <row r="194" spans="1:4" x14ac:dyDescent="0.35">
      <c r="A194" s="33">
        <v>27273</v>
      </c>
      <c r="B194" s="57">
        <f>VLOOKUP(Table26[[#This Row],[Date]],'DB Money Supply'!$A:$E,5)</f>
        <v>887.9</v>
      </c>
      <c r="C194" s="30">
        <f>(Table26[[#This Row],[M2 Money Stock, Billions of Dollars, Monthly, Seasonally Adjusted]]-B193)/B193</f>
        <v>4.2981563171586405E-3</v>
      </c>
      <c r="D194" s="31">
        <f>((1+Table26[[#This Row],[Monthly change]])^12)-1</f>
        <v>5.281480871457167E-2</v>
      </c>
    </row>
    <row r="195" spans="1:4" x14ac:dyDescent="0.35">
      <c r="A195" s="55">
        <v>27303</v>
      </c>
      <c r="B195" s="57">
        <f>VLOOKUP(Table26[[#This Row],[Date]],'DB Money Supply'!$A:$E,5)</f>
        <v>893.3</v>
      </c>
      <c r="C195" s="30">
        <f>(Table26[[#This Row],[M2 Money Stock, Billions of Dollars, Monthly, Seasonally Adjusted]]-B194)/B194</f>
        <v>6.0817659646356321E-3</v>
      </c>
      <c r="D195" s="31">
        <f>((1+Table26[[#This Row],[Monthly change]])^12)-1</f>
        <v>7.5472564676727139E-2</v>
      </c>
    </row>
    <row r="196" spans="1:4" x14ac:dyDescent="0.35">
      <c r="A196" s="55">
        <v>27334</v>
      </c>
      <c r="B196" s="57">
        <f>VLOOKUP(Table26[[#This Row],[Date]],'DB Money Supply'!$A:$E,5)</f>
        <v>898.6</v>
      </c>
      <c r="C196" s="30">
        <f>(Table26[[#This Row],[M2 Money Stock, Billions of Dollars, Monthly, Seasonally Adjusted]]-B195)/B195</f>
        <v>5.9330572036270773E-3</v>
      </c>
      <c r="D196" s="31">
        <f>((1+Table26[[#This Row],[Monthly change]])^12)-1</f>
        <v>7.3566529864980801E-2</v>
      </c>
    </row>
    <row r="197" spans="1:4" x14ac:dyDescent="0.35">
      <c r="A197" s="33">
        <v>27364</v>
      </c>
      <c r="B197" s="57">
        <f>VLOOKUP(Table26[[#This Row],[Date]],'DB Money Supply'!$A:$E,5)</f>
        <v>902.1</v>
      </c>
      <c r="C197" s="30">
        <f>(Table26[[#This Row],[M2 Money Stock, Billions of Dollars, Monthly, Seasonally Adjusted]]-B196)/B196</f>
        <v>3.894947696416648E-3</v>
      </c>
      <c r="D197" s="31">
        <f>((1+Table26[[#This Row],[Monthly change]])^12)-1</f>
        <v>4.7753747279713377E-2</v>
      </c>
    </row>
    <row r="198" spans="1:4" x14ac:dyDescent="0.35">
      <c r="A198" s="55">
        <v>27395</v>
      </c>
      <c r="B198" s="57">
        <f>VLOOKUP(Table26[[#This Row],[Date]],'DB Money Supply'!$A:$E,5)</f>
        <v>906.3</v>
      </c>
      <c r="C198" s="30">
        <f>(Table26[[#This Row],[M2 Money Stock, Billions of Dollars, Monthly, Seasonally Adjusted]]-B197)/B197</f>
        <v>4.6558031260391661E-3</v>
      </c>
      <c r="D198" s="31">
        <f>((1+Table26[[#This Row],[Monthly change]])^12)-1</f>
        <v>5.7322723758383098E-2</v>
      </c>
    </row>
    <row r="199" spans="1:4" x14ac:dyDescent="0.35">
      <c r="A199" s="33">
        <v>27426</v>
      </c>
      <c r="B199" s="57">
        <f>VLOOKUP(Table26[[#This Row],[Date]],'DB Money Supply'!$A:$E,5)</f>
        <v>914.1</v>
      </c>
      <c r="C199" s="30">
        <f>(Table26[[#This Row],[M2 Money Stock, Billions of Dollars, Monthly, Seasonally Adjusted]]-B198)/B198</f>
        <v>8.6064217146640948E-3</v>
      </c>
      <c r="D199" s="31">
        <f>((1+Table26[[#This Row],[Monthly change]])^12)-1</f>
        <v>0.10830871281164955</v>
      </c>
    </row>
    <row r="200" spans="1:4" x14ac:dyDescent="0.35">
      <c r="A200" s="55">
        <v>27454</v>
      </c>
      <c r="B200" s="57">
        <f>VLOOKUP(Table26[[#This Row],[Date]],'DB Money Supply'!$A:$E,5)</f>
        <v>925</v>
      </c>
      <c r="C200" s="30">
        <f>(Table26[[#This Row],[M2 Money Stock, Billions of Dollars, Monthly, Seasonally Adjusted]]-B199)/B199</f>
        <v>1.1924297122853054E-2</v>
      </c>
      <c r="D200" s="31">
        <f>((1+Table26[[#This Row],[Monthly change]])^12)-1</f>
        <v>0.15285924221799907</v>
      </c>
    </row>
    <row r="201" spans="1:4" x14ac:dyDescent="0.35">
      <c r="A201" s="33">
        <v>27485</v>
      </c>
      <c r="B201" s="57">
        <f>VLOOKUP(Table26[[#This Row],[Date]],'DB Money Supply'!$A:$E,5)</f>
        <v>935.1</v>
      </c>
      <c r="C201" s="30">
        <f>(Table26[[#This Row],[M2 Money Stock, Billions of Dollars, Monthly, Seasonally Adjusted]]-B200)/B200</f>
        <v>1.0918918918918944E-2</v>
      </c>
      <c r="D201" s="31">
        <f>((1+Table26[[#This Row],[Monthly change]])^12)-1</f>
        <v>0.13918928413385778</v>
      </c>
    </row>
    <row r="202" spans="1:4" x14ac:dyDescent="0.35">
      <c r="A202" s="55">
        <v>27515</v>
      </c>
      <c r="B202" s="57">
        <f>VLOOKUP(Table26[[#This Row],[Date]],'DB Money Supply'!$A:$E,5)</f>
        <v>947.9</v>
      </c>
      <c r="C202" s="30">
        <f>(Table26[[#This Row],[M2 Money Stock, Billions of Dollars, Monthly, Seasonally Adjusted]]-B201)/B201</f>
        <v>1.3688375574804785E-2</v>
      </c>
      <c r="D202" s="31">
        <f>((1+Table26[[#This Row],[Monthly change]])^12)-1</f>
        <v>0.17720905839338408</v>
      </c>
    </row>
    <row r="203" spans="1:4" x14ac:dyDescent="0.35">
      <c r="A203" s="33">
        <v>27546</v>
      </c>
      <c r="B203" s="57">
        <f>VLOOKUP(Table26[[#This Row],[Date]],'DB Money Supply'!$A:$E,5)</f>
        <v>963</v>
      </c>
      <c r="C203" s="30">
        <f>(Table26[[#This Row],[M2 Money Stock, Billions of Dollars, Monthly, Seasonally Adjusted]]-B202)/B202</f>
        <v>1.5929950416710647E-2</v>
      </c>
      <c r="D203" s="31">
        <f>((1+Table26[[#This Row],[Monthly change]])^12)-1</f>
        <v>0.20882982399412509</v>
      </c>
    </row>
    <row r="204" spans="1:4" x14ac:dyDescent="0.35">
      <c r="A204" s="55">
        <v>27576</v>
      </c>
      <c r="B204" s="57">
        <f>VLOOKUP(Table26[[#This Row],[Date]],'DB Money Supply'!$A:$E,5)</f>
        <v>975.1</v>
      </c>
      <c r="C204" s="30">
        <f>(Table26[[#This Row],[M2 Money Stock, Billions of Dollars, Monthly, Seasonally Adjusted]]-B203)/B203</f>
        <v>1.2564901349948103E-2</v>
      </c>
      <c r="D204" s="31">
        <f>((1+Table26[[#This Row],[Monthly change]])^12)-1</f>
        <v>0.16164768631636606</v>
      </c>
    </row>
    <row r="205" spans="1:4" x14ac:dyDescent="0.35">
      <c r="A205" s="33">
        <v>27607</v>
      </c>
      <c r="B205" s="57">
        <f>VLOOKUP(Table26[[#This Row],[Date]],'DB Money Supply'!$A:$E,5)</f>
        <v>983.1</v>
      </c>
      <c r="C205" s="30">
        <f>(Table26[[#This Row],[M2 Money Stock, Billions of Dollars, Monthly, Seasonally Adjusted]]-B204)/B204</f>
        <v>8.2042867398215563E-3</v>
      </c>
      <c r="D205" s="31">
        <f>((1+Table26[[#This Row],[Monthly change]])^12)-1</f>
        <v>0.10301768576544612</v>
      </c>
    </row>
    <row r="206" spans="1:4" x14ac:dyDescent="0.35">
      <c r="A206" s="55">
        <v>27638</v>
      </c>
      <c r="B206" s="57">
        <f>VLOOKUP(Table26[[#This Row],[Date]],'DB Money Supply'!$A:$E,5)</f>
        <v>991.5</v>
      </c>
      <c r="C206" s="30">
        <f>(Table26[[#This Row],[M2 Money Stock, Billions of Dollars, Monthly, Seasonally Adjusted]]-B205)/B205</f>
        <v>8.5444003661885645E-3</v>
      </c>
      <c r="D206" s="31">
        <f>((1+Table26[[#This Row],[Monthly change]])^12)-1</f>
        <v>0.10749116230322264</v>
      </c>
    </row>
    <row r="207" spans="1:4" x14ac:dyDescent="0.35">
      <c r="A207" s="33">
        <v>27668</v>
      </c>
      <c r="B207" s="57">
        <f>VLOOKUP(Table26[[#This Row],[Date]],'DB Money Supply'!$A:$E,5)</f>
        <v>997.8</v>
      </c>
      <c r="C207" s="30">
        <f>(Table26[[#This Row],[M2 Money Stock, Billions of Dollars, Monthly, Seasonally Adjusted]]-B206)/B206</f>
        <v>6.354009077155779E-3</v>
      </c>
      <c r="D207" s="31">
        <f>((1+Table26[[#This Row],[Monthly change]])^12)-1</f>
        <v>7.8970007808876419E-2</v>
      </c>
    </row>
    <row r="208" spans="1:4" x14ac:dyDescent="0.35">
      <c r="A208" s="55">
        <v>27699</v>
      </c>
      <c r="B208" s="57">
        <f>VLOOKUP(Table26[[#This Row],[Date]],'DB Money Supply'!$A:$E,5)</f>
        <v>1006.9</v>
      </c>
      <c r="C208" s="30">
        <f>(Table26[[#This Row],[M2 Money Stock, Billions of Dollars, Monthly, Seasonally Adjusted]]-B207)/B207</f>
        <v>9.120064141110466E-3</v>
      </c>
      <c r="D208" s="31">
        <f>((1+Table26[[#This Row],[Monthly change]])^12)-1</f>
        <v>0.11510071694976931</v>
      </c>
    </row>
    <row r="209" spans="1:4" x14ac:dyDescent="0.35">
      <c r="A209" s="33">
        <v>27729</v>
      </c>
      <c r="B209" s="57">
        <f>VLOOKUP(Table26[[#This Row],[Date]],'DB Money Supply'!$A:$E,5)</f>
        <v>1016.2</v>
      </c>
      <c r="C209" s="30">
        <f>(Table26[[#This Row],[M2 Money Stock, Billions of Dollars, Monthly, Seasonally Adjusted]]-B208)/B208</f>
        <v>9.2362697388023319E-3</v>
      </c>
      <c r="D209" s="31">
        <f>((1+Table26[[#This Row],[Monthly change]])^12)-1</f>
        <v>0.11664261134390808</v>
      </c>
    </row>
    <row r="210" spans="1:4" x14ac:dyDescent="0.35">
      <c r="A210" s="55">
        <v>27760</v>
      </c>
      <c r="B210" s="57">
        <f>VLOOKUP(Table26[[#This Row],[Date]],'DB Money Supply'!$A:$E,5)</f>
        <v>1026.5999999999999</v>
      </c>
      <c r="C210" s="30">
        <f>(Table26[[#This Row],[M2 Money Stock, Billions of Dollars, Monthly, Seasonally Adjusted]]-B209)/B209</f>
        <v>1.0234205864987073E-2</v>
      </c>
      <c r="D210" s="31">
        <f>((1+Table26[[#This Row],[Monthly change]])^12)-1</f>
        <v>0.12996458508327802</v>
      </c>
    </row>
    <row r="211" spans="1:4" x14ac:dyDescent="0.35">
      <c r="A211" s="33">
        <v>27791</v>
      </c>
      <c r="B211" s="57">
        <f>VLOOKUP(Table26[[#This Row],[Date]],'DB Money Supply'!$A:$E,5)</f>
        <v>1040.3</v>
      </c>
      <c r="C211" s="30">
        <f>(Table26[[#This Row],[M2 Money Stock, Billions of Dollars, Monthly, Seasonally Adjusted]]-B210)/B210</f>
        <v>1.3345022404052257E-2</v>
      </c>
      <c r="D211" s="31">
        <f>((1+Table26[[#This Row],[Monthly change]])^12)-1</f>
        <v>0.17243307803634922</v>
      </c>
    </row>
    <row r="212" spans="1:4" x14ac:dyDescent="0.35">
      <c r="A212" s="55">
        <v>27820</v>
      </c>
      <c r="B212" s="57">
        <f>VLOOKUP(Table26[[#This Row],[Date]],'DB Money Supply'!$A:$E,5)</f>
        <v>1050</v>
      </c>
      <c r="C212" s="30">
        <f>(Table26[[#This Row],[M2 Money Stock, Billions of Dollars, Monthly, Seasonally Adjusted]]-B211)/B211</f>
        <v>9.3242333942132518E-3</v>
      </c>
      <c r="D212" s="31">
        <f>((1+Table26[[#This Row],[Monthly change]])^12)-1</f>
        <v>0.11781107191209217</v>
      </c>
    </row>
    <row r="213" spans="1:4" x14ac:dyDescent="0.35">
      <c r="A213" s="33">
        <v>27851</v>
      </c>
      <c r="B213" s="57">
        <f>VLOOKUP(Table26[[#This Row],[Date]],'DB Money Supply'!$A:$E,5)</f>
        <v>1060.8</v>
      </c>
      <c r="C213" s="30">
        <f>(Table26[[#This Row],[M2 Money Stock, Billions of Dollars, Monthly, Seasonally Adjusted]]-B212)/B212</f>
        <v>1.0285714285714242E-2</v>
      </c>
      <c r="D213" s="31">
        <f>((1+Table26[[#This Row],[Monthly change]])^12)-1</f>
        <v>0.13065613579808488</v>
      </c>
    </row>
    <row r="214" spans="1:4" x14ac:dyDescent="0.35">
      <c r="A214" s="55">
        <v>27881</v>
      </c>
      <c r="B214" s="57">
        <f>VLOOKUP(Table26[[#This Row],[Date]],'DB Money Supply'!$A:$E,5)</f>
        <v>1072.0999999999999</v>
      </c>
      <c r="C214" s="30">
        <f>(Table26[[#This Row],[M2 Money Stock, Billions of Dollars, Monthly, Seasonally Adjusted]]-B213)/B213</f>
        <v>1.0652337858220168E-2</v>
      </c>
      <c r="D214" s="31">
        <f>((1+Table26[[#This Row],[Monthly change]])^12)-1</f>
        <v>0.13558963378003042</v>
      </c>
    </row>
    <row r="215" spans="1:4" x14ac:dyDescent="0.35">
      <c r="A215" s="55">
        <v>27912</v>
      </c>
      <c r="B215" s="57">
        <f>VLOOKUP(Table26[[#This Row],[Date]],'DB Money Supply'!$A:$E,5)</f>
        <v>1077.5999999999999</v>
      </c>
      <c r="C215" s="30">
        <f>(Table26[[#This Row],[M2 Money Stock, Billions of Dollars, Monthly, Seasonally Adjusted]]-B214)/B214</f>
        <v>5.1301184590989649E-3</v>
      </c>
      <c r="D215" s="31">
        <f>((1+Table26[[#This Row],[Monthly change]])^12)-1</f>
        <v>6.3328466126347571E-2</v>
      </c>
    </row>
    <row r="216" spans="1:4" x14ac:dyDescent="0.35">
      <c r="A216" s="33">
        <v>27942</v>
      </c>
      <c r="B216" s="57">
        <f>VLOOKUP(Table26[[#This Row],[Date]],'DB Money Supply'!$A:$E,5)</f>
        <v>1086.3</v>
      </c>
      <c r="C216" s="30">
        <f>(Table26[[#This Row],[M2 Money Stock, Billions of Dollars, Monthly, Seasonally Adjusted]]-B215)/B215</f>
        <v>8.0734966592428039E-3</v>
      </c>
      <c r="D216" s="31">
        <f>((1+Table26[[#This Row],[Monthly change]])^12)-1</f>
        <v>0.10130183249187463</v>
      </c>
    </row>
    <row r="217" spans="1:4" x14ac:dyDescent="0.35">
      <c r="A217" s="55">
        <v>27973</v>
      </c>
      <c r="B217" s="57">
        <f>VLOOKUP(Table26[[#This Row],[Date]],'DB Money Supply'!$A:$E,5)</f>
        <v>1098.7</v>
      </c>
      <c r="C217" s="30">
        <f>(Table26[[#This Row],[M2 Money Stock, Billions of Dollars, Monthly, Seasonally Adjusted]]-B216)/B216</f>
        <v>1.1414894596336272E-2</v>
      </c>
      <c r="D217" s="31">
        <f>((1+Table26[[#This Row],[Monthly change]])^12)-1</f>
        <v>0.14591430178674392</v>
      </c>
    </row>
    <row r="218" spans="1:4" x14ac:dyDescent="0.35">
      <c r="A218" s="33">
        <v>28004</v>
      </c>
      <c r="B218" s="57">
        <f>VLOOKUP(Table26[[#This Row],[Date]],'DB Money Supply'!$A:$E,5)</f>
        <v>1110.8</v>
      </c>
      <c r="C218" s="30">
        <f>(Table26[[#This Row],[M2 Money Stock, Billions of Dollars, Monthly, Seasonally Adjusted]]-B217)/B217</f>
        <v>1.1013015381814789E-2</v>
      </c>
      <c r="D218" s="31">
        <f>((1+Table26[[#This Row],[Monthly change]])^12)-1</f>
        <v>0.14046236636474707</v>
      </c>
    </row>
    <row r="219" spans="1:4" x14ac:dyDescent="0.35">
      <c r="A219" s="55">
        <v>28034</v>
      </c>
      <c r="B219" s="57">
        <f>VLOOKUP(Table26[[#This Row],[Date]],'DB Money Supply'!$A:$E,5)</f>
        <v>1125</v>
      </c>
      <c r="C219" s="30">
        <f>(Table26[[#This Row],[M2 Money Stock, Billions of Dollars, Monthly, Seasonally Adjusted]]-B218)/B218</f>
        <v>1.2783579402232667E-2</v>
      </c>
      <c r="D219" s="31">
        <f>((1+Table26[[#This Row],[Monthly change]])^12)-1</f>
        <v>0.164661760433364</v>
      </c>
    </row>
    <row r="220" spans="1:4" x14ac:dyDescent="0.35">
      <c r="A220" s="33">
        <v>28065</v>
      </c>
      <c r="B220" s="57">
        <f>VLOOKUP(Table26[[#This Row],[Date]],'DB Money Supply'!$A:$E,5)</f>
        <v>1138.2</v>
      </c>
      <c r="C220" s="30">
        <f>(Table26[[#This Row],[M2 Money Stock, Billions of Dollars, Monthly, Seasonally Adjusted]]-B219)/B219</f>
        <v>1.1733333333333373E-2</v>
      </c>
      <c r="D220" s="31">
        <f>((1+Table26[[#This Row],[Monthly change]])^12)-1</f>
        <v>0.15025122882721975</v>
      </c>
    </row>
    <row r="221" spans="1:4" x14ac:dyDescent="0.35">
      <c r="A221" s="55">
        <v>28095</v>
      </c>
      <c r="B221" s="57">
        <f>VLOOKUP(Table26[[#This Row],[Date]],'DB Money Supply'!$A:$E,5)</f>
        <v>1152</v>
      </c>
      <c r="C221" s="30">
        <f>(Table26[[#This Row],[M2 Money Stock, Billions of Dollars, Monthly, Seasonally Adjusted]]-B220)/B220</f>
        <v>1.2124406958355257E-2</v>
      </c>
      <c r="D221" s="31">
        <f>((1+Table26[[#This Row],[Monthly change]])^12)-1</f>
        <v>0.15559797935636954</v>
      </c>
    </row>
    <row r="222" spans="1:4" x14ac:dyDescent="0.35">
      <c r="A222" s="33">
        <v>28126</v>
      </c>
      <c r="B222" s="57">
        <f>VLOOKUP(Table26[[#This Row],[Date]],'DB Money Supply'!$A:$E,5)</f>
        <v>1165.2</v>
      </c>
      <c r="C222" s="30">
        <f>(Table26[[#This Row],[M2 Money Stock, Billions of Dollars, Monthly, Seasonally Adjusted]]-B221)/B221</f>
        <v>1.1458333333333372E-2</v>
      </c>
      <c r="D222" s="31">
        <f>((1+Table26[[#This Row],[Monthly change]])^12)-1</f>
        <v>0.1465050247048969</v>
      </c>
    </row>
    <row r="223" spans="1:4" x14ac:dyDescent="0.35">
      <c r="A223" s="55">
        <v>28157</v>
      </c>
      <c r="B223" s="57">
        <f>VLOOKUP(Table26[[#This Row],[Date]],'DB Money Supply'!$A:$E,5)</f>
        <v>1177.5999999999999</v>
      </c>
      <c r="C223" s="30">
        <f>(Table26[[#This Row],[M2 Money Stock, Billions of Dollars, Monthly, Seasonally Adjusted]]-B222)/B222</f>
        <v>1.0641949879848836E-2</v>
      </c>
      <c r="D223" s="31">
        <f>((1+Table26[[#This Row],[Monthly change]])^12)-1</f>
        <v>0.13544957595883478</v>
      </c>
    </row>
    <row r="224" spans="1:4" x14ac:dyDescent="0.35">
      <c r="A224" s="33">
        <v>28185</v>
      </c>
      <c r="B224" s="57">
        <f>VLOOKUP(Table26[[#This Row],[Date]],'DB Money Supply'!$A:$E,5)</f>
        <v>1188.5</v>
      </c>
      <c r="C224" s="30">
        <f>(Table26[[#This Row],[M2 Money Stock, Billions of Dollars, Monthly, Seasonally Adjusted]]-B223)/B223</f>
        <v>9.2561141304348601E-3</v>
      </c>
      <c r="D224" s="31">
        <f>((1+Table26[[#This Row],[Monthly change]])^12)-1</f>
        <v>0.11690611542733742</v>
      </c>
    </row>
    <row r="225" spans="1:4" x14ac:dyDescent="0.35">
      <c r="A225" s="55">
        <v>28216</v>
      </c>
      <c r="B225" s="57">
        <f>VLOOKUP(Table26[[#This Row],[Date]],'DB Money Supply'!$A:$E,5)</f>
        <v>1199.5999999999999</v>
      </c>
      <c r="C225" s="30">
        <f>(Table26[[#This Row],[M2 Money Stock, Billions of Dollars, Monthly, Seasonally Adjusted]]-B224)/B224</f>
        <v>9.3395035759359767E-3</v>
      </c>
      <c r="D225" s="31">
        <f>((1+Table26[[#This Row],[Monthly change]])^12)-1</f>
        <v>0.11801402669750516</v>
      </c>
    </row>
    <row r="226" spans="1:4" x14ac:dyDescent="0.35">
      <c r="A226" s="33">
        <v>28246</v>
      </c>
      <c r="B226" s="57">
        <f>VLOOKUP(Table26[[#This Row],[Date]],'DB Money Supply'!$A:$E,5)</f>
        <v>1209</v>
      </c>
      <c r="C226" s="30">
        <f>(Table26[[#This Row],[M2 Money Stock, Billions of Dollars, Monthly, Seasonally Adjusted]]-B225)/B225</f>
        <v>7.8359453151051108E-3</v>
      </c>
      <c r="D226" s="31">
        <f>((1+Table26[[#This Row],[Monthly change]])^12)-1</f>
        <v>9.8191619686037512E-2</v>
      </c>
    </row>
    <row r="227" spans="1:4" x14ac:dyDescent="0.35">
      <c r="A227" s="55">
        <v>28277</v>
      </c>
      <c r="B227" s="57">
        <f>VLOOKUP(Table26[[#This Row],[Date]],'DB Money Supply'!$A:$E,5)</f>
        <v>1217.8</v>
      </c>
      <c r="C227" s="30">
        <f>(Table26[[#This Row],[M2 Money Stock, Billions of Dollars, Monthly, Seasonally Adjusted]]-B226)/B226</f>
        <v>7.2787427626136931E-3</v>
      </c>
      <c r="D227" s="31">
        <f>((1+Table26[[#This Row],[Monthly change]])^12)-1</f>
        <v>9.0927843499222893E-2</v>
      </c>
    </row>
    <row r="228" spans="1:4" x14ac:dyDescent="0.35">
      <c r="A228" s="33">
        <v>28307</v>
      </c>
      <c r="B228" s="57">
        <f>VLOOKUP(Table26[[#This Row],[Date]],'DB Money Supply'!$A:$E,5)</f>
        <v>1226.7</v>
      </c>
      <c r="C228" s="30">
        <f>(Table26[[#This Row],[M2 Money Stock, Billions of Dollars, Monthly, Seasonally Adjusted]]-B227)/B227</f>
        <v>7.3082607981606925E-3</v>
      </c>
      <c r="D228" s="31">
        <f>((1+Table26[[#This Row],[Monthly change]])^12)-1</f>
        <v>9.1311537539828347E-2</v>
      </c>
    </row>
    <row r="229" spans="1:4" x14ac:dyDescent="0.35">
      <c r="A229" s="55">
        <v>28338</v>
      </c>
      <c r="B229" s="57">
        <f>VLOOKUP(Table26[[#This Row],[Date]],'DB Money Supply'!$A:$E,5)</f>
        <v>1237</v>
      </c>
      <c r="C229" s="30">
        <f>(Table26[[#This Row],[M2 Money Stock, Billions of Dollars, Monthly, Seasonally Adjusted]]-B228)/B228</f>
        <v>8.3965109643759309E-3</v>
      </c>
      <c r="D229" s="31">
        <f>((1+Table26[[#This Row],[Monthly change]])^12)-1</f>
        <v>0.10554394994873961</v>
      </c>
    </row>
    <row r="230" spans="1:4" x14ac:dyDescent="0.35">
      <c r="A230" s="33">
        <v>28369</v>
      </c>
      <c r="B230" s="57">
        <f>VLOOKUP(Table26[[#This Row],[Date]],'DB Money Supply'!$A:$E,5)</f>
        <v>1246.2</v>
      </c>
      <c r="C230" s="30">
        <f>(Table26[[#This Row],[M2 Money Stock, Billions of Dollars, Monthly, Seasonally Adjusted]]-B229)/B229</f>
        <v>7.4373484236055342E-3</v>
      </c>
      <c r="D230" s="31">
        <f>((1+Table26[[#This Row],[Monthly change]])^12)-1</f>
        <v>9.2990953732438264E-2</v>
      </c>
    </row>
    <row r="231" spans="1:4" x14ac:dyDescent="0.35">
      <c r="A231" s="55">
        <v>28399</v>
      </c>
      <c r="B231" s="57">
        <f>VLOOKUP(Table26[[#This Row],[Date]],'DB Money Supply'!$A:$E,5)</f>
        <v>1254</v>
      </c>
      <c r="C231" s="30">
        <f>(Table26[[#This Row],[M2 Money Stock, Billions of Dollars, Monthly, Seasonally Adjusted]]-B230)/B230</f>
        <v>6.2590274434279848E-3</v>
      </c>
      <c r="D231" s="31">
        <f>((1+Table26[[#This Row],[Monthly change]])^12)-1</f>
        <v>7.7748618700254735E-2</v>
      </c>
    </row>
    <row r="232" spans="1:4" x14ac:dyDescent="0.35">
      <c r="A232" s="33">
        <v>28430</v>
      </c>
      <c r="B232" s="57">
        <f>VLOOKUP(Table26[[#This Row],[Date]],'DB Money Supply'!$A:$E,5)</f>
        <v>1262.4000000000001</v>
      </c>
      <c r="C232" s="30">
        <f>(Table26[[#This Row],[M2 Money Stock, Billions of Dollars, Monthly, Seasonally Adjusted]]-B231)/B231</f>
        <v>6.6985645933015084E-3</v>
      </c>
      <c r="D232" s="31">
        <f>((1+Table26[[#This Row],[Monthly change]])^12)-1</f>
        <v>8.3411378515124701E-2</v>
      </c>
    </row>
    <row r="233" spans="1:4" x14ac:dyDescent="0.35">
      <c r="A233" s="55">
        <v>28460</v>
      </c>
      <c r="B233" s="57">
        <f>VLOOKUP(Table26[[#This Row],[Date]],'DB Money Supply'!$A:$E,5)</f>
        <v>1270.3</v>
      </c>
      <c r="C233" s="30">
        <f>(Table26[[#This Row],[M2 Money Stock, Billions of Dollars, Monthly, Seasonally Adjusted]]-B232)/B232</f>
        <v>6.2579214195182696E-3</v>
      </c>
      <c r="D233" s="31">
        <f>((1+Table26[[#This Row],[Monthly change]])^12)-1</f>
        <v>7.7734403570720145E-2</v>
      </c>
    </row>
    <row r="234" spans="1:4" x14ac:dyDescent="0.35">
      <c r="A234" s="55">
        <v>28491</v>
      </c>
      <c r="B234" s="57">
        <f>VLOOKUP(Table26[[#This Row],[Date]],'DB Money Supply'!$A:$E,5)</f>
        <v>1279.7</v>
      </c>
      <c r="C234" s="30">
        <f>(Table26[[#This Row],[M2 Money Stock, Billions of Dollars, Monthly, Seasonally Adjusted]]-B233)/B233</f>
        <v>7.3998268125640334E-3</v>
      </c>
      <c r="D234" s="31">
        <f>((1+Table26[[#This Row],[Monthly change]])^12)-1</f>
        <v>9.2502557525846463E-2</v>
      </c>
    </row>
    <row r="235" spans="1:4" x14ac:dyDescent="0.35">
      <c r="A235" s="33">
        <v>28522</v>
      </c>
      <c r="B235" s="57">
        <f>VLOOKUP(Table26[[#This Row],[Date]],'DB Money Supply'!$A:$E,5)</f>
        <v>1285.5</v>
      </c>
      <c r="C235" s="30">
        <f>(Table26[[#This Row],[M2 Money Stock, Billions of Dollars, Monthly, Seasonally Adjusted]]-B234)/B234</f>
        <v>4.5323122606860623E-3</v>
      </c>
      <c r="D235" s="31">
        <f>((1+Table26[[#This Row],[Monthly change]])^12)-1</f>
        <v>5.5764202378998595E-2</v>
      </c>
    </row>
    <row r="236" spans="1:4" x14ac:dyDescent="0.35">
      <c r="A236" s="55">
        <v>28550</v>
      </c>
      <c r="B236" s="57">
        <f>VLOOKUP(Table26[[#This Row],[Date]],'DB Money Supply'!$A:$E,5)</f>
        <v>1292.2</v>
      </c>
      <c r="C236" s="30">
        <f>(Table26[[#This Row],[M2 Money Stock, Billions of Dollars, Monthly, Seasonally Adjusted]]-B235)/B235</f>
        <v>5.2119797744068809E-3</v>
      </c>
      <c r="D236" s="31">
        <f>((1+Table26[[#This Row],[Monthly change]])^12)-1</f>
        <v>6.4368146067209642E-2</v>
      </c>
    </row>
    <row r="237" spans="1:4" x14ac:dyDescent="0.35">
      <c r="A237" s="33">
        <v>28581</v>
      </c>
      <c r="B237" s="57">
        <f>VLOOKUP(Table26[[#This Row],[Date]],'DB Money Supply'!$A:$E,5)</f>
        <v>1300.4000000000001</v>
      </c>
      <c r="C237" s="30">
        <f>(Table26[[#This Row],[M2 Money Stock, Billions of Dollars, Monthly, Seasonally Adjusted]]-B236)/B236</f>
        <v>6.3457669091472255E-3</v>
      </c>
      <c r="D237" s="31">
        <f>((1+Table26[[#This Row],[Monthly change]])^12)-1</f>
        <v>7.886396975764165E-2</v>
      </c>
    </row>
    <row r="238" spans="1:4" x14ac:dyDescent="0.35">
      <c r="A238" s="55">
        <v>28611</v>
      </c>
      <c r="B238" s="57">
        <f>VLOOKUP(Table26[[#This Row],[Date]],'DB Money Supply'!$A:$E,5)</f>
        <v>1310.5</v>
      </c>
      <c r="C238" s="30">
        <f>(Table26[[#This Row],[M2 Money Stock, Billions of Dollars, Monthly, Seasonally Adjusted]]-B237)/B237</f>
        <v>7.7668409720085419E-3</v>
      </c>
      <c r="D238" s="31">
        <f>((1+Table26[[#This Row],[Monthly change]])^12)-1</f>
        <v>9.7288363184135696E-2</v>
      </c>
    </row>
    <row r="239" spans="1:4" x14ac:dyDescent="0.35">
      <c r="A239" s="33">
        <v>28642</v>
      </c>
      <c r="B239" s="57">
        <f>VLOOKUP(Table26[[#This Row],[Date]],'DB Money Supply'!$A:$E,5)</f>
        <v>1318.5</v>
      </c>
      <c r="C239" s="30">
        <f>(Table26[[#This Row],[M2 Money Stock, Billions of Dollars, Monthly, Seasonally Adjusted]]-B238)/B238</f>
        <v>6.1045402518122857E-3</v>
      </c>
      <c r="D239" s="31">
        <f>((1+Table26[[#This Row],[Monthly change]])^12)-1</f>
        <v>7.5764741772365918E-2</v>
      </c>
    </row>
    <row r="240" spans="1:4" x14ac:dyDescent="0.35">
      <c r="A240" s="55">
        <v>28672</v>
      </c>
      <c r="B240" s="57">
        <f>VLOOKUP(Table26[[#This Row],[Date]],'DB Money Supply'!$A:$E,5)</f>
        <v>1324.1</v>
      </c>
      <c r="C240" s="30">
        <f>(Table26[[#This Row],[M2 Money Stock, Billions of Dollars, Monthly, Seasonally Adjusted]]-B239)/B239</f>
        <v>4.2472506636328476E-3</v>
      </c>
      <c r="D240" s="31">
        <f>((1+Table26[[#This Row],[Monthly change]])^12)-1</f>
        <v>5.2174608946215173E-2</v>
      </c>
    </row>
    <row r="241" spans="1:4" x14ac:dyDescent="0.35">
      <c r="A241" s="33">
        <v>28703</v>
      </c>
      <c r="B241" s="57">
        <f>VLOOKUP(Table26[[#This Row],[Date]],'DB Money Supply'!$A:$E,5)</f>
        <v>1333.5</v>
      </c>
      <c r="C241" s="30">
        <f>(Table26[[#This Row],[M2 Money Stock, Billions of Dollars, Monthly, Seasonally Adjusted]]-B240)/B240</f>
        <v>7.0991616947361164E-3</v>
      </c>
      <c r="D241" s="31">
        <f>((1+Table26[[#This Row],[Monthly change]])^12)-1</f>
        <v>8.8596198940199544E-2</v>
      </c>
    </row>
    <row r="242" spans="1:4" x14ac:dyDescent="0.35">
      <c r="A242" s="55">
        <v>28734</v>
      </c>
      <c r="B242" s="57">
        <f>VLOOKUP(Table26[[#This Row],[Date]],'DB Money Supply'!$A:$E,5)</f>
        <v>1345</v>
      </c>
      <c r="C242" s="30">
        <f>(Table26[[#This Row],[M2 Money Stock, Billions of Dollars, Monthly, Seasonally Adjusted]]-B241)/B241</f>
        <v>8.6239220097487808E-3</v>
      </c>
      <c r="D242" s="31">
        <f>((1+Table26[[#This Row],[Monthly change]])^12)-1</f>
        <v>0.10853949754768544</v>
      </c>
    </row>
    <row r="243" spans="1:4" x14ac:dyDescent="0.35">
      <c r="A243" s="33">
        <v>28764</v>
      </c>
      <c r="B243" s="57">
        <f>VLOOKUP(Table26[[#This Row],[Date]],'DB Money Supply'!$A:$E,5)</f>
        <v>1352.3</v>
      </c>
      <c r="C243" s="30">
        <f>(Table26[[#This Row],[M2 Money Stock, Billions of Dollars, Monthly, Seasonally Adjusted]]-B242)/B242</f>
        <v>5.4275092936802638E-3</v>
      </c>
      <c r="D243" s="31">
        <f>((1+Table26[[#This Row],[Monthly change]])^12)-1</f>
        <v>6.7109937607220171E-2</v>
      </c>
    </row>
    <row r="244" spans="1:4" x14ac:dyDescent="0.35">
      <c r="A244" s="55">
        <v>28795</v>
      </c>
      <c r="B244" s="57">
        <f>VLOOKUP(Table26[[#This Row],[Date]],'DB Money Supply'!$A:$E,5)</f>
        <v>1359.1</v>
      </c>
      <c r="C244" s="30">
        <f>(Table26[[#This Row],[M2 Money Stock, Billions of Dollars, Monthly, Seasonally Adjusted]]-B243)/B243</f>
        <v>5.0284700140501033E-3</v>
      </c>
      <c r="D244" s="31">
        <f>((1+Table26[[#This Row],[Monthly change]])^12)-1</f>
        <v>6.203877535173552E-2</v>
      </c>
    </row>
    <row r="245" spans="1:4" x14ac:dyDescent="0.35">
      <c r="A245" s="33">
        <v>28825</v>
      </c>
      <c r="B245" s="57">
        <f>VLOOKUP(Table26[[#This Row],[Date]],'DB Money Supply'!$A:$E,5)</f>
        <v>1366</v>
      </c>
      <c r="C245" s="30">
        <f>(Table26[[#This Row],[M2 Money Stock, Billions of Dollars, Monthly, Seasonally Adjusted]]-B244)/B244</f>
        <v>5.0768891177986105E-3</v>
      </c>
      <c r="D245" s="31">
        <f>((1+Table26[[#This Row],[Monthly change]])^12)-1</f>
        <v>6.265292623464358E-2</v>
      </c>
    </row>
    <row r="246" spans="1:4" x14ac:dyDescent="0.35">
      <c r="A246" s="55">
        <v>28856</v>
      </c>
      <c r="B246" s="57">
        <f>VLOOKUP(Table26[[#This Row],[Date]],'DB Money Supply'!$A:$E,5)</f>
        <v>1371.6</v>
      </c>
      <c r="C246" s="30">
        <f>(Table26[[#This Row],[M2 Money Stock, Billions of Dollars, Monthly, Seasonally Adjusted]]-B245)/B245</f>
        <v>4.099560761346932E-3</v>
      </c>
      <c r="D246" s="31">
        <f>((1+Table26[[#This Row],[Monthly change]])^12)-1</f>
        <v>5.0319249917013975E-2</v>
      </c>
    </row>
    <row r="247" spans="1:4" x14ac:dyDescent="0.35">
      <c r="A247" s="33">
        <v>28887</v>
      </c>
      <c r="B247" s="57">
        <f>VLOOKUP(Table26[[#This Row],[Date]],'DB Money Supply'!$A:$E,5)</f>
        <v>1377.8</v>
      </c>
      <c r="C247" s="30">
        <f>(Table26[[#This Row],[M2 Money Stock, Billions of Dollars, Monthly, Seasonally Adjusted]]-B246)/B246</f>
        <v>4.5202682997958921E-3</v>
      </c>
      <c r="D247" s="31">
        <f>((1+Table26[[#This Row],[Monthly change]])^12)-1</f>
        <v>5.5612313853701023E-2</v>
      </c>
    </row>
    <row r="248" spans="1:4" x14ac:dyDescent="0.35">
      <c r="A248" s="55">
        <v>28915</v>
      </c>
      <c r="B248" s="57">
        <f>VLOOKUP(Table26[[#This Row],[Date]],'DB Money Supply'!$A:$E,5)</f>
        <v>1387.8</v>
      </c>
      <c r="C248" s="30">
        <f>(Table26[[#This Row],[M2 Money Stock, Billions of Dollars, Monthly, Seasonally Adjusted]]-B247)/B247</f>
        <v>7.2579474524604448E-3</v>
      </c>
      <c r="D248" s="31">
        <f>((1+Table26[[#This Row],[Monthly change]])^12)-1</f>
        <v>9.0657607194887468E-2</v>
      </c>
    </row>
    <row r="249" spans="1:4" x14ac:dyDescent="0.35">
      <c r="A249" s="33">
        <v>28946</v>
      </c>
      <c r="B249" s="57">
        <f>VLOOKUP(Table26[[#This Row],[Date]],'DB Money Supply'!$A:$E,5)</f>
        <v>1402.1</v>
      </c>
      <c r="C249" s="30">
        <f>(Table26[[#This Row],[M2 Money Stock, Billions of Dollars, Monthly, Seasonally Adjusted]]-B248)/B248</f>
        <v>1.0304078397463579E-2</v>
      </c>
      <c r="D249" s="31">
        <f>((1+Table26[[#This Row],[Monthly change]])^12)-1</f>
        <v>0.13090278568663916</v>
      </c>
    </row>
    <row r="250" spans="1:4" x14ac:dyDescent="0.35">
      <c r="A250" s="55">
        <v>28976</v>
      </c>
      <c r="B250" s="57">
        <f>VLOOKUP(Table26[[#This Row],[Date]],'DB Money Supply'!$A:$E,5)</f>
        <v>1410.2</v>
      </c>
      <c r="C250" s="30">
        <f>(Table26[[#This Row],[M2 Money Stock, Billions of Dollars, Monthly, Seasonally Adjusted]]-B249)/B249</f>
        <v>5.7770487126454157E-3</v>
      </c>
      <c r="D250" s="31">
        <f>((1+Table26[[#This Row],[Monthly change]])^12)-1</f>
        <v>7.1570261375817124E-2</v>
      </c>
    </row>
    <row r="251" spans="1:4" x14ac:dyDescent="0.35">
      <c r="A251" s="33">
        <v>29007</v>
      </c>
      <c r="B251" s="57">
        <f>VLOOKUP(Table26[[#This Row],[Date]],'DB Money Supply'!$A:$E,5)</f>
        <v>1423</v>
      </c>
      <c r="C251" s="30">
        <f>(Table26[[#This Row],[M2 Money Stock, Billions of Dollars, Monthly, Seasonally Adjusted]]-B250)/B250</f>
        <v>9.0767267054318208E-3</v>
      </c>
      <c r="D251" s="31">
        <f>((1+Table26[[#This Row],[Monthly change]])^12)-1</f>
        <v>0.11452618639363066</v>
      </c>
    </row>
    <row r="252" spans="1:4" x14ac:dyDescent="0.35">
      <c r="A252" s="55">
        <v>29037</v>
      </c>
      <c r="B252" s="57">
        <f>VLOOKUP(Table26[[#This Row],[Date]],'DB Money Supply'!$A:$E,5)</f>
        <v>1434.8</v>
      </c>
      <c r="C252" s="30">
        <f>(Table26[[#This Row],[M2 Money Stock, Billions of Dollars, Monthly, Seasonally Adjusted]]-B251)/B251</f>
        <v>8.292340126493292E-3</v>
      </c>
      <c r="D252" s="31">
        <f>((1+Table26[[#This Row],[Monthly change]])^12)-1</f>
        <v>0.10417425030268479</v>
      </c>
    </row>
    <row r="253" spans="1:4" x14ac:dyDescent="0.35">
      <c r="A253" s="55">
        <v>29068</v>
      </c>
      <c r="B253" s="57">
        <f>VLOOKUP(Table26[[#This Row],[Date]],'DB Money Supply'!$A:$E,5)</f>
        <v>1446.6</v>
      </c>
      <c r="C253" s="30">
        <f>(Table26[[#This Row],[M2 Money Stock, Billions of Dollars, Monthly, Seasonally Adjusted]]-B252)/B252</f>
        <v>8.224142737663755E-3</v>
      </c>
      <c r="D253" s="31">
        <f>((1+Table26[[#This Row],[Monthly change]])^12)-1</f>
        <v>0.10327839351592094</v>
      </c>
    </row>
    <row r="254" spans="1:4" x14ac:dyDescent="0.35">
      <c r="A254" s="33">
        <v>29099</v>
      </c>
      <c r="B254" s="57">
        <f>VLOOKUP(Table26[[#This Row],[Date]],'DB Money Supply'!$A:$E,5)</f>
        <v>1454.1</v>
      </c>
      <c r="C254" s="30">
        <f>(Table26[[#This Row],[M2 Money Stock, Billions of Dollars, Monthly, Seasonally Adjusted]]-B253)/B253</f>
        <v>5.1845707175445874E-3</v>
      </c>
      <c r="D254" s="31">
        <f>((1+Table26[[#This Row],[Monthly change]])^12)-1</f>
        <v>6.4019933515609972E-2</v>
      </c>
    </row>
    <row r="255" spans="1:4" x14ac:dyDescent="0.35">
      <c r="A255" s="55">
        <v>29129</v>
      </c>
      <c r="B255" s="57">
        <f>VLOOKUP(Table26[[#This Row],[Date]],'DB Money Supply'!$A:$E,5)</f>
        <v>1460.4</v>
      </c>
      <c r="C255" s="30">
        <f>(Table26[[#This Row],[M2 Money Stock, Billions of Dollars, Monthly, Seasonally Adjusted]]-B254)/B254</f>
        <v>4.3325768516609461E-3</v>
      </c>
      <c r="D255" s="31">
        <f>((1+Table26[[#This Row],[Monthly change]])^12)-1</f>
        <v>5.3247890624120719E-2</v>
      </c>
    </row>
    <row r="256" spans="1:4" x14ac:dyDescent="0.35">
      <c r="A256" s="33">
        <v>29160</v>
      </c>
      <c r="B256" s="57">
        <f>VLOOKUP(Table26[[#This Row],[Date]],'DB Money Supply'!$A:$E,5)</f>
        <v>1465.9</v>
      </c>
      <c r="C256" s="30">
        <f>(Table26[[#This Row],[M2 Money Stock, Billions of Dollars, Monthly, Seasonally Adjusted]]-B255)/B255</f>
        <v>3.7660914817858118E-3</v>
      </c>
      <c r="D256" s="31">
        <f>((1+Table26[[#This Row],[Monthly change]])^12)-1</f>
        <v>4.6141056889913878E-2</v>
      </c>
    </row>
    <row r="257" spans="1:4" x14ac:dyDescent="0.35">
      <c r="A257" s="55">
        <v>29190</v>
      </c>
      <c r="B257" s="57">
        <f>VLOOKUP(Table26[[#This Row],[Date]],'DB Money Supply'!$A:$E,5)</f>
        <v>1473.7</v>
      </c>
      <c r="C257" s="30">
        <f>(Table26[[#This Row],[M2 Money Stock, Billions of Dollars, Monthly, Seasonally Adjusted]]-B256)/B256</f>
        <v>5.3209632307796946E-3</v>
      </c>
      <c r="D257" s="31">
        <f>((1+Table26[[#This Row],[Monthly change]])^12)-1</f>
        <v>6.5753736968978016E-2</v>
      </c>
    </row>
    <row r="258" spans="1:4" x14ac:dyDescent="0.35">
      <c r="A258" s="33">
        <v>29221</v>
      </c>
      <c r="B258" s="57">
        <f>VLOOKUP(Table26[[#This Row],[Date]],'DB Money Supply'!$A:$E,5)</f>
        <v>1482.7</v>
      </c>
      <c r="C258" s="30">
        <f>(Table26[[#This Row],[M2 Money Stock, Billions of Dollars, Monthly, Seasonally Adjusted]]-B257)/B257</f>
        <v>6.1070774241704555E-3</v>
      </c>
      <c r="D258" s="31">
        <f>((1+Table26[[#This Row],[Monthly change]])^12)-1</f>
        <v>7.5797296303002692E-2</v>
      </c>
    </row>
    <row r="259" spans="1:4" x14ac:dyDescent="0.35">
      <c r="A259" s="55">
        <v>29252</v>
      </c>
      <c r="B259" s="57">
        <f>VLOOKUP(Table26[[#This Row],[Date]],'DB Money Supply'!$A:$E,5)</f>
        <v>1494.6</v>
      </c>
      <c r="C259" s="30">
        <f>(Table26[[#This Row],[M2 Money Stock, Billions of Dollars, Monthly, Seasonally Adjusted]]-B258)/B258</f>
        <v>8.0258986983205386E-3</v>
      </c>
      <c r="D259" s="31">
        <f>((1+Table26[[#This Row],[Monthly change]])^12)-1</f>
        <v>0.10067799570721503</v>
      </c>
    </row>
    <row r="260" spans="1:4" x14ac:dyDescent="0.35">
      <c r="A260" s="33">
        <v>29281</v>
      </c>
      <c r="B260" s="57">
        <f>VLOOKUP(Table26[[#This Row],[Date]],'DB Money Supply'!$A:$E,5)</f>
        <v>1499.8</v>
      </c>
      <c r="C260" s="30">
        <f>(Table26[[#This Row],[M2 Money Stock, Billions of Dollars, Monthly, Seasonally Adjusted]]-B259)/B259</f>
        <v>3.479191756991868E-3</v>
      </c>
      <c r="D260" s="31">
        <f>((1+Table26[[#This Row],[Monthly change]])^12)-1</f>
        <v>4.2558554451635366E-2</v>
      </c>
    </row>
    <row r="261" spans="1:4" x14ac:dyDescent="0.35">
      <c r="A261" s="55">
        <v>29312</v>
      </c>
      <c r="B261" s="57">
        <f>VLOOKUP(Table26[[#This Row],[Date]],'DB Money Supply'!$A:$E,5)</f>
        <v>1502.2</v>
      </c>
      <c r="C261" s="30">
        <f>(Table26[[#This Row],[M2 Money Stock, Billions of Dollars, Monthly, Seasonally Adjusted]]-B260)/B260</f>
        <v>1.6002133617816316E-3</v>
      </c>
      <c r="D261" s="31">
        <f>((1+Table26[[#This Row],[Monthly change]])^12)-1</f>
        <v>1.9372470141024278E-2</v>
      </c>
    </row>
    <row r="262" spans="1:4" x14ac:dyDescent="0.35">
      <c r="A262" s="33">
        <v>29342</v>
      </c>
      <c r="B262" s="57">
        <f>VLOOKUP(Table26[[#This Row],[Date]],'DB Money Supply'!$A:$E,5)</f>
        <v>1512.3</v>
      </c>
      <c r="C262" s="30">
        <f>(Table26[[#This Row],[M2 Money Stock, Billions of Dollars, Monthly, Seasonally Adjusted]]-B261)/B261</f>
        <v>6.7234722407135596E-3</v>
      </c>
      <c r="D262" s="31">
        <f>((1+Table26[[#This Row],[Monthly change]])^12)-1</f>
        <v>8.3733090320832204E-2</v>
      </c>
    </row>
    <row r="263" spans="1:4" x14ac:dyDescent="0.35">
      <c r="A263" s="55">
        <v>29373</v>
      </c>
      <c r="B263" s="57">
        <f>VLOOKUP(Table26[[#This Row],[Date]],'DB Money Supply'!$A:$E,5)</f>
        <v>1529.2</v>
      </c>
      <c r="C263" s="30">
        <f>(Table26[[#This Row],[M2 Money Stock, Billions of Dollars, Monthly, Seasonally Adjusted]]-B262)/B262</f>
        <v>1.1175031409112008E-2</v>
      </c>
      <c r="D263" s="31">
        <f>((1+Table26[[#This Row],[Monthly change]])^12)-1</f>
        <v>0.14265742563798955</v>
      </c>
    </row>
    <row r="264" spans="1:4" x14ac:dyDescent="0.35">
      <c r="A264" s="33">
        <v>29403</v>
      </c>
      <c r="B264" s="57">
        <f>VLOOKUP(Table26[[#This Row],[Date]],'DB Money Supply'!$A:$E,5)</f>
        <v>1545.5</v>
      </c>
      <c r="C264" s="30">
        <f>(Table26[[#This Row],[M2 Money Stock, Billions of Dollars, Monthly, Seasonally Adjusted]]-B263)/B263</f>
        <v>1.0659168192518935E-2</v>
      </c>
      <c r="D264" s="31">
        <f>((1+Table26[[#This Row],[Monthly change]])^12)-1</f>
        <v>0.13568173364292369</v>
      </c>
    </row>
    <row r="265" spans="1:4" x14ac:dyDescent="0.35">
      <c r="A265" s="55">
        <v>29434</v>
      </c>
      <c r="B265" s="57">
        <f>VLOOKUP(Table26[[#This Row],[Date]],'DB Money Supply'!$A:$E,5)</f>
        <v>1561.5</v>
      </c>
      <c r="C265" s="30">
        <f>(Table26[[#This Row],[M2 Money Stock, Billions of Dollars, Monthly, Seasonally Adjusted]]-B264)/B264</f>
        <v>1.0352636687156261E-2</v>
      </c>
      <c r="D265" s="31">
        <f>((1+Table26[[#This Row],[Monthly change]])^12)-1</f>
        <v>0.1315552137043694</v>
      </c>
    </row>
    <row r="266" spans="1:4" x14ac:dyDescent="0.35">
      <c r="A266" s="33">
        <v>29465</v>
      </c>
      <c r="B266" s="57">
        <f>VLOOKUP(Table26[[#This Row],[Date]],'DB Money Supply'!$A:$E,5)</f>
        <v>1574</v>
      </c>
      <c r="C266" s="30">
        <f>(Table26[[#This Row],[M2 Money Stock, Billions of Dollars, Monthly, Seasonally Adjusted]]-B265)/B265</f>
        <v>8.0051232788984957E-3</v>
      </c>
      <c r="D266" s="31">
        <f>((1+Table26[[#This Row],[Monthly change]])^12)-1</f>
        <v>0.10040580680664468</v>
      </c>
    </row>
    <row r="267" spans="1:4" x14ac:dyDescent="0.35">
      <c r="A267" s="55">
        <v>29495</v>
      </c>
      <c r="B267" s="57">
        <f>VLOOKUP(Table26[[#This Row],[Date]],'DB Money Supply'!$A:$E,5)</f>
        <v>1584.8</v>
      </c>
      <c r="C267" s="30">
        <f>(Table26[[#This Row],[M2 Money Stock, Billions of Dollars, Monthly, Seasonally Adjusted]]-B266)/B266</f>
        <v>6.8614993646759562E-3</v>
      </c>
      <c r="D267" s="31">
        <f>((1+Table26[[#This Row],[Monthly change]])^12)-1</f>
        <v>8.5517462087983942E-2</v>
      </c>
    </row>
    <row r="268" spans="1:4" x14ac:dyDescent="0.35">
      <c r="A268" s="33">
        <v>29526</v>
      </c>
      <c r="B268" s="57">
        <f>VLOOKUP(Table26[[#This Row],[Date]],'DB Money Supply'!$A:$E,5)</f>
        <v>1595.8</v>
      </c>
      <c r="C268" s="30">
        <f>(Table26[[#This Row],[M2 Money Stock, Billions of Dollars, Monthly, Seasonally Adjusted]]-B267)/B267</f>
        <v>6.9409389197375064E-3</v>
      </c>
      <c r="D268" s="31">
        <f>((1+Table26[[#This Row],[Monthly change]])^12)-1</f>
        <v>8.6545652607476597E-2</v>
      </c>
    </row>
    <row r="269" spans="1:4" x14ac:dyDescent="0.35">
      <c r="A269" s="55">
        <v>29556</v>
      </c>
      <c r="B269" s="57">
        <f>VLOOKUP(Table26[[#This Row],[Date]],'DB Money Supply'!$A:$E,5)</f>
        <v>1599.8</v>
      </c>
      <c r="C269" s="30">
        <f>(Table26[[#This Row],[M2 Money Stock, Billions of Dollars, Monthly, Seasonally Adjusted]]-B268)/B268</f>
        <v>2.5065797719012409E-3</v>
      </c>
      <c r="D269" s="31">
        <f>((1+Table26[[#This Row],[Monthly change]])^12)-1</f>
        <v>3.0497115776864092E-2</v>
      </c>
    </row>
    <row r="270" spans="1:4" x14ac:dyDescent="0.35">
      <c r="A270" s="33">
        <v>29587</v>
      </c>
      <c r="B270" s="57">
        <f>VLOOKUP(Table26[[#This Row],[Date]],'DB Money Supply'!$A:$E,5)</f>
        <v>1606.9</v>
      </c>
      <c r="C270" s="30">
        <f>(Table26[[#This Row],[M2 Money Stock, Billions of Dollars, Monthly, Seasonally Adjusted]]-B269)/B269</f>
        <v>4.4380547568446914E-3</v>
      </c>
      <c r="D270" s="31">
        <f>((1+Table26[[#This Row],[Monthly change]])^12)-1</f>
        <v>5.4576039213498628E-2</v>
      </c>
    </row>
    <row r="271" spans="1:4" x14ac:dyDescent="0.35">
      <c r="A271" s="55">
        <v>29618</v>
      </c>
      <c r="B271" s="57">
        <f>VLOOKUP(Table26[[#This Row],[Date]],'DB Money Supply'!$A:$E,5)</f>
        <v>1618.7</v>
      </c>
      <c r="C271" s="30">
        <f>(Table26[[#This Row],[M2 Money Stock, Billions of Dollars, Monthly, Seasonally Adjusted]]-B270)/B270</f>
        <v>7.3433318812620284E-3</v>
      </c>
      <c r="D271" s="31">
        <f>((1+Table26[[#This Row],[Monthly change]])^12)-1</f>
        <v>9.1767574393786466E-2</v>
      </c>
    </row>
    <row r="272" spans="1:4" x14ac:dyDescent="0.35">
      <c r="A272" s="55">
        <v>29646</v>
      </c>
      <c r="B272" s="57">
        <f>VLOOKUP(Table26[[#This Row],[Date]],'DB Money Supply'!$A:$E,5)</f>
        <v>1636.6</v>
      </c>
      <c r="C272" s="30">
        <f>(Table26[[#This Row],[M2 Money Stock, Billions of Dollars, Monthly, Seasonally Adjusted]]-B271)/B271</f>
        <v>1.1058256625687195E-2</v>
      </c>
      <c r="D272" s="31">
        <f>((1+Table26[[#This Row],[Monthly change]])^12)-1</f>
        <v>0.14107492389771958</v>
      </c>
    </row>
    <row r="273" spans="1:4" x14ac:dyDescent="0.35">
      <c r="A273" s="33">
        <v>29677</v>
      </c>
      <c r="B273" s="57">
        <f>VLOOKUP(Table26[[#This Row],[Date]],'DB Money Supply'!$A:$E,5)</f>
        <v>1659.2</v>
      </c>
      <c r="C273" s="30">
        <f>(Table26[[#This Row],[M2 Money Stock, Billions of Dollars, Monthly, Seasonally Adjusted]]-B272)/B272</f>
        <v>1.3809116460955725E-2</v>
      </c>
      <c r="D273" s="31">
        <f>((1+Table26[[#This Row],[Monthly change]])^12)-1</f>
        <v>0.17889277603868292</v>
      </c>
    </row>
    <row r="274" spans="1:4" x14ac:dyDescent="0.35">
      <c r="A274" s="55">
        <v>29707</v>
      </c>
      <c r="B274" s="57">
        <f>VLOOKUP(Table26[[#This Row],[Date]],'DB Money Supply'!$A:$E,5)</f>
        <v>1664.2</v>
      </c>
      <c r="C274" s="30">
        <f>(Table26[[#This Row],[M2 Money Stock, Billions of Dollars, Monthly, Seasonally Adjusted]]-B273)/B273</f>
        <v>3.0135004821600772E-3</v>
      </c>
      <c r="D274" s="31">
        <f>((1+Table26[[#This Row],[Monthly change]])^12)-1</f>
        <v>3.6767425579644408E-2</v>
      </c>
    </row>
    <row r="275" spans="1:4" x14ac:dyDescent="0.35">
      <c r="A275" s="33">
        <v>29738</v>
      </c>
      <c r="B275" s="57">
        <f>VLOOKUP(Table26[[#This Row],[Date]],'DB Money Supply'!$A:$E,5)</f>
        <v>1670.3</v>
      </c>
      <c r="C275" s="30">
        <f>(Table26[[#This Row],[M2 Money Stock, Billions of Dollars, Monthly, Seasonally Adjusted]]-B274)/B274</f>
        <v>3.6654248287464903E-3</v>
      </c>
      <c r="D275" s="31">
        <f>((1+Table26[[#This Row],[Monthly change]])^12)-1</f>
        <v>4.4882754378089196E-2</v>
      </c>
    </row>
    <row r="276" spans="1:4" x14ac:dyDescent="0.35">
      <c r="A276" s="55">
        <v>29768</v>
      </c>
      <c r="B276" s="57">
        <f>VLOOKUP(Table26[[#This Row],[Date]],'DB Money Supply'!$A:$E,5)</f>
        <v>1681.9</v>
      </c>
      <c r="C276" s="30">
        <f>(Table26[[#This Row],[M2 Money Stock, Billions of Dollars, Monthly, Seasonally Adjusted]]-B275)/B275</f>
        <v>6.9448602047537189E-3</v>
      </c>
      <c r="D276" s="31">
        <f>((1+Table26[[#This Row],[Monthly change]])^12)-1</f>
        <v>8.6596429128084074E-2</v>
      </c>
    </row>
    <row r="277" spans="1:4" x14ac:dyDescent="0.35">
      <c r="A277" s="33">
        <v>29799</v>
      </c>
      <c r="B277" s="57">
        <f>VLOOKUP(Table26[[#This Row],[Date]],'DB Money Supply'!$A:$E,5)</f>
        <v>1694.3</v>
      </c>
      <c r="C277" s="30">
        <f>(Table26[[#This Row],[M2 Money Stock, Billions of Dollars, Monthly, Seasonally Adjusted]]-B276)/B276</f>
        <v>7.3726143052499334E-3</v>
      </c>
      <c r="D277" s="31">
        <f>((1+Table26[[#This Row],[Monthly change]])^12)-1</f>
        <v>9.2148473875858228E-2</v>
      </c>
    </row>
    <row r="278" spans="1:4" x14ac:dyDescent="0.35">
      <c r="A278" s="55">
        <v>29830</v>
      </c>
      <c r="B278" s="57">
        <f>VLOOKUP(Table26[[#This Row],[Date]],'DB Money Supply'!$A:$E,5)</f>
        <v>1706</v>
      </c>
      <c r="C278" s="30">
        <f>(Table26[[#This Row],[M2 Money Stock, Billions of Dollars, Monthly, Seasonally Adjusted]]-B277)/B277</f>
        <v>6.9055066989317394E-3</v>
      </c>
      <c r="D278" s="31">
        <f>((1+Table26[[#This Row],[Monthly change]])^12)-1</f>
        <v>8.608694118888871E-2</v>
      </c>
    </row>
    <row r="279" spans="1:4" x14ac:dyDescent="0.35">
      <c r="A279" s="33">
        <v>29860</v>
      </c>
      <c r="B279" s="57">
        <f>VLOOKUP(Table26[[#This Row],[Date]],'DB Money Supply'!$A:$E,5)</f>
        <v>1721.8</v>
      </c>
      <c r="C279" s="30">
        <f>(Table26[[#This Row],[M2 Money Stock, Billions of Dollars, Monthly, Seasonally Adjusted]]-B278)/B278</f>
        <v>9.2614302461898907E-3</v>
      </c>
      <c r="D279" s="31">
        <f>((1+Table26[[#This Row],[Monthly change]])^12)-1</f>
        <v>0.11697671523801678</v>
      </c>
    </row>
    <row r="280" spans="1:4" x14ac:dyDescent="0.35">
      <c r="A280" s="55">
        <v>29891</v>
      </c>
      <c r="B280" s="57">
        <f>VLOOKUP(Table26[[#This Row],[Date]],'DB Money Supply'!$A:$E,5)</f>
        <v>1736.1</v>
      </c>
      <c r="C280" s="30">
        <f>(Table26[[#This Row],[M2 Money Stock, Billions of Dollars, Monthly, Seasonally Adjusted]]-B279)/B279</f>
        <v>8.3052619351840842E-3</v>
      </c>
      <c r="D280" s="31">
        <f>((1+Table26[[#This Row],[Monthly change]])^12)-1</f>
        <v>0.10434406931544604</v>
      </c>
    </row>
    <row r="281" spans="1:4" x14ac:dyDescent="0.35">
      <c r="A281" s="33">
        <v>29921</v>
      </c>
      <c r="B281" s="57">
        <f>VLOOKUP(Table26[[#This Row],[Date]],'DB Money Supply'!$A:$E,5)</f>
        <v>1755.5</v>
      </c>
      <c r="C281" s="30">
        <f>(Table26[[#This Row],[M2 Money Stock, Billions of Dollars, Monthly, Seasonally Adjusted]]-B280)/B280</f>
        <v>1.1174471516617759E-2</v>
      </c>
      <c r="D281" s="31">
        <f>((1+Table26[[#This Row],[Monthly change]])^12)-1</f>
        <v>0.14264983332194703</v>
      </c>
    </row>
    <row r="282" spans="1:4" x14ac:dyDescent="0.35">
      <c r="A282" s="55">
        <v>29952</v>
      </c>
      <c r="B282" s="57">
        <f>VLOOKUP(Table26[[#This Row],[Date]],'DB Money Supply'!$A:$E,5)</f>
        <v>1770.4</v>
      </c>
      <c r="C282" s="30">
        <f>(Table26[[#This Row],[M2 Money Stock, Billions of Dollars, Monthly, Seasonally Adjusted]]-B281)/B281</f>
        <v>8.4876103674167425E-3</v>
      </c>
      <c r="D282" s="31">
        <f>((1+Table26[[#This Row],[Monthly change]])^12)-1</f>
        <v>0.1067430550660684</v>
      </c>
    </row>
    <row r="283" spans="1:4" x14ac:dyDescent="0.35">
      <c r="A283" s="33">
        <v>29983</v>
      </c>
      <c r="B283" s="57">
        <f>VLOOKUP(Table26[[#This Row],[Date]],'DB Money Supply'!$A:$E,5)</f>
        <v>1774.5</v>
      </c>
      <c r="C283" s="30">
        <f>(Table26[[#This Row],[M2 Money Stock, Billions of Dollars, Monthly, Seasonally Adjusted]]-B282)/B282</f>
        <v>2.3158608224129627E-3</v>
      </c>
      <c r="D283" s="31">
        <f>((1+Table26[[#This Row],[Monthly change]])^12)-1</f>
        <v>2.8147048608303971E-2</v>
      </c>
    </row>
    <row r="284" spans="1:4" x14ac:dyDescent="0.35">
      <c r="A284" s="55">
        <v>30011</v>
      </c>
      <c r="B284" s="57">
        <f>VLOOKUP(Table26[[#This Row],[Date]],'DB Money Supply'!$A:$E,5)</f>
        <v>1786.5</v>
      </c>
      <c r="C284" s="30">
        <f>(Table26[[#This Row],[M2 Money Stock, Billions of Dollars, Monthly, Seasonally Adjusted]]-B283)/B283</f>
        <v>6.762468300929839E-3</v>
      </c>
      <c r="D284" s="31">
        <f>((1+Table26[[#This Row],[Monthly change]])^12)-1</f>
        <v>8.4236946564721693E-2</v>
      </c>
    </row>
    <row r="285" spans="1:4" x14ac:dyDescent="0.35">
      <c r="A285" s="33">
        <v>30042</v>
      </c>
      <c r="B285" s="57">
        <f>VLOOKUP(Table26[[#This Row],[Date]],'DB Money Supply'!$A:$E,5)</f>
        <v>1803.9</v>
      </c>
      <c r="C285" s="30">
        <f>(Table26[[#This Row],[M2 Money Stock, Billions of Dollars, Monthly, Seasonally Adjusted]]-B284)/B284</f>
        <v>9.7397145256087822E-3</v>
      </c>
      <c r="D285" s="31">
        <f>((1+Table26[[#This Row],[Monthly change]])^12)-1</f>
        <v>0.12334525792354056</v>
      </c>
    </row>
    <row r="286" spans="1:4" x14ac:dyDescent="0.35">
      <c r="A286" s="55">
        <v>30072</v>
      </c>
      <c r="B286" s="57">
        <f>VLOOKUP(Table26[[#This Row],[Date]],'DB Money Supply'!$A:$E,5)</f>
        <v>1815.4</v>
      </c>
      <c r="C286" s="30">
        <f>(Table26[[#This Row],[M2 Money Stock, Billions of Dollars, Monthly, Seasonally Adjusted]]-B285)/B285</f>
        <v>6.3750762237374577E-3</v>
      </c>
      <c r="D286" s="31">
        <f>((1+Table26[[#This Row],[Monthly change]])^12)-1</f>
        <v>7.9241086611732348E-2</v>
      </c>
    </row>
    <row r="287" spans="1:4" x14ac:dyDescent="0.35">
      <c r="A287" s="33">
        <v>30103</v>
      </c>
      <c r="B287" s="57">
        <f>VLOOKUP(Table26[[#This Row],[Date]],'DB Money Supply'!$A:$E,5)</f>
        <v>1826</v>
      </c>
      <c r="C287" s="30">
        <f>(Table26[[#This Row],[M2 Money Stock, Billions of Dollars, Monthly, Seasonally Adjusted]]-B286)/B286</f>
        <v>5.8389335683595401E-3</v>
      </c>
      <c r="D287" s="31">
        <f>((1+Table26[[#This Row],[Monthly change]])^12)-1</f>
        <v>7.236172605030311E-2</v>
      </c>
    </row>
    <row r="288" spans="1:4" x14ac:dyDescent="0.35">
      <c r="A288" s="55">
        <v>30133</v>
      </c>
      <c r="B288" s="57">
        <f>VLOOKUP(Table26[[#This Row],[Date]],'DB Money Supply'!$A:$E,5)</f>
        <v>1831.5</v>
      </c>
      <c r="C288" s="30">
        <f>(Table26[[#This Row],[M2 Money Stock, Billions of Dollars, Monthly, Seasonally Adjusted]]-B287)/B287</f>
        <v>3.0120481927710845E-3</v>
      </c>
      <c r="D288" s="31">
        <f>((1+Table26[[#This Row],[Monthly change]])^12)-1</f>
        <v>3.6749411772176277E-2</v>
      </c>
    </row>
    <row r="289" spans="1:4" x14ac:dyDescent="0.35">
      <c r="A289" s="33">
        <v>30164</v>
      </c>
      <c r="B289" s="57">
        <f>VLOOKUP(Table26[[#This Row],[Date]],'DB Money Supply'!$A:$E,5)</f>
        <v>1845.2</v>
      </c>
      <c r="C289" s="30">
        <f>(Table26[[#This Row],[M2 Money Stock, Billions of Dollars, Monthly, Seasonally Adjusted]]-B288)/B288</f>
        <v>7.4802074802075048E-3</v>
      </c>
      <c r="D289" s="31">
        <f>((1+Table26[[#This Row],[Monthly change]])^12)-1</f>
        <v>9.3549069117199624E-2</v>
      </c>
    </row>
    <row r="290" spans="1:4" x14ac:dyDescent="0.35">
      <c r="A290" s="55">
        <v>30195</v>
      </c>
      <c r="B290" s="57">
        <f>VLOOKUP(Table26[[#This Row],[Date]],'DB Money Supply'!$A:$E,5)</f>
        <v>1858.4</v>
      </c>
      <c r="C290" s="30">
        <f>(Table26[[#This Row],[M2 Money Stock, Billions of Dollars, Monthly, Seasonally Adjusted]]-B289)/B289</f>
        <v>7.1536960763061161E-3</v>
      </c>
      <c r="D290" s="31">
        <f>((1+Table26[[#This Row],[Monthly change]])^12)-1</f>
        <v>8.9303778967057212E-2</v>
      </c>
    </row>
    <row r="291" spans="1:4" x14ac:dyDescent="0.35">
      <c r="A291" s="55">
        <v>30225</v>
      </c>
      <c r="B291" s="57">
        <f>VLOOKUP(Table26[[#This Row],[Date]],'DB Money Supply'!$A:$E,5)</f>
        <v>1869.7</v>
      </c>
      <c r="C291" s="30">
        <f>(Table26[[#This Row],[M2 Money Stock, Billions of Dollars, Monthly, Seasonally Adjusted]]-B290)/B290</f>
        <v>6.08049935428323E-3</v>
      </c>
      <c r="D291" s="31">
        <f>((1+Table26[[#This Row],[Monthly change]])^12)-1</f>
        <v>7.5456317147372109E-2</v>
      </c>
    </row>
    <row r="292" spans="1:4" x14ac:dyDescent="0.35">
      <c r="A292" s="33">
        <v>30256</v>
      </c>
      <c r="B292" s="57">
        <f>VLOOKUP(Table26[[#This Row],[Date]],'DB Money Supply'!$A:$E,5)</f>
        <v>1883.7</v>
      </c>
      <c r="C292" s="30">
        <f>(Table26[[#This Row],[M2 Money Stock, Billions of Dollars, Monthly, Seasonally Adjusted]]-B291)/B291</f>
        <v>7.4878322725570948E-3</v>
      </c>
      <c r="D292" s="31">
        <f>((1+Table26[[#This Row],[Monthly change]])^12)-1</f>
        <v>9.3648387375907083E-2</v>
      </c>
    </row>
    <row r="293" spans="1:4" x14ac:dyDescent="0.35">
      <c r="A293" s="55">
        <v>30286</v>
      </c>
      <c r="B293" s="57">
        <f>VLOOKUP(Table26[[#This Row],[Date]],'DB Money Supply'!$A:$E,5)</f>
        <v>1905.9</v>
      </c>
      <c r="C293" s="30">
        <f>(Table26[[#This Row],[M2 Money Stock, Billions of Dollars, Monthly, Seasonally Adjusted]]-B292)/B292</f>
        <v>1.1785316133142244E-2</v>
      </c>
      <c r="D293" s="31">
        <f>((1+Table26[[#This Row],[Monthly change]])^12)-1</f>
        <v>0.15096062736826243</v>
      </c>
    </row>
    <row r="294" spans="1:4" x14ac:dyDescent="0.35">
      <c r="A294" s="33">
        <v>30317</v>
      </c>
      <c r="B294" s="57">
        <f>VLOOKUP(Table26[[#This Row],[Date]],'DB Money Supply'!$A:$E,5)</f>
        <v>1959.4</v>
      </c>
      <c r="C294" s="30">
        <f>(Table26[[#This Row],[M2 Money Stock, Billions of Dollars, Monthly, Seasonally Adjusted]]-B293)/B293</f>
        <v>2.8070727740175244E-2</v>
      </c>
      <c r="D294" s="31">
        <f>((1+Table26[[#This Row],[Monthly change]])^12)-1</f>
        <v>0.39404220998464101</v>
      </c>
    </row>
    <row r="295" spans="1:4" x14ac:dyDescent="0.35">
      <c r="A295" s="55">
        <v>30348</v>
      </c>
      <c r="B295" s="57">
        <f>VLOOKUP(Table26[[#This Row],[Date]],'DB Money Supply'!$A:$E,5)</f>
        <v>1996.8</v>
      </c>
      <c r="C295" s="30">
        <f>(Table26[[#This Row],[M2 Money Stock, Billions of Dollars, Monthly, Seasonally Adjusted]]-B294)/B294</f>
        <v>1.9087475757884997E-2</v>
      </c>
      <c r="D295" s="31">
        <f>((1+Table26[[#This Row],[Monthly change]])^12)-1</f>
        <v>0.25469327857916291</v>
      </c>
    </row>
    <row r="296" spans="1:4" x14ac:dyDescent="0.35">
      <c r="A296" s="33">
        <v>30376</v>
      </c>
      <c r="B296" s="57">
        <f>VLOOKUP(Table26[[#This Row],[Date]],'DB Money Supply'!$A:$E,5)</f>
        <v>2015.2</v>
      </c>
      <c r="C296" s="30">
        <f>(Table26[[#This Row],[M2 Money Stock, Billions of Dollars, Monthly, Seasonally Adjusted]]-B295)/B295</f>
        <v>9.2147435897436351E-3</v>
      </c>
      <c r="D296" s="31">
        <f>((1+Table26[[#This Row],[Monthly change]])^12)-1</f>
        <v>0.11635684045245065</v>
      </c>
    </row>
    <row r="297" spans="1:4" x14ac:dyDescent="0.35">
      <c r="A297" s="55">
        <v>30407</v>
      </c>
      <c r="B297" s="57">
        <f>VLOOKUP(Table26[[#This Row],[Date]],'DB Money Supply'!$A:$E,5)</f>
        <v>2028.6</v>
      </c>
      <c r="C297" s="30">
        <f>(Table26[[#This Row],[M2 Money Stock, Billions of Dollars, Monthly, Seasonally Adjusted]]-B296)/B296</f>
        <v>6.6494640730447915E-3</v>
      </c>
      <c r="D297" s="31">
        <f>((1+Table26[[#This Row],[Monthly change]])^12)-1</f>
        <v>8.2777443436226505E-2</v>
      </c>
    </row>
    <row r="298" spans="1:4" x14ac:dyDescent="0.35">
      <c r="A298" s="33">
        <v>30437</v>
      </c>
      <c r="B298" s="57">
        <f>VLOOKUP(Table26[[#This Row],[Date]],'DB Money Supply'!$A:$E,5)</f>
        <v>2043.1</v>
      </c>
      <c r="C298" s="30">
        <f>(Table26[[#This Row],[M2 Money Stock, Billions of Dollars, Monthly, Seasonally Adjusted]]-B297)/B297</f>
        <v>7.1477866508922409E-3</v>
      </c>
      <c r="D298" s="31">
        <f>((1+Table26[[#This Row],[Monthly change]])^12)-1</f>
        <v>8.9227084197661899E-2</v>
      </c>
    </row>
    <row r="299" spans="1:4" x14ac:dyDescent="0.35">
      <c r="A299" s="55">
        <v>30468</v>
      </c>
      <c r="B299" s="57">
        <f>VLOOKUP(Table26[[#This Row],[Date]],'DB Money Supply'!$A:$E,5)</f>
        <v>2053.5</v>
      </c>
      <c r="C299" s="30">
        <f>(Table26[[#This Row],[M2 Money Stock, Billions of Dollars, Monthly, Seasonally Adjusted]]-B298)/B298</f>
        <v>5.0903039498801286E-3</v>
      </c>
      <c r="D299" s="31">
        <f>((1+Table26[[#This Row],[Monthly change]])^12)-1</f>
        <v>6.2823138371452591E-2</v>
      </c>
    </row>
    <row r="300" spans="1:4" x14ac:dyDescent="0.35">
      <c r="A300" s="33">
        <v>30498</v>
      </c>
      <c r="B300" s="57">
        <f>VLOOKUP(Table26[[#This Row],[Date]],'DB Money Supply'!$A:$E,5)</f>
        <v>2064.8000000000002</v>
      </c>
      <c r="C300" s="30">
        <f>(Table26[[#This Row],[M2 Money Stock, Billions of Dollars, Monthly, Seasonally Adjusted]]-B299)/B299</f>
        <v>5.5028000973947801E-3</v>
      </c>
      <c r="D300" s="31">
        <f>((1+Table26[[#This Row],[Monthly change]])^12)-1</f>
        <v>6.8069250890334221E-2</v>
      </c>
    </row>
    <row r="301" spans="1:4" x14ac:dyDescent="0.35">
      <c r="A301" s="55">
        <v>30529</v>
      </c>
      <c r="B301" s="57">
        <f>VLOOKUP(Table26[[#This Row],[Date]],'DB Money Supply'!$A:$E,5)</f>
        <v>2074</v>
      </c>
      <c r="C301" s="30">
        <f>(Table26[[#This Row],[M2 Money Stock, Billions of Dollars, Monthly, Seasonally Adjusted]]-B300)/B300</f>
        <v>4.4556373498643052E-3</v>
      </c>
      <c r="D301" s="31">
        <f>((1+Table26[[#This Row],[Monthly change]])^12)-1</f>
        <v>5.4797583586579934E-2</v>
      </c>
    </row>
    <row r="302" spans="1:4" x14ac:dyDescent="0.35">
      <c r="A302" s="33">
        <v>30560</v>
      </c>
      <c r="B302" s="57">
        <f>VLOOKUP(Table26[[#This Row],[Date]],'DB Money Supply'!$A:$E,5)</f>
        <v>2083.1999999999998</v>
      </c>
      <c r="C302" s="30">
        <f>(Table26[[#This Row],[M2 Money Stock, Billions of Dollars, Monthly, Seasonally Adjusted]]-B301)/B301</f>
        <v>4.4358727097395462E-3</v>
      </c>
      <c r="D302" s="31">
        <f>((1+Table26[[#This Row],[Monthly change]])^12)-1</f>
        <v>5.4548547936101421E-2</v>
      </c>
    </row>
    <row r="303" spans="1:4" x14ac:dyDescent="0.35">
      <c r="A303" s="55">
        <v>30590</v>
      </c>
      <c r="B303" s="57">
        <f>VLOOKUP(Table26[[#This Row],[Date]],'DB Money Supply'!$A:$E,5)</f>
        <v>2099.1999999999998</v>
      </c>
      <c r="C303" s="30">
        <f>(Table26[[#This Row],[M2 Money Stock, Billions of Dollars, Monthly, Seasonally Adjusted]]-B302)/B302</f>
        <v>7.6804915514592943E-3</v>
      </c>
      <c r="D303" s="31">
        <f>((1+Table26[[#This Row],[Monthly change]])^12)-1</f>
        <v>9.6160655014751795E-2</v>
      </c>
    </row>
    <row r="304" spans="1:4" x14ac:dyDescent="0.35">
      <c r="A304" s="33">
        <v>30621</v>
      </c>
      <c r="B304" s="57">
        <f>VLOOKUP(Table26[[#This Row],[Date]],'DB Money Supply'!$A:$E,5)</f>
        <v>2112.3000000000002</v>
      </c>
      <c r="C304" s="30">
        <f>(Table26[[#This Row],[M2 Money Stock, Billions of Dollars, Monthly, Seasonally Adjusted]]-B303)/B303</f>
        <v>6.2404725609757836E-3</v>
      </c>
      <c r="D304" s="31">
        <f>((1+Table26[[#This Row],[Monthly change]])^12)-1</f>
        <v>7.7510165533531517E-2</v>
      </c>
    </row>
    <row r="305" spans="1:4" x14ac:dyDescent="0.35">
      <c r="A305" s="55">
        <v>30651</v>
      </c>
      <c r="B305" s="57">
        <f>VLOOKUP(Table26[[#This Row],[Date]],'DB Money Supply'!$A:$E,5)</f>
        <v>2123.5</v>
      </c>
      <c r="C305" s="30">
        <f>(Table26[[#This Row],[M2 Money Stock, Billions of Dollars, Monthly, Seasonally Adjusted]]-B304)/B304</f>
        <v>5.3022771386639286E-3</v>
      </c>
      <c r="D305" s="31">
        <f>((1+Table26[[#This Row],[Monthly change]])^12)-1</f>
        <v>6.5516048857681808E-2</v>
      </c>
    </row>
    <row r="306" spans="1:4" x14ac:dyDescent="0.35">
      <c r="A306" s="33">
        <v>30682</v>
      </c>
      <c r="B306" s="57">
        <f>VLOOKUP(Table26[[#This Row],[Date]],'DB Money Supply'!$A:$E,5)</f>
        <v>2138.1999999999998</v>
      </c>
      <c r="C306" s="30">
        <f>(Table26[[#This Row],[M2 Money Stock, Billions of Dollars, Monthly, Seasonally Adjusted]]-B305)/B305</f>
        <v>6.9225335530962179E-3</v>
      </c>
      <c r="D306" s="31">
        <f>((1+Table26[[#This Row],[Monthly change]])^12)-1</f>
        <v>8.630735151158464E-2</v>
      </c>
    </row>
    <row r="307" spans="1:4" x14ac:dyDescent="0.35">
      <c r="A307" s="55">
        <v>30713</v>
      </c>
      <c r="B307" s="57">
        <f>VLOOKUP(Table26[[#This Row],[Date]],'DB Money Supply'!$A:$E,5)</f>
        <v>2158.1999999999998</v>
      </c>
      <c r="C307" s="30">
        <f>(Table26[[#This Row],[M2 Money Stock, Billions of Dollars, Monthly, Seasonally Adjusted]]-B306)/B306</f>
        <v>9.3536619586568146E-3</v>
      </c>
      <c r="D307" s="31">
        <f>((1+Table26[[#This Row],[Monthly change]])^12)-1</f>
        <v>0.11820223482825032</v>
      </c>
    </row>
    <row r="308" spans="1:4" x14ac:dyDescent="0.35">
      <c r="A308" s="33">
        <v>30742</v>
      </c>
      <c r="B308" s="57">
        <f>VLOOKUP(Table26[[#This Row],[Date]],'DB Money Supply'!$A:$E,5)</f>
        <v>2175.1999999999998</v>
      </c>
      <c r="C308" s="30">
        <f>(Table26[[#This Row],[M2 Money Stock, Billions of Dollars, Monthly, Seasonally Adjusted]]-B307)/B307</f>
        <v>7.87693448243907E-3</v>
      </c>
      <c r="D308" s="31">
        <f>((1+Table26[[#This Row],[Monthly change]])^12)-1</f>
        <v>9.8727707298754463E-2</v>
      </c>
    </row>
    <row r="309" spans="1:4" x14ac:dyDescent="0.35">
      <c r="A309" s="55">
        <v>30773</v>
      </c>
      <c r="B309" s="57">
        <f>VLOOKUP(Table26[[#This Row],[Date]],'DB Money Supply'!$A:$E,5)</f>
        <v>2191.6999999999998</v>
      </c>
      <c r="C309" s="30">
        <f>(Table26[[#This Row],[M2 Money Stock, Billions of Dollars, Monthly, Seasonally Adjusted]]-B308)/B308</f>
        <v>7.5855093784479594E-3</v>
      </c>
      <c r="D309" s="31">
        <f>((1+Table26[[#This Row],[Monthly change]])^12)-1</f>
        <v>9.4921431711955995E-2</v>
      </c>
    </row>
    <row r="310" spans="1:4" x14ac:dyDescent="0.35">
      <c r="A310" s="55">
        <v>30803</v>
      </c>
      <c r="B310" s="57">
        <f>VLOOKUP(Table26[[#This Row],[Date]],'DB Money Supply'!$A:$E,5)</f>
        <v>2204.1</v>
      </c>
      <c r="C310" s="30">
        <f>(Table26[[#This Row],[M2 Money Stock, Billions of Dollars, Monthly, Seasonally Adjusted]]-B309)/B309</f>
        <v>5.6577086280056995E-3</v>
      </c>
      <c r="D310" s="31">
        <f>((1+Table26[[#This Row],[Monthly change]])^12)-1</f>
        <v>7.0045495661831714E-2</v>
      </c>
    </row>
    <row r="311" spans="1:4" x14ac:dyDescent="0.35">
      <c r="A311" s="33">
        <v>30834</v>
      </c>
      <c r="B311" s="57">
        <f>VLOOKUP(Table26[[#This Row],[Date]],'DB Money Supply'!$A:$E,5)</f>
        <v>2215.1</v>
      </c>
      <c r="C311" s="30">
        <f>(Table26[[#This Row],[M2 Money Stock, Billions of Dollars, Monthly, Seasonally Adjusted]]-B310)/B310</f>
        <v>4.9906991515811447E-3</v>
      </c>
      <c r="D311" s="31">
        <f>((1+Table26[[#This Row],[Monthly change]])^12)-1</f>
        <v>6.1559913335550887E-2</v>
      </c>
    </row>
    <row r="312" spans="1:4" x14ac:dyDescent="0.35">
      <c r="A312" s="55">
        <v>30864</v>
      </c>
      <c r="B312" s="57">
        <f>VLOOKUP(Table26[[#This Row],[Date]],'DB Money Supply'!$A:$E,5)</f>
        <v>2223.5</v>
      </c>
      <c r="C312" s="30">
        <f>(Table26[[#This Row],[M2 Money Stock, Billions of Dollars, Monthly, Seasonally Adjusted]]-B311)/B311</f>
        <v>3.792153853099224E-3</v>
      </c>
      <c r="D312" s="31">
        <f>((1+Table26[[#This Row],[Monthly change]])^12)-1</f>
        <v>4.6467054878630565E-2</v>
      </c>
    </row>
    <row r="313" spans="1:4" x14ac:dyDescent="0.35">
      <c r="A313" s="33">
        <v>30895</v>
      </c>
      <c r="B313" s="57">
        <f>VLOOKUP(Table26[[#This Row],[Date]],'DB Money Supply'!$A:$E,5)</f>
        <v>2230.4</v>
      </c>
      <c r="C313" s="30">
        <f>(Table26[[#This Row],[M2 Money Stock, Billions of Dollars, Monthly, Seasonally Adjusted]]-B312)/B312</f>
        <v>3.1032156510007155E-3</v>
      </c>
      <c r="D313" s="31">
        <f>((1+Table26[[#This Row],[Monthly change]])^12)-1</f>
        <v>3.7880784908629339E-2</v>
      </c>
    </row>
    <row r="314" spans="1:4" x14ac:dyDescent="0.35">
      <c r="A314" s="55">
        <v>30926</v>
      </c>
      <c r="B314" s="57">
        <f>VLOOKUP(Table26[[#This Row],[Date]],'DB Money Supply'!$A:$E,5)</f>
        <v>2244.4</v>
      </c>
      <c r="C314" s="30">
        <f>(Table26[[#This Row],[M2 Money Stock, Billions of Dollars, Monthly, Seasonally Adjusted]]-B313)/B313</f>
        <v>6.2769010043041609E-3</v>
      </c>
      <c r="D314" s="31">
        <f>((1+Table26[[#This Row],[Monthly change]])^12)-1</f>
        <v>7.7978361782473415E-2</v>
      </c>
    </row>
    <row r="315" spans="1:4" x14ac:dyDescent="0.35">
      <c r="A315" s="33">
        <v>30956</v>
      </c>
      <c r="B315" s="57">
        <f>VLOOKUP(Table26[[#This Row],[Date]],'DB Money Supply'!$A:$E,5)</f>
        <v>2258.9</v>
      </c>
      <c r="C315" s="30">
        <f>(Table26[[#This Row],[M2 Money Stock, Billions of Dollars, Monthly, Seasonally Adjusted]]-B314)/B314</f>
        <v>6.4605239707716984E-3</v>
      </c>
      <c r="D315" s="31">
        <f>((1+Table26[[#This Row],[Monthly change]])^12)-1</f>
        <v>8.0341214767166935E-2</v>
      </c>
    </row>
    <row r="316" spans="1:4" x14ac:dyDescent="0.35">
      <c r="A316" s="55">
        <v>30987</v>
      </c>
      <c r="B316" s="57">
        <f>VLOOKUP(Table26[[#This Row],[Date]],'DB Money Supply'!$A:$E,5)</f>
        <v>2281.4</v>
      </c>
      <c r="C316" s="30">
        <f>(Table26[[#This Row],[M2 Money Stock, Billions of Dollars, Monthly, Seasonally Adjusted]]-B315)/B315</f>
        <v>9.9606002921776085E-3</v>
      </c>
      <c r="D316" s="31">
        <f>((1+Table26[[#This Row],[Monthly change]])^12)-1</f>
        <v>0.1262976592078533</v>
      </c>
    </row>
    <row r="317" spans="1:4" x14ac:dyDescent="0.35">
      <c r="A317" s="33">
        <v>31017</v>
      </c>
      <c r="B317" s="57">
        <f>VLOOKUP(Table26[[#This Row],[Date]],'DB Money Supply'!$A:$E,5)</f>
        <v>2306.4</v>
      </c>
      <c r="C317" s="30">
        <f>(Table26[[#This Row],[M2 Money Stock, Billions of Dollars, Monthly, Seasonally Adjusted]]-B316)/B316</f>
        <v>1.0958183571491189E-2</v>
      </c>
      <c r="D317" s="31">
        <f>((1+Table26[[#This Row],[Monthly change]])^12)-1</f>
        <v>0.13972035851207654</v>
      </c>
    </row>
    <row r="318" spans="1:4" x14ac:dyDescent="0.35">
      <c r="A318" s="55">
        <v>31048</v>
      </c>
      <c r="B318" s="57">
        <f>VLOOKUP(Table26[[#This Row],[Date]],'DB Money Supply'!$A:$E,5)</f>
        <v>2332.4</v>
      </c>
      <c r="C318" s="30">
        <f>(Table26[[#This Row],[M2 Money Stock, Billions of Dollars, Monthly, Seasonally Adjusted]]-B317)/B317</f>
        <v>1.1272979535206382E-2</v>
      </c>
      <c r="D318" s="31">
        <f>((1+Table26[[#This Row],[Monthly change]])^12)-1</f>
        <v>0.1439863445288434</v>
      </c>
    </row>
    <row r="319" spans="1:4" x14ac:dyDescent="0.35">
      <c r="A319" s="33">
        <v>31079</v>
      </c>
      <c r="B319" s="57">
        <f>VLOOKUP(Table26[[#This Row],[Date]],'DB Money Supply'!$A:$E,5)</f>
        <v>2354.1</v>
      </c>
      <c r="C319" s="30">
        <f>(Table26[[#This Row],[M2 Money Stock, Billions of Dollars, Monthly, Seasonally Adjusted]]-B318)/B318</f>
        <v>9.3037214885953595E-3</v>
      </c>
      <c r="D319" s="31">
        <f>((1+Table26[[#This Row],[Monthly change]])^12)-1</f>
        <v>0.11753850293771206</v>
      </c>
    </row>
    <row r="320" spans="1:4" x14ac:dyDescent="0.35">
      <c r="A320" s="55">
        <v>31107</v>
      </c>
      <c r="B320" s="57">
        <f>VLOOKUP(Table26[[#This Row],[Date]],'DB Money Supply'!$A:$E,5)</f>
        <v>2366.1999999999998</v>
      </c>
      <c r="C320" s="30">
        <f>(Table26[[#This Row],[M2 Money Stock, Billions of Dollars, Monthly, Seasonally Adjusted]]-B319)/B319</f>
        <v>5.139968565481462E-3</v>
      </c>
      <c r="D320" s="31">
        <f>((1+Table26[[#This Row],[Monthly change]])^12)-1</f>
        <v>6.3453518151397548E-2</v>
      </c>
    </row>
    <row r="321" spans="1:4" x14ac:dyDescent="0.35">
      <c r="A321" s="33">
        <v>31138</v>
      </c>
      <c r="B321" s="57">
        <f>VLOOKUP(Table26[[#This Row],[Date]],'DB Money Supply'!$A:$E,5)</f>
        <v>2375.4</v>
      </c>
      <c r="C321" s="30">
        <f>(Table26[[#This Row],[M2 Money Stock, Billions of Dollars, Monthly, Seasonally Adjusted]]-B320)/B320</f>
        <v>3.888090609416057E-3</v>
      </c>
      <c r="D321" s="31">
        <f>((1+Table26[[#This Row],[Monthly change]])^12)-1</f>
        <v>4.7667870540716972E-2</v>
      </c>
    </row>
    <row r="322" spans="1:4" x14ac:dyDescent="0.35">
      <c r="A322" s="55">
        <v>31168</v>
      </c>
      <c r="B322" s="57">
        <f>VLOOKUP(Table26[[#This Row],[Date]],'DB Money Supply'!$A:$E,5)</f>
        <v>2389.5</v>
      </c>
      <c r="C322" s="30">
        <f>(Table26[[#This Row],[M2 Money Stock, Billions of Dollars, Monthly, Seasonally Adjusted]]-B321)/B321</f>
        <v>5.9358423844404771E-3</v>
      </c>
      <c r="D322" s="31">
        <f>((1+Table26[[#This Row],[Monthly change]])^12)-1</f>
        <v>7.3602199703005189E-2</v>
      </c>
    </row>
    <row r="323" spans="1:4" x14ac:dyDescent="0.35">
      <c r="A323" s="33">
        <v>31199</v>
      </c>
      <c r="B323" s="57">
        <f>VLOOKUP(Table26[[#This Row],[Date]],'DB Money Supply'!$A:$E,5)</f>
        <v>2412.6</v>
      </c>
      <c r="C323" s="30">
        <f>(Table26[[#This Row],[M2 Money Stock, Billions of Dollars, Monthly, Seasonally Adjusted]]-B322)/B322</f>
        <v>9.6672944130570867E-3</v>
      </c>
      <c r="D323" s="31">
        <f>((1+Table26[[#This Row],[Monthly change]])^12)-1</f>
        <v>0.12237882225233632</v>
      </c>
    </row>
    <row r="324" spans="1:4" x14ac:dyDescent="0.35">
      <c r="A324" s="55">
        <v>31229</v>
      </c>
      <c r="B324" s="57">
        <f>VLOOKUP(Table26[[#This Row],[Date]],'DB Money Supply'!$A:$E,5)</f>
        <v>2429.5</v>
      </c>
      <c r="C324" s="30">
        <f>(Table26[[#This Row],[M2 Money Stock, Billions of Dollars, Monthly, Seasonally Adjusted]]-B323)/B323</f>
        <v>7.0048909889745886E-3</v>
      </c>
      <c r="D324" s="31">
        <f>((1+Table26[[#This Row],[Monthly change]])^12)-1</f>
        <v>8.7374036293156987E-2</v>
      </c>
    </row>
    <row r="325" spans="1:4" x14ac:dyDescent="0.35">
      <c r="A325" s="33">
        <v>31260</v>
      </c>
      <c r="B325" s="57">
        <f>VLOOKUP(Table26[[#This Row],[Date]],'DB Money Supply'!$A:$E,5)</f>
        <v>2444</v>
      </c>
      <c r="C325" s="30">
        <f>(Table26[[#This Row],[M2 Money Stock, Billions of Dollars, Monthly, Seasonally Adjusted]]-B324)/B324</f>
        <v>5.9683062358509981E-3</v>
      </c>
      <c r="D325" s="31">
        <f>((1+Table26[[#This Row],[Monthly change]])^12)-1</f>
        <v>7.4018044704468933E-2</v>
      </c>
    </row>
    <row r="326" spans="1:4" x14ac:dyDescent="0.35">
      <c r="A326" s="55">
        <v>31291</v>
      </c>
      <c r="B326" s="57">
        <f>VLOOKUP(Table26[[#This Row],[Date]],'DB Money Supply'!$A:$E,5)</f>
        <v>2456.4</v>
      </c>
      <c r="C326" s="30">
        <f>(Table26[[#This Row],[M2 Money Stock, Billions of Dollars, Monthly, Seasonally Adjusted]]-B325)/B325</f>
        <v>5.0736497545008554E-3</v>
      </c>
      <c r="D326" s="31">
        <f>((1+Table26[[#This Row],[Monthly change]])^12)-1</f>
        <v>6.2611827792460995E-2</v>
      </c>
    </row>
    <row r="327" spans="1:4" x14ac:dyDescent="0.35">
      <c r="A327" s="33">
        <v>31321</v>
      </c>
      <c r="B327" s="57">
        <f>VLOOKUP(Table26[[#This Row],[Date]],'DB Money Supply'!$A:$E,5)</f>
        <v>2468</v>
      </c>
      <c r="C327" s="30">
        <f>(Table26[[#This Row],[M2 Money Stock, Billions of Dollars, Monthly, Seasonally Adjusted]]-B326)/B326</f>
        <v>4.7223579221624774E-3</v>
      </c>
      <c r="D327" s="31">
        <f>((1+Table26[[#This Row],[Monthly change]])^12)-1</f>
        <v>5.8163555534421318E-2</v>
      </c>
    </row>
    <row r="328" spans="1:4" x14ac:dyDescent="0.35">
      <c r="A328" s="55">
        <v>31352</v>
      </c>
      <c r="B328" s="57">
        <f>VLOOKUP(Table26[[#This Row],[Date]],'DB Money Supply'!$A:$E,5)</f>
        <v>2477.8000000000002</v>
      </c>
      <c r="C328" s="30">
        <f>(Table26[[#This Row],[M2 Money Stock, Billions of Dollars, Monthly, Seasonally Adjusted]]-B327)/B327</f>
        <v>3.9708265802269778E-3</v>
      </c>
      <c r="D328" s="31">
        <f>((1+Table26[[#This Row],[Monthly change]])^12)-1</f>
        <v>4.8704469587905086E-2</v>
      </c>
    </row>
    <row r="329" spans="1:4" x14ac:dyDescent="0.35">
      <c r="A329" s="55">
        <v>31382</v>
      </c>
      <c r="B329" s="57">
        <f>VLOOKUP(Table26[[#This Row],[Date]],'DB Money Supply'!$A:$E,5)</f>
        <v>2492.1</v>
      </c>
      <c r="C329" s="30">
        <f>(Table26[[#This Row],[M2 Money Stock, Billions of Dollars, Monthly, Seasonally Adjusted]]-B328)/B328</f>
        <v>5.7712486883524606E-3</v>
      </c>
      <c r="D329" s="31">
        <f>((1+Table26[[#This Row],[Monthly change]])^12)-1</f>
        <v>7.1496110511851452E-2</v>
      </c>
    </row>
    <row r="330" spans="1:4" x14ac:dyDescent="0.35">
      <c r="A330" s="33">
        <v>31413</v>
      </c>
      <c r="B330" s="57">
        <f>VLOOKUP(Table26[[#This Row],[Date]],'DB Money Supply'!$A:$E,5)</f>
        <v>2502.1</v>
      </c>
      <c r="C330" s="30">
        <f>(Table26[[#This Row],[M2 Money Stock, Billions of Dollars, Monthly, Seasonally Adjusted]]-B329)/B329</f>
        <v>4.012680069018097E-3</v>
      </c>
      <c r="D330" s="31">
        <f>((1+Table26[[#This Row],[Monthly change]])^12)-1</f>
        <v>4.9229210005150126E-2</v>
      </c>
    </row>
    <row r="331" spans="1:4" x14ac:dyDescent="0.35">
      <c r="A331" s="55">
        <v>31444</v>
      </c>
      <c r="B331" s="57">
        <f>VLOOKUP(Table26[[#This Row],[Date]],'DB Money Supply'!$A:$E,5)</f>
        <v>2512.9</v>
      </c>
      <c r="C331" s="30">
        <f>(Table26[[#This Row],[M2 Money Stock, Billions of Dollars, Monthly, Seasonally Adjusted]]-B330)/B330</f>
        <v>4.3163742456337403E-3</v>
      </c>
      <c r="D331" s="31">
        <f>((1+Table26[[#This Row],[Monthly change]])^12)-1</f>
        <v>5.3044007804176063E-2</v>
      </c>
    </row>
    <row r="332" spans="1:4" x14ac:dyDescent="0.35">
      <c r="A332" s="33">
        <v>31472</v>
      </c>
      <c r="B332" s="57">
        <f>VLOOKUP(Table26[[#This Row],[Date]],'DB Money Supply'!$A:$E,5)</f>
        <v>2533.1</v>
      </c>
      <c r="C332" s="30">
        <f>(Table26[[#This Row],[M2 Money Stock, Billions of Dollars, Monthly, Seasonally Adjusted]]-B331)/B331</f>
        <v>8.0385212304508007E-3</v>
      </c>
      <c r="D332" s="31">
        <f>((1+Table26[[#This Row],[Monthly change]])^12)-1</f>
        <v>0.10084339979385093</v>
      </c>
    </row>
    <row r="333" spans="1:4" x14ac:dyDescent="0.35">
      <c r="A333" s="55">
        <v>31503</v>
      </c>
      <c r="B333" s="57">
        <f>VLOOKUP(Table26[[#This Row],[Date]],'DB Money Supply'!$A:$E,5)</f>
        <v>2557.8000000000002</v>
      </c>
      <c r="C333" s="30">
        <f>(Table26[[#This Row],[M2 Money Stock, Billions of Dollars, Monthly, Seasonally Adjusted]]-B332)/B332</f>
        <v>9.7508981090364665E-3</v>
      </c>
      <c r="D333" s="31">
        <f>((1+Table26[[#This Row],[Monthly change]])^12)-1</f>
        <v>0.12349456916347701</v>
      </c>
    </row>
    <row r="334" spans="1:4" x14ac:dyDescent="0.35">
      <c r="A334" s="33">
        <v>31533</v>
      </c>
      <c r="B334" s="57">
        <f>VLOOKUP(Table26[[#This Row],[Date]],'DB Money Supply'!$A:$E,5)</f>
        <v>2584.8000000000002</v>
      </c>
      <c r="C334" s="30">
        <f>(Table26[[#This Row],[M2 Money Stock, Billions of Dollars, Monthly, Seasonally Adjusted]]-B333)/B333</f>
        <v>1.055594651653765E-2</v>
      </c>
      <c r="D334" s="31">
        <f>((1+Table26[[#This Row],[Monthly change]])^12)-1</f>
        <v>0.13429062794164515</v>
      </c>
    </row>
    <row r="335" spans="1:4" x14ac:dyDescent="0.35">
      <c r="A335" s="55">
        <v>31564</v>
      </c>
      <c r="B335" s="57">
        <f>VLOOKUP(Table26[[#This Row],[Date]],'DB Money Supply'!$A:$E,5)</f>
        <v>2605</v>
      </c>
      <c r="C335" s="30">
        <f>(Table26[[#This Row],[M2 Money Stock, Billions of Dollars, Monthly, Seasonally Adjusted]]-B334)/B334</f>
        <v>7.8149179820488305E-3</v>
      </c>
      <c r="D335" s="31">
        <f>((1+Table26[[#This Row],[Monthly change]])^12)-1</f>
        <v>9.7916701236459902E-2</v>
      </c>
    </row>
    <row r="336" spans="1:4" x14ac:dyDescent="0.35">
      <c r="A336" s="33">
        <v>31594</v>
      </c>
      <c r="B336" s="57">
        <f>VLOOKUP(Table26[[#This Row],[Date]],'DB Money Supply'!$A:$E,5)</f>
        <v>2626.6</v>
      </c>
      <c r="C336" s="30">
        <f>(Table26[[#This Row],[M2 Money Stock, Billions of Dollars, Monthly, Seasonally Adjusted]]-B335)/B335</f>
        <v>8.2917466410748208E-3</v>
      </c>
      <c r="D336" s="31">
        <f>((1+Table26[[#This Row],[Monthly change]])^12)-1</f>
        <v>0.10416645126461255</v>
      </c>
    </row>
    <row r="337" spans="1:4" x14ac:dyDescent="0.35">
      <c r="A337" s="55">
        <v>31625</v>
      </c>
      <c r="B337" s="57">
        <f>VLOOKUP(Table26[[#This Row],[Date]],'DB Money Supply'!$A:$E,5)</f>
        <v>2646.5</v>
      </c>
      <c r="C337" s="30">
        <f>(Table26[[#This Row],[M2 Money Stock, Billions of Dollars, Monthly, Seasonally Adjusted]]-B336)/B336</f>
        <v>7.5763344247316271E-3</v>
      </c>
      <c r="D337" s="31">
        <f>((1+Table26[[#This Row],[Monthly change]])^12)-1</f>
        <v>9.4801795013006451E-2</v>
      </c>
    </row>
    <row r="338" spans="1:4" x14ac:dyDescent="0.35">
      <c r="A338" s="33">
        <v>31656</v>
      </c>
      <c r="B338" s="57">
        <f>VLOOKUP(Table26[[#This Row],[Date]],'DB Money Supply'!$A:$E,5)</f>
        <v>2667.8</v>
      </c>
      <c r="C338" s="30">
        <f>(Table26[[#This Row],[M2 Money Stock, Billions of Dollars, Monthly, Seasonally Adjusted]]-B337)/B337</f>
        <v>8.0483657661062462E-3</v>
      </c>
      <c r="D338" s="31">
        <f>((1+Table26[[#This Row],[Monthly change]])^12)-1</f>
        <v>0.10097241717558614</v>
      </c>
    </row>
    <row r="339" spans="1:4" x14ac:dyDescent="0.35">
      <c r="A339" s="55">
        <v>31686</v>
      </c>
      <c r="B339" s="57">
        <f>VLOOKUP(Table26[[#This Row],[Date]],'DB Money Supply'!$A:$E,5)</f>
        <v>2687.4</v>
      </c>
      <c r="C339" s="30">
        <f>(Table26[[#This Row],[M2 Money Stock, Billions of Dollars, Monthly, Seasonally Adjusted]]-B338)/B338</f>
        <v>7.3468775770297277E-3</v>
      </c>
      <c r="D339" s="31">
        <f>((1+Table26[[#This Row],[Monthly change]])^12)-1</f>
        <v>9.1813689562114664E-2</v>
      </c>
    </row>
    <row r="340" spans="1:4" x14ac:dyDescent="0.35">
      <c r="A340" s="33">
        <v>31717</v>
      </c>
      <c r="B340" s="57">
        <f>VLOOKUP(Table26[[#This Row],[Date]],'DB Money Supply'!$A:$E,5)</f>
        <v>2701.3</v>
      </c>
      <c r="C340" s="30">
        <f>(Table26[[#This Row],[M2 Money Stock, Billions of Dollars, Monthly, Seasonally Adjusted]]-B339)/B339</f>
        <v>5.1722854803900016E-3</v>
      </c>
      <c r="D340" s="31">
        <f>((1+Table26[[#This Row],[Monthly change]])^12)-1</f>
        <v>6.3863892219899077E-2</v>
      </c>
    </row>
    <row r="341" spans="1:4" x14ac:dyDescent="0.35">
      <c r="A341" s="55">
        <v>31747</v>
      </c>
      <c r="B341" s="57">
        <f>VLOOKUP(Table26[[#This Row],[Date]],'DB Money Supply'!$A:$E,5)</f>
        <v>2728</v>
      </c>
      <c r="C341" s="30">
        <f>(Table26[[#This Row],[M2 Money Stock, Billions of Dollars, Monthly, Seasonally Adjusted]]-B340)/B340</f>
        <v>9.8841298633990365E-3</v>
      </c>
      <c r="D341" s="31">
        <f>((1+Table26[[#This Row],[Monthly change]])^12)-1</f>
        <v>0.12527473684821655</v>
      </c>
    </row>
    <row r="342" spans="1:4" x14ac:dyDescent="0.35">
      <c r="A342" s="33">
        <v>31778</v>
      </c>
      <c r="B342" s="57">
        <f>VLOOKUP(Table26[[#This Row],[Date]],'DB Money Supply'!$A:$E,5)</f>
        <v>2743.9</v>
      </c>
      <c r="C342" s="30">
        <f>(Table26[[#This Row],[M2 Money Stock, Billions of Dollars, Monthly, Seasonally Adjusted]]-B341)/B341</f>
        <v>5.8284457478006198E-3</v>
      </c>
      <c r="D342" s="31">
        <f>((1+Table26[[#This Row],[Monthly change]])^12)-1</f>
        <v>7.2227556349476973E-2</v>
      </c>
    </row>
    <row r="343" spans="1:4" x14ac:dyDescent="0.35">
      <c r="A343" s="55">
        <v>31809</v>
      </c>
      <c r="B343" s="57">
        <f>VLOOKUP(Table26[[#This Row],[Date]],'DB Money Supply'!$A:$E,5)</f>
        <v>2747.5</v>
      </c>
      <c r="C343" s="30">
        <f>(Table26[[#This Row],[M2 Money Stock, Billions of Dollars, Monthly, Seasonally Adjusted]]-B342)/B342</f>
        <v>1.3120011662232256E-3</v>
      </c>
      <c r="D343" s="31">
        <f>((1+Table26[[#This Row],[Monthly change]])^12)-1</f>
        <v>1.5858121220494681E-2</v>
      </c>
    </row>
    <row r="344" spans="1:4" x14ac:dyDescent="0.35">
      <c r="A344" s="33">
        <v>31837</v>
      </c>
      <c r="B344" s="57">
        <f>VLOOKUP(Table26[[#This Row],[Date]],'DB Money Supply'!$A:$E,5)</f>
        <v>2753.7</v>
      </c>
      <c r="C344" s="30">
        <f>(Table26[[#This Row],[M2 Money Stock, Billions of Dollars, Monthly, Seasonally Adjusted]]-B343)/B343</f>
        <v>2.2565969062783688E-3</v>
      </c>
      <c r="D344" s="31">
        <f>((1+Table26[[#This Row],[Monthly change]])^12)-1</f>
        <v>2.7417790955086785E-2</v>
      </c>
    </row>
    <row r="345" spans="1:4" x14ac:dyDescent="0.35">
      <c r="A345" s="55">
        <v>31868</v>
      </c>
      <c r="B345" s="57">
        <f>VLOOKUP(Table26[[#This Row],[Date]],'DB Money Supply'!$A:$E,5)</f>
        <v>2767.7</v>
      </c>
      <c r="C345" s="30">
        <f>(Table26[[#This Row],[M2 Money Stock, Billions of Dollars, Monthly, Seasonally Adjusted]]-B344)/B344</f>
        <v>5.0840687075571055E-3</v>
      </c>
      <c r="D345" s="31">
        <f>((1+Table26[[#This Row],[Monthly change]])^12)-1</f>
        <v>6.2744020301999104E-2</v>
      </c>
    </row>
    <row r="346" spans="1:4" x14ac:dyDescent="0.35">
      <c r="A346" s="33">
        <v>31898</v>
      </c>
      <c r="B346" s="57">
        <f>VLOOKUP(Table26[[#This Row],[Date]],'DB Money Supply'!$A:$E,5)</f>
        <v>2772.9</v>
      </c>
      <c r="C346" s="30">
        <f>(Table26[[#This Row],[M2 Money Stock, Billions of Dollars, Monthly, Seasonally Adjusted]]-B345)/B345</f>
        <v>1.8788163457023064E-3</v>
      </c>
      <c r="D346" s="31">
        <f>((1+Table26[[#This Row],[Monthly change]])^12)-1</f>
        <v>2.2780238160266642E-2</v>
      </c>
    </row>
    <row r="347" spans="1:4" x14ac:dyDescent="0.35">
      <c r="A347" s="55">
        <v>31929</v>
      </c>
      <c r="B347" s="57">
        <f>VLOOKUP(Table26[[#This Row],[Date]],'DB Money Supply'!$A:$E,5)</f>
        <v>2774.6</v>
      </c>
      <c r="C347" s="30">
        <f>(Table26[[#This Row],[M2 Money Stock, Billions of Dollars, Monthly, Seasonally Adjusted]]-B346)/B346</f>
        <v>6.1307656244358546E-4</v>
      </c>
      <c r="D347" s="31">
        <f>((1+Table26[[#This Row],[Monthly change]])^12)-1</f>
        <v>7.3817764640351502E-3</v>
      </c>
    </row>
    <row r="348" spans="1:4" x14ac:dyDescent="0.35">
      <c r="A348" s="55">
        <v>31959</v>
      </c>
      <c r="B348" s="57">
        <f>VLOOKUP(Table26[[#This Row],[Date]],'DB Money Supply'!$A:$E,5)</f>
        <v>2779</v>
      </c>
      <c r="C348" s="30">
        <f>(Table26[[#This Row],[M2 Money Stock, Billions of Dollars, Monthly, Seasonally Adjusted]]-B347)/B347</f>
        <v>1.5858141714121283E-3</v>
      </c>
      <c r="D348" s="31">
        <f>((1+Table26[[#This Row],[Monthly change]])^12)-1</f>
        <v>1.9196627793605536E-2</v>
      </c>
    </row>
    <row r="349" spans="1:4" x14ac:dyDescent="0.35">
      <c r="A349" s="33">
        <v>31990</v>
      </c>
      <c r="B349" s="57">
        <f>VLOOKUP(Table26[[#This Row],[Date]],'DB Money Supply'!$A:$E,5)</f>
        <v>2788.2</v>
      </c>
      <c r="C349" s="30">
        <f>(Table26[[#This Row],[M2 Money Stock, Billions of Dollars, Monthly, Seasonally Adjusted]]-B348)/B348</f>
        <v>3.3105433609211293E-3</v>
      </c>
      <c r="D349" s="31">
        <f>((1+Table26[[#This Row],[Monthly change]])^12)-1</f>
        <v>4.0457902290577552E-2</v>
      </c>
    </row>
    <row r="350" spans="1:4" x14ac:dyDescent="0.35">
      <c r="A350" s="55">
        <v>32021</v>
      </c>
      <c r="B350" s="57">
        <f>VLOOKUP(Table26[[#This Row],[Date]],'DB Money Supply'!$A:$E,5)</f>
        <v>2799.5</v>
      </c>
      <c r="C350" s="30">
        <f>(Table26[[#This Row],[M2 Money Stock, Billions of Dollars, Monthly, Seasonally Adjusted]]-B349)/B349</f>
        <v>4.0527939172226466E-3</v>
      </c>
      <c r="D350" s="31">
        <f>((1+Table26[[#This Row],[Monthly change]])^12)-1</f>
        <v>4.9732365458083017E-2</v>
      </c>
    </row>
    <row r="351" spans="1:4" x14ac:dyDescent="0.35">
      <c r="A351" s="33">
        <v>32051</v>
      </c>
      <c r="B351" s="57">
        <f>VLOOKUP(Table26[[#This Row],[Date]],'DB Money Supply'!$A:$E,5)</f>
        <v>2814.8</v>
      </c>
      <c r="C351" s="30">
        <f>(Table26[[#This Row],[M2 Money Stock, Billions of Dollars, Monthly, Seasonally Adjusted]]-B350)/B350</f>
        <v>5.4652616538668269E-3</v>
      </c>
      <c r="D351" s="31">
        <f>((1+Table26[[#This Row],[Monthly change]])^12)-1</f>
        <v>6.7590858279754196E-2</v>
      </c>
    </row>
    <row r="352" spans="1:4" x14ac:dyDescent="0.35">
      <c r="A352" s="55">
        <v>32082</v>
      </c>
      <c r="B352" s="57">
        <f>VLOOKUP(Table26[[#This Row],[Date]],'DB Money Supply'!$A:$E,5)</f>
        <v>2818.9</v>
      </c>
      <c r="C352" s="30">
        <f>(Table26[[#This Row],[M2 Money Stock, Billions of Dollars, Monthly, Seasonally Adjusted]]-B351)/B351</f>
        <v>1.4565866136137234E-3</v>
      </c>
      <c r="D352" s="31">
        <f>((1+Table26[[#This Row],[Monthly change]])^12)-1</f>
        <v>1.7619750016898861E-2</v>
      </c>
    </row>
    <row r="353" spans="1:4" x14ac:dyDescent="0.35">
      <c r="A353" s="33">
        <v>32112</v>
      </c>
      <c r="B353" s="57">
        <f>VLOOKUP(Table26[[#This Row],[Date]],'DB Money Supply'!$A:$E,5)</f>
        <v>2826.4</v>
      </c>
      <c r="C353" s="30">
        <f>(Table26[[#This Row],[M2 Money Stock, Billions of Dollars, Monthly, Seasonally Adjusted]]-B352)/B352</f>
        <v>2.6606122955762884E-3</v>
      </c>
      <c r="D353" s="31">
        <f>((1+Table26[[#This Row],[Monthly change]])^12)-1</f>
        <v>3.2398720572500705E-2</v>
      </c>
    </row>
    <row r="354" spans="1:4" x14ac:dyDescent="0.35">
      <c r="A354" s="55">
        <v>32143</v>
      </c>
      <c r="B354" s="57">
        <f>VLOOKUP(Table26[[#This Row],[Date]],'DB Money Supply'!$A:$E,5)</f>
        <v>2847.4</v>
      </c>
      <c r="C354" s="30">
        <f>(Table26[[#This Row],[M2 Money Stock, Billions of Dollars, Monthly, Seasonally Adjusted]]-B353)/B353</f>
        <v>7.4299462213416358E-3</v>
      </c>
      <c r="D354" s="31">
        <f>((1+Table26[[#This Row],[Monthly change]])^12)-1</f>
        <v>9.289458788082916E-2</v>
      </c>
    </row>
    <row r="355" spans="1:4" x14ac:dyDescent="0.35">
      <c r="A355" s="33">
        <v>32174</v>
      </c>
      <c r="B355" s="57">
        <f>VLOOKUP(Table26[[#This Row],[Date]],'DB Money Supply'!$A:$E,5)</f>
        <v>2870.4</v>
      </c>
      <c r="C355" s="30">
        <f>(Table26[[#This Row],[M2 Money Stock, Billions of Dollars, Monthly, Seasonally Adjusted]]-B354)/B354</f>
        <v>8.0775444264943458E-3</v>
      </c>
      <c r="D355" s="31">
        <f>((1+Table26[[#This Row],[Monthly change]])^12)-1</f>
        <v>0.10135489900287031</v>
      </c>
    </row>
    <row r="356" spans="1:4" x14ac:dyDescent="0.35">
      <c r="A356" s="55">
        <v>32203</v>
      </c>
      <c r="B356" s="57">
        <f>VLOOKUP(Table26[[#This Row],[Date]],'DB Money Supply'!$A:$E,5)</f>
        <v>2890.7</v>
      </c>
      <c r="C356" s="30">
        <f>(Table26[[#This Row],[M2 Money Stock, Billions of Dollars, Monthly, Seasonally Adjusted]]-B355)/B355</f>
        <v>7.0721850613154006E-3</v>
      </c>
      <c r="D356" s="31">
        <f>((1+Table26[[#This Row],[Monthly change]])^12)-1</f>
        <v>8.8246334668902637E-2</v>
      </c>
    </row>
    <row r="357" spans="1:4" x14ac:dyDescent="0.35">
      <c r="A357" s="33">
        <v>32234</v>
      </c>
      <c r="B357" s="57">
        <f>VLOOKUP(Table26[[#This Row],[Date]],'DB Money Supply'!$A:$E,5)</f>
        <v>2910.7</v>
      </c>
      <c r="C357" s="30">
        <f>(Table26[[#This Row],[M2 Money Stock, Billions of Dollars, Monthly, Seasonally Adjusted]]-B356)/B356</f>
        <v>6.9187394056802855E-3</v>
      </c>
      <c r="D357" s="31">
        <f>((1+Table26[[#This Row],[Monthly change]])^12)-1</f>
        <v>8.6258233236719883E-2</v>
      </c>
    </row>
    <row r="358" spans="1:4" x14ac:dyDescent="0.35">
      <c r="A358" s="55">
        <v>32264</v>
      </c>
      <c r="B358" s="57">
        <f>VLOOKUP(Table26[[#This Row],[Date]],'DB Money Supply'!$A:$E,5)</f>
        <v>2926</v>
      </c>
      <c r="C358" s="30">
        <f>(Table26[[#This Row],[M2 Money Stock, Billions of Dollars, Monthly, Seasonally Adjusted]]-B357)/B357</f>
        <v>5.2564675164050514E-3</v>
      </c>
      <c r="D358" s="31">
        <f>((1+Table26[[#This Row],[Monthly change]])^12)-1</f>
        <v>6.4933553532708244E-2</v>
      </c>
    </row>
    <row r="359" spans="1:4" x14ac:dyDescent="0.35">
      <c r="A359" s="33">
        <v>32295</v>
      </c>
      <c r="B359" s="57">
        <f>VLOOKUP(Table26[[#This Row],[Date]],'DB Money Supply'!$A:$E,5)</f>
        <v>2938.4</v>
      </c>
      <c r="C359" s="30">
        <f>(Table26[[#This Row],[M2 Money Stock, Billions of Dollars, Monthly, Seasonally Adjusted]]-B358)/B358</f>
        <v>4.2378673957621637E-3</v>
      </c>
      <c r="D359" s="31">
        <f>((1+Table26[[#This Row],[Monthly change]])^12)-1</f>
        <v>5.2056642034984613E-2</v>
      </c>
    </row>
    <row r="360" spans="1:4" x14ac:dyDescent="0.35">
      <c r="A360" s="55">
        <v>32325</v>
      </c>
      <c r="B360" s="57">
        <f>VLOOKUP(Table26[[#This Row],[Date]],'DB Money Supply'!$A:$E,5)</f>
        <v>2947.2</v>
      </c>
      <c r="C360" s="30">
        <f>(Table26[[#This Row],[M2 Money Stock, Billions of Dollars, Monthly, Seasonally Adjusted]]-B359)/B359</f>
        <v>2.9948271167981647E-3</v>
      </c>
      <c r="D360" s="31">
        <f>((1+Table26[[#This Row],[Monthly change]])^12)-1</f>
        <v>3.6535828042573604E-2</v>
      </c>
    </row>
    <row r="361" spans="1:4" x14ac:dyDescent="0.35">
      <c r="A361" s="33">
        <v>32356</v>
      </c>
      <c r="B361" s="57">
        <f>VLOOKUP(Table26[[#This Row],[Date]],'DB Money Supply'!$A:$E,5)</f>
        <v>2952</v>
      </c>
      <c r="C361" s="30">
        <f>(Table26[[#This Row],[M2 Money Stock, Billions of Dollars, Monthly, Seasonally Adjusted]]-B360)/B360</f>
        <v>1.6286644951140684E-3</v>
      </c>
      <c r="D361" s="31">
        <f>((1+Table26[[#This Row],[Monthly change]])^12)-1</f>
        <v>1.9719996028149778E-2</v>
      </c>
    </row>
    <row r="362" spans="1:4" x14ac:dyDescent="0.35">
      <c r="A362" s="55">
        <v>32387</v>
      </c>
      <c r="B362" s="57">
        <f>VLOOKUP(Table26[[#This Row],[Date]],'DB Money Supply'!$A:$E,5)</f>
        <v>2956.9</v>
      </c>
      <c r="C362" s="30">
        <f>(Table26[[#This Row],[M2 Money Stock, Billions of Dollars, Monthly, Seasonally Adjusted]]-B361)/B361</f>
        <v>1.65989159891602E-3</v>
      </c>
      <c r="D362" s="31">
        <f>((1+Table26[[#This Row],[Monthly change]])^12)-1</f>
        <v>2.0101554950623379E-2</v>
      </c>
    </row>
    <row r="363" spans="1:4" x14ac:dyDescent="0.35">
      <c r="A363" s="33">
        <v>32417</v>
      </c>
      <c r="B363" s="57">
        <f>VLOOKUP(Table26[[#This Row],[Date]],'DB Money Supply'!$A:$E,5)</f>
        <v>2965.3</v>
      </c>
      <c r="C363" s="30">
        <f>(Table26[[#This Row],[M2 Money Stock, Billions of Dollars, Monthly, Seasonally Adjusted]]-B362)/B362</f>
        <v>2.8408130136291692E-3</v>
      </c>
      <c r="D363" s="31">
        <f>((1+Table26[[#This Row],[Monthly change]])^12)-1</f>
        <v>3.4627466691350861E-2</v>
      </c>
    </row>
    <row r="364" spans="1:4" x14ac:dyDescent="0.35">
      <c r="A364" s="55">
        <v>32448</v>
      </c>
      <c r="B364" s="57">
        <f>VLOOKUP(Table26[[#This Row],[Date]],'DB Money Supply'!$A:$E,5)</f>
        <v>2980.2</v>
      </c>
      <c r="C364" s="30">
        <f>(Table26[[#This Row],[M2 Money Stock, Billions of Dollars, Monthly, Seasonally Adjusted]]-B363)/B363</f>
        <v>5.0247866994906536E-3</v>
      </c>
      <c r="D364" s="31">
        <f>((1+Table26[[#This Row],[Monthly change]])^12)-1</f>
        <v>6.1992069283381523E-2</v>
      </c>
    </row>
    <row r="365" spans="1:4" x14ac:dyDescent="0.35">
      <c r="A365" s="33">
        <v>32478</v>
      </c>
      <c r="B365" s="57">
        <f>VLOOKUP(Table26[[#This Row],[Date]],'DB Money Supply'!$A:$E,5)</f>
        <v>2988.2</v>
      </c>
      <c r="C365" s="30">
        <f>(Table26[[#This Row],[M2 Money Stock, Billions of Dollars, Monthly, Seasonally Adjusted]]-B364)/B364</f>
        <v>2.684383598416214E-3</v>
      </c>
      <c r="D365" s="31">
        <f>((1+Table26[[#This Row],[Monthly change]])^12)-1</f>
        <v>3.269247496173211E-2</v>
      </c>
    </row>
    <row r="366" spans="1:4" x14ac:dyDescent="0.35">
      <c r="A366" s="55">
        <v>32509</v>
      </c>
      <c r="B366" s="57">
        <f>VLOOKUP(Table26[[#This Row],[Date]],'DB Money Supply'!$A:$E,5)</f>
        <v>2991.7</v>
      </c>
      <c r="C366" s="30">
        <f>(Table26[[#This Row],[M2 Money Stock, Billions of Dollars, Monthly, Seasonally Adjusted]]-B365)/B365</f>
        <v>1.1712736764607457E-3</v>
      </c>
      <c r="D366" s="31">
        <f>((1+Table26[[#This Row],[Monthly change]])^12)-1</f>
        <v>1.4146182771403115E-2</v>
      </c>
    </row>
    <row r="367" spans="1:4" x14ac:dyDescent="0.35">
      <c r="A367" s="55">
        <v>32540</v>
      </c>
      <c r="B367" s="57">
        <f>VLOOKUP(Table26[[#This Row],[Date]],'DB Money Supply'!$A:$E,5)</f>
        <v>2992.2</v>
      </c>
      <c r="C367" s="30">
        <f>(Table26[[#This Row],[M2 Money Stock, Billions of Dollars, Monthly, Seasonally Adjusted]]-B366)/B366</f>
        <v>1.6712905705786008E-4</v>
      </c>
      <c r="D367" s="31">
        <f>((1+Table26[[#This Row],[Monthly change]])^12)-1</f>
        <v>2.0073932321340582E-3</v>
      </c>
    </row>
    <row r="368" spans="1:4" x14ac:dyDescent="0.35">
      <c r="A368" s="33">
        <v>32568</v>
      </c>
      <c r="B368" s="57">
        <f>VLOOKUP(Table26[[#This Row],[Date]],'DB Money Supply'!$A:$E,5)</f>
        <v>2999.7</v>
      </c>
      <c r="C368" s="30">
        <f>(Table26[[#This Row],[M2 Money Stock, Billions of Dollars, Monthly, Seasonally Adjusted]]-B367)/B367</f>
        <v>2.5065169440545419E-3</v>
      </c>
      <c r="D368" s="31">
        <f>((1+Table26[[#This Row],[Monthly change]])^12)-1</f>
        <v>3.0496340792713683E-2</v>
      </c>
    </row>
    <row r="369" spans="1:4" x14ac:dyDescent="0.35">
      <c r="A369" s="55">
        <v>32599</v>
      </c>
      <c r="B369" s="57">
        <f>VLOOKUP(Table26[[#This Row],[Date]],'DB Money Supply'!$A:$E,5)</f>
        <v>3006</v>
      </c>
      <c r="C369" s="30">
        <f>(Table26[[#This Row],[M2 Money Stock, Billions of Dollars, Monthly, Seasonally Adjusted]]-B368)/B368</f>
        <v>2.1002100210021609E-3</v>
      </c>
      <c r="D369" s="31">
        <f>((1+Table26[[#This Row],[Monthly change]])^12)-1</f>
        <v>2.5495686167208875E-2</v>
      </c>
    </row>
    <row r="370" spans="1:4" x14ac:dyDescent="0.35">
      <c r="A370" s="33">
        <v>32629</v>
      </c>
      <c r="B370" s="57">
        <f>VLOOKUP(Table26[[#This Row],[Date]],'DB Money Supply'!$A:$E,5)</f>
        <v>3011.6</v>
      </c>
      <c r="C370" s="30">
        <f>(Table26[[#This Row],[M2 Money Stock, Billions of Dollars, Monthly, Seasonally Adjusted]]-B369)/B369</f>
        <v>1.8629407850964434E-3</v>
      </c>
      <c r="D370" s="31">
        <f>((1+Table26[[#This Row],[Monthly change]])^12)-1</f>
        <v>2.258577398717887E-2</v>
      </c>
    </row>
    <row r="371" spans="1:4" x14ac:dyDescent="0.35">
      <c r="A371" s="55">
        <v>32660</v>
      </c>
      <c r="B371" s="57">
        <f>VLOOKUP(Table26[[#This Row],[Date]],'DB Money Supply'!$A:$E,5)</f>
        <v>3027.9</v>
      </c>
      <c r="C371" s="30">
        <f>(Table26[[#This Row],[M2 Money Stock, Billions of Dollars, Monthly, Seasonally Adjusted]]-B370)/B370</f>
        <v>5.4124053659185094E-3</v>
      </c>
      <c r="D371" s="31">
        <f>((1+Table26[[#This Row],[Monthly change]])^12)-1</f>
        <v>6.6917586954636121E-2</v>
      </c>
    </row>
    <row r="372" spans="1:4" x14ac:dyDescent="0.35">
      <c r="A372" s="33">
        <v>32690</v>
      </c>
      <c r="B372" s="57">
        <f>VLOOKUP(Table26[[#This Row],[Date]],'DB Money Supply'!$A:$E,5)</f>
        <v>3052.4</v>
      </c>
      <c r="C372" s="30">
        <f>(Table26[[#This Row],[M2 Money Stock, Billions of Dollars, Monthly, Seasonally Adjusted]]-B371)/B371</f>
        <v>8.0914164932791698E-3</v>
      </c>
      <c r="D372" s="31">
        <f>((1+Table26[[#This Row],[Monthly change]])^12)-1</f>
        <v>0.10153678054765236</v>
      </c>
    </row>
    <row r="373" spans="1:4" x14ac:dyDescent="0.35">
      <c r="A373" s="55">
        <v>32721</v>
      </c>
      <c r="B373" s="57">
        <f>VLOOKUP(Table26[[#This Row],[Date]],'DB Money Supply'!$A:$E,5)</f>
        <v>3074.4</v>
      </c>
      <c r="C373" s="30">
        <f>(Table26[[#This Row],[M2 Money Stock, Billions of Dollars, Monthly, Seasonally Adjusted]]-B372)/B372</f>
        <v>7.2074433232865937E-3</v>
      </c>
      <c r="D373" s="31">
        <f>((1+Table26[[#This Row],[Monthly change]])^12)-1</f>
        <v>9.0001558462206699E-2</v>
      </c>
    </row>
    <row r="374" spans="1:4" x14ac:dyDescent="0.35">
      <c r="A374" s="33">
        <v>32752</v>
      </c>
      <c r="B374" s="57">
        <f>VLOOKUP(Table26[[#This Row],[Date]],'DB Money Supply'!$A:$E,5)</f>
        <v>3092.5</v>
      </c>
      <c r="C374" s="30">
        <f>(Table26[[#This Row],[M2 Money Stock, Billions of Dollars, Monthly, Seasonally Adjusted]]-B373)/B373</f>
        <v>5.8873276086390544E-3</v>
      </c>
      <c r="D374" s="31">
        <f>((1+Table26[[#This Row],[Monthly change]])^12)-1</f>
        <v>7.2981025818987577E-2</v>
      </c>
    </row>
    <row r="375" spans="1:4" x14ac:dyDescent="0.35">
      <c r="A375" s="55">
        <v>32782</v>
      </c>
      <c r="B375" s="57">
        <f>VLOOKUP(Table26[[#This Row],[Date]],'DB Money Supply'!$A:$E,5)</f>
        <v>3114.1</v>
      </c>
      <c r="C375" s="30">
        <f>(Table26[[#This Row],[M2 Money Stock, Billions of Dollars, Monthly, Seasonally Adjusted]]-B374)/B374</f>
        <v>6.9846402586903507E-3</v>
      </c>
      <c r="D375" s="31">
        <f>((1+Table26[[#This Row],[Monthly change]])^12)-1</f>
        <v>8.7111662000811441E-2</v>
      </c>
    </row>
    <row r="376" spans="1:4" x14ac:dyDescent="0.35">
      <c r="A376" s="33">
        <v>32813</v>
      </c>
      <c r="B376" s="57">
        <f>VLOOKUP(Table26[[#This Row],[Date]],'DB Money Supply'!$A:$E,5)</f>
        <v>3133.3</v>
      </c>
      <c r="C376" s="30">
        <f>(Table26[[#This Row],[M2 Money Stock, Billions of Dollars, Monthly, Seasonally Adjusted]]-B375)/B375</f>
        <v>6.1655052824251865E-3</v>
      </c>
      <c r="D376" s="31">
        <f>((1+Table26[[#This Row],[Monthly change]])^12)-1</f>
        <v>7.6547235713352979E-2</v>
      </c>
    </row>
    <row r="377" spans="1:4" x14ac:dyDescent="0.35">
      <c r="A377" s="55">
        <v>32843</v>
      </c>
      <c r="B377" s="57">
        <f>VLOOKUP(Table26[[#This Row],[Date]],'DB Money Supply'!$A:$E,5)</f>
        <v>3152.5</v>
      </c>
      <c r="C377" s="30">
        <f>(Table26[[#This Row],[M2 Money Stock, Billions of Dollars, Monthly, Seasonally Adjusted]]-B376)/B376</f>
        <v>6.1277247630293352E-3</v>
      </c>
      <c r="D377" s="31">
        <f>((1+Table26[[#This Row],[Monthly change]])^12)-1</f>
        <v>7.606225647419973E-2</v>
      </c>
    </row>
    <row r="378" spans="1:4" x14ac:dyDescent="0.35">
      <c r="A378" s="33">
        <v>32874</v>
      </c>
      <c r="B378" s="57">
        <f>VLOOKUP(Table26[[#This Row],[Date]],'DB Money Supply'!$A:$E,5)</f>
        <v>3166.8</v>
      </c>
      <c r="C378" s="30">
        <f>(Table26[[#This Row],[M2 Money Stock, Billions of Dollars, Monthly, Seasonally Adjusted]]-B377)/B377</f>
        <v>4.5360824742268621E-3</v>
      </c>
      <c r="D378" s="31">
        <f>((1+Table26[[#This Row],[Monthly change]])^12)-1</f>
        <v>5.5811753327171587E-2</v>
      </c>
    </row>
    <row r="379" spans="1:4" x14ac:dyDescent="0.35">
      <c r="A379" s="55">
        <v>32905</v>
      </c>
      <c r="B379" s="57">
        <f>VLOOKUP(Table26[[#This Row],[Date]],'DB Money Supply'!$A:$E,5)</f>
        <v>3179.2</v>
      </c>
      <c r="C379" s="30">
        <f>(Table26[[#This Row],[M2 Money Stock, Billions of Dollars, Monthly, Seasonally Adjusted]]-B378)/B378</f>
        <v>3.9156246052796627E-3</v>
      </c>
      <c r="D379" s="31">
        <f>((1+Table26[[#This Row],[Monthly change]])^12)-1</f>
        <v>4.8012739674876626E-2</v>
      </c>
    </row>
    <row r="380" spans="1:4" x14ac:dyDescent="0.35">
      <c r="A380" s="33">
        <v>32933</v>
      </c>
      <c r="B380" s="57">
        <f>VLOOKUP(Table26[[#This Row],[Date]],'DB Money Supply'!$A:$E,5)</f>
        <v>3190.1</v>
      </c>
      <c r="C380" s="30">
        <f>(Table26[[#This Row],[M2 Money Stock, Billions of Dollars, Monthly, Seasonally Adjusted]]-B379)/B379</f>
        <v>3.4285354806240852E-3</v>
      </c>
      <c r="D380" s="31">
        <f>((1+Table26[[#This Row],[Monthly change]])^12)-1</f>
        <v>4.1927181434040062E-2</v>
      </c>
    </row>
    <row r="381" spans="1:4" x14ac:dyDescent="0.35">
      <c r="A381" s="55">
        <v>32964</v>
      </c>
      <c r="B381" s="57">
        <f>VLOOKUP(Table26[[#This Row],[Date]],'DB Money Supply'!$A:$E,5)</f>
        <v>3201.6</v>
      </c>
      <c r="C381" s="30">
        <f>(Table26[[#This Row],[M2 Money Stock, Billions of Dollars, Monthly, Seasonally Adjusted]]-B380)/B380</f>
        <v>3.6049026676279743E-3</v>
      </c>
      <c r="D381" s="31">
        <f>((1+Table26[[#This Row],[Monthly change]])^12)-1</f>
        <v>4.4126913737188245E-2</v>
      </c>
    </row>
    <row r="382" spans="1:4" x14ac:dyDescent="0.35">
      <c r="A382" s="33">
        <v>32994</v>
      </c>
      <c r="B382" s="57">
        <f>VLOOKUP(Table26[[#This Row],[Date]],'DB Money Supply'!$A:$E,5)</f>
        <v>3200.6</v>
      </c>
      <c r="C382" s="30">
        <f>(Table26[[#This Row],[M2 Money Stock, Billions of Dollars, Monthly, Seasonally Adjusted]]-B381)/B381</f>
        <v>-3.1234382808595704E-4</v>
      </c>
      <c r="D382" s="31">
        <f>((1+Table26[[#This Row],[Monthly change]])^12)-1</f>
        <v>-3.7416937641112646E-3</v>
      </c>
    </row>
    <row r="383" spans="1:4" x14ac:dyDescent="0.35">
      <c r="A383" s="55">
        <v>33025</v>
      </c>
      <c r="B383" s="57">
        <f>VLOOKUP(Table26[[#This Row],[Date]],'DB Money Supply'!$A:$E,5)</f>
        <v>3213.7</v>
      </c>
      <c r="C383" s="30">
        <f>(Table26[[#This Row],[M2 Money Stock, Billions of Dollars, Monthly, Seasonally Adjusted]]-B382)/B382</f>
        <v>4.0929825657688903E-3</v>
      </c>
      <c r="D383" s="31">
        <f>((1+Table26[[#This Row],[Monthly change]])^12)-1</f>
        <v>5.0236680935620726E-2</v>
      </c>
    </row>
    <row r="384" spans="1:4" x14ac:dyDescent="0.35">
      <c r="A384" s="33">
        <v>33055</v>
      </c>
      <c r="B384" s="57">
        <f>VLOOKUP(Table26[[#This Row],[Date]],'DB Money Supply'!$A:$E,5)</f>
        <v>3224.5</v>
      </c>
      <c r="C384" s="30">
        <f>(Table26[[#This Row],[M2 Money Stock, Billions of Dollars, Monthly, Seasonally Adjusted]]-B383)/B383</f>
        <v>3.3606123782556501E-3</v>
      </c>
      <c r="D384" s="31">
        <f>((1+Table26[[#This Row],[Monthly change]])^12)-1</f>
        <v>4.1081147078971147E-2</v>
      </c>
    </row>
    <row r="385" spans="1:4" x14ac:dyDescent="0.35">
      <c r="A385" s="55">
        <v>33086</v>
      </c>
      <c r="B385" s="57">
        <f>VLOOKUP(Table26[[#This Row],[Date]],'DB Money Supply'!$A:$E,5)</f>
        <v>3242</v>
      </c>
      <c r="C385" s="30">
        <f>(Table26[[#This Row],[M2 Money Stock, Billions of Dollars, Monthly, Seasonally Adjusted]]-B384)/B384</f>
        <v>5.4271980151961545E-3</v>
      </c>
      <c r="D385" s="31">
        <f>((1+Table26[[#This Row],[Monthly change]])^12)-1</f>
        <v>6.7105973110982875E-2</v>
      </c>
    </row>
    <row r="386" spans="1:4" x14ac:dyDescent="0.35">
      <c r="A386" s="55">
        <v>33117</v>
      </c>
      <c r="B386" s="57">
        <f>VLOOKUP(Table26[[#This Row],[Date]],'DB Money Supply'!$A:$E,5)</f>
        <v>3254.6</v>
      </c>
      <c r="C386" s="30">
        <f>(Table26[[#This Row],[M2 Money Stock, Billions of Dollars, Monthly, Seasonally Adjusted]]-B385)/B385</f>
        <v>3.8864898210980597E-3</v>
      </c>
      <c r="D386" s="31">
        <f>((1+Table26[[#This Row],[Monthly change]])^12)-1</f>
        <v>4.7647823527960487E-2</v>
      </c>
    </row>
    <row r="387" spans="1:4" x14ac:dyDescent="0.35">
      <c r="A387" s="33">
        <v>33147</v>
      </c>
      <c r="B387" s="57">
        <f>VLOOKUP(Table26[[#This Row],[Date]],'DB Money Supply'!$A:$E,5)</f>
        <v>3259.3</v>
      </c>
      <c r="C387" s="30">
        <f>(Table26[[#This Row],[M2 Money Stock, Billions of Dollars, Monthly, Seasonally Adjusted]]-B386)/B386</f>
        <v>1.4441098752535713E-3</v>
      </c>
      <c r="D387" s="31">
        <f>((1+Table26[[#This Row],[Monthly change]])^12)-1</f>
        <v>1.7467623137961796E-2</v>
      </c>
    </row>
    <row r="388" spans="1:4" x14ac:dyDescent="0.35">
      <c r="A388" s="55">
        <v>33178</v>
      </c>
      <c r="B388" s="57">
        <f>VLOOKUP(Table26[[#This Row],[Date]],'DB Money Supply'!$A:$E,5)</f>
        <v>3262.6</v>
      </c>
      <c r="C388" s="30">
        <f>(Table26[[#This Row],[M2 Money Stock, Billions of Dollars, Monthly, Seasonally Adjusted]]-B387)/B387</f>
        <v>1.0124873439081173E-3</v>
      </c>
      <c r="D388" s="31">
        <f>((1+Table26[[#This Row],[Monthly change]])^12)-1</f>
        <v>1.2217735613948566E-2</v>
      </c>
    </row>
    <row r="389" spans="1:4" x14ac:dyDescent="0.35">
      <c r="A389" s="33">
        <v>33208</v>
      </c>
      <c r="B389" s="57">
        <f>VLOOKUP(Table26[[#This Row],[Date]],'DB Money Supply'!$A:$E,5)</f>
        <v>3271.8</v>
      </c>
      <c r="C389" s="30">
        <f>(Table26[[#This Row],[M2 Money Stock, Billions of Dollars, Monthly, Seasonally Adjusted]]-B388)/B388</f>
        <v>2.8198369398639961E-3</v>
      </c>
      <c r="D389" s="31">
        <f>((1+Table26[[#This Row],[Monthly change]])^12)-1</f>
        <v>3.4367805234351678E-2</v>
      </c>
    </row>
    <row r="390" spans="1:4" x14ac:dyDescent="0.35">
      <c r="A390" s="55">
        <v>33239</v>
      </c>
      <c r="B390" s="57">
        <f>VLOOKUP(Table26[[#This Row],[Date]],'DB Money Supply'!$A:$E,5)</f>
        <v>3287.7</v>
      </c>
      <c r="C390" s="30">
        <f>(Table26[[#This Row],[M2 Money Stock, Billions of Dollars, Monthly, Seasonally Adjusted]]-B389)/B389</f>
        <v>4.8597102512377395E-3</v>
      </c>
      <c r="D390" s="31">
        <f>((1+Table26[[#This Row],[Monthly change]])^12)-1</f>
        <v>5.9900758546907351E-2</v>
      </c>
    </row>
    <row r="391" spans="1:4" x14ac:dyDescent="0.35">
      <c r="A391" s="33">
        <v>33270</v>
      </c>
      <c r="B391" s="57">
        <f>VLOOKUP(Table26[[#This Row],[Date]],'DB Money Supply'!$A:$E,5)</f>
        <v>3304.5</v>
      </c>
      <c r="C391" s="30">
        <f>(Table26[[#This Row],[M2 Money Stock, Billions of Dollars, Monthly, Seasonally Adjusted]]-B390)/B390</f>
        <v>5.1099552878912866E-3</v>
      </c>
      <c r="D391" s="31">
        <f>((1+Table26[[#This Row],[Monthly change]])^12)-1</f>
        <v>6.3072526623633607E-2</v>
      </c>
    </row>
    <row r="392" spans="1:4" x14ac:dyDescent="0.35">
      <c r="A392" s="55">
        <v>33298</v>
      </c>
      <c r="B392" s="57">
        <f>VLOOKUP(Table26[[#This Row],[Date]],'DB Money Supply'!$A:$E,5)</f>
        <v>3321.9</v>
      </c>
      <c r="C392" s="30">
        <f>(Table26[[#This Row],[M2 Money Stock, Billions of Dollars, Monthly, Seasonally Adjusted]]-B391)/B391</f>
        <v>5.2655469813890424E-3</v>
      </c>
      <c r="D392" s="31">
        <f>((1+Table26[[#This Row],[Monthly change]])^12)-1</f>
        <v>6.5048980879514939E-2</v>
      </c>
    </row>
    <row r="393" spans="1:4" x14ac:dyDescent="0.35">
      <c r="A393" s="33">
        <v>33329</v>
      </c>
      <c r="B393" s="57">
        <f>VLOOKUP(Table26[[#This Row],[Date]],'DB Money Supply'!$A:$E,5)</f>
        <v>3332.4</v>
      </c>
      <c r="C393" s="30">
        <f>(Table26[[#This Row],[M2 Money Stock, Billions of Dollars, Monthly, Seasonally Adjusted]]-B392)/B392</f>
        <v>3.1608416869863629E-3</v>
      </c>
      <c r="D393" s="31">
        <f>((1+Table26[[#This Row],[Monthly change]])^12)-1</f>
        <v>3.8596498173760985E-2</v>
      </c>
    </row>
    <row r="394" spans="1:4" x14ac:dyDescent="0.35">
      <c r="A394" s="55">
        <v>33359</v>
      </c>
      <c r="B394" s="57">
        <f>VLOOKUP(Table26[[#This Row],[Date]],'DB Money Supply'!$A:$E,5)</f>
        <v>3343</v>
      </c>
      <c r="C394" s="30">
        <f>(Table26[[#This Row],[M2 Money Stock, Billions of Dollars, Monthly, Seasonally Adjusted]]-B393)/B393</f>
        <v>3.1808906493817997E-3</v>
      </c>
      <c r="D394" s="31">
        <f>((1+Table26[[#This Row],[Monthly change]])^12)-1</f>
        <v>3.8845611619600318E-2</v>
      </c>
    </row>
    <row r="395" spans="1:4" x14ac:dyDescent="0.35">
      <c r="A395" s="33">
        <v>33390</v>
      </c>
      <c r="B395" s="57">
        <f>VLOOKUP(Table26[[#This Row],[Date]],'DB Money Supply'!$A:$E,5)</f>
        <v>3351.9</v>
      </c>
      <c r="C395" s="30">
        <f>(Table26[[#This Row],[M2 Money Stock, Billions of Dollars, Monthly, Seasonally Adjusted]]-B394)/B394</f>
        <v>2.6622793897696953E-3</v>
      </c>
      <c r="D395" s="31">
        <f>((1+Table26[[#This Row],[Monthly change]])^12)-1</f>
        <v>3.2419319227283694E-2</v>
      </c>
    </row>
    <row r="396" spans="1:4" x14ac:dyDescent="0.35">
      <c r="A396" s="55">
        <v>33420</v>
      </c>
      <c r="B396" s="57">
        <f>VLOOKUP(Table26[[#This Row],[Date]],'DB Money Supply'!$A:$E,5)</f>
        <v>3356.1</v>
      </c>
      <c r="C396" s="30">
        <f>(Table26[[#This Row],[M2 Money Stock, Billions of Dollars, Monthly, Seasonally Adjusted]]-B395)/B395</f>
        <v>1.2530206748410807E-3</v>
      </c>
      <c r="D396" s="31">
        <f>((1+Table26[[#This Row],[Monthly change]])^12)-1</f>
        <v>1.5140306144432403E-2</v>
      </c>
    </row>
    <row r="397" spans="1:4" x14ac:dyDescent="0.35">
      <c r="A397" s="33">
        <v>33451</v>
      </c>
      <c r="B397" s="57">
        <f>VLOOKUP(Table26[[#This Row],[Date]],'DB Money Supply'!$A:$E,5)</f>
        <v>3355</v>
      </c>
      <c r="C397" s="30">
        <f>(Table26[[#This Row],[M2 Money Stock, Billions of Dollars, Monthly, Seasonally Adjusted]]-B396)/B396</f>
        <v>-3.2776138970826526E-4</v>
      </c>
      <c r="D397" s="31">
        <f>((1+Table26[[#This Row],[Monthly change]])^12)-1</f>
        <v>-3.9260542002342858E-3</v>
      </c>
    </row>
    <row r="398" spans="1:4" x14ac:dyDescent="0.35">
      <c r="A398" s="55">
        <v>33482</v>
      </c>
      <c r="B398" s="57">
        <f>VLOOKUP(Table26[[#This Row],[Date]],'DB Money Supply'!$A:$E,5)</f>
        <v>3354.9</v>
      </c>
      <c r="C398" s="30">
        <f>(Table26[[#This Row],[M2 Money Stock, Billions of Dollars, Monthly, Seasonally Adjusted]]-B397)/B397</f>
        <v>-2.9806259314428927E-5</v>
      </c>
      <c r="D398" s="31">
        <f>((1+Table26[[#This Row],[Monthly change]])^12)-1</f>
        <v>-3.5761648233467724E-4</v>
      </c>
    </row>
    <row r="399" spans="1:4" x14ac:dyDescent="0.35">
      <c r="A399" s="33">
        <v>33512</v>
      </c>
      <c r="B399" s="57">
        <f>VLOOKUP(Table26[[#This Row],[Date]],'DB Money Supply'!$A:$E,5)</f>
        <v>3360.1</v>
      </c>
      <c r="C399" s="30">
        <f>(Table26[[#This Row],[M2 Money Stock, Billions of Dollars, Monthly, Seasonally Adjusted]]-B398)/B398</f>
        <v>1.5499716832095794E-3</v>
      </c>
      <c r="D399" s="31">
        <f>((1+Table26[[#This Row],[Monthly change]])^12)-1</f>
        <v>1.8759041476583249E-2</v>
      </c>
    </row>
    <row r="400" spans="1:4" x14ac:dyDescent="0.35">
      <c r="A400" s="55">
        <v>33543</v>
      </c>
      <c r="B400" s="57">
        <f>VLOOKUP(Table26[[#This Row],[Date]],'DB Money Supply'!$A:$E,5)</f>
        <v>3365.5</v>
      </c>
      <c r="C400" s="30">
        <f>(Table26[[#This Row],[M2 Money Stock, Billions of Dollars, Monthly, Seasonally Adjusted]]-B399)/B399</f>
        <v>1.6070950269337493E-3</v>
      </c>
      <c r="D400" s="31">
        <f>((1+Table26[[#This Row],[Monthly change]])^12)-1</f>
        <v>1.9456518586753013E-2</v>
      </c>
    </row>
    <row r="401" spans="1:4" x14ac:dyDescent="0.35">
      <c r="A401" s="33">
        <v>33573</v>
      </c>
      <c r="B401" s="57">
        <f>VLOOKUP(Table26[[#This Row],[Date]],'DB Money Supply'!$A:$E,5)</f>
        <v>3372.2</v>
      </c>
      <c r="C401" s="30">
        <f>(Table26[[#This Row],[M2 Money Stock, Billions of Dollars, Monthly, Seasonally Adjusted]]-B400)/B400</f>
        <v>1.9907888872380979E-3</v>
      </c>
      <c r="D401" s="31">
        <f>((1+Table26[[#This Row],[Monthly change]])^12)-1</f>
        <v>2.4152784107241754E-2</v>
      </c>
    </row>
    <row r="402" spans="1:4" x14ac:dyDescent="0.35">
      <c r="A402" s="55">
        <v>33604</v>
      </c>
      <c r="B402" s="57">
        <f>VLOOKUP(Table26[[#This Row],[Date]],'DB Money Supply'!$A:$E,5)</f>
        <v>3381.2</v>
      </c>
      <c r="C402" s="30">
        <f>(Table26[[#This Row],[M2 Money Stock, Billions of Dollars, Monthly, Seasonally Adjusted]]-B401)/B401</f>
        <v>2.6688808492971948E-3</v>
      </c>
      <c r="D402" s="31">
        <f>((1+Table26[[#This Row],[Monthly change]])^12)-1</f>
        <v>3.25008907150659E-2</v>
      </c>
    </row>
    <row r="403" spans="1:4" x14ac:dyDescent="0.35">
      <c r="A403" s="33">
        <v>33635</v>
      </c>
      <c r="B403" s="57">
        <f>VLOOKUP(Table26[[#This Row],[Date]],'DB Money Supply'!$A:$E,5)</f>
        <v>3400</v>
      </c>
      <c r="C403" s="30">
        <f>(Table26[[#This Row],[M2 Money Stock, Billions of Dollars, Monthly, Seasonally Adjusted]]-B402)/B402</f>
        <v>5.5601561575772456E-3</v>
      </c>
      <c r="D403" s="31">
        <f>((1+Table26[[#This Row],[Monthly change]])^12)-1</f>
        <v>6.880058013787016E-2</v>
      </c>
    </row>
    <row r="404" spans="1:4" x14ac:dyDescent="0.35">
      <c r="A404" s="55">
        <v>33664</v>
      </c>
      <c r="B404" s="57">
        <f>VLOOKUP(Table26[[#This Row],[Date]],'DB Money Supply'!$A:$E,5)</f>
        <v>3403.9</v>
      </c>
      <c r="C404" s="30">
        <f>(Table26[[#This Row],[M2 Money Stock, Billions of Dollars, Monthly, Seasonally Adjusted]]-B403)/B403</f>
        <v>1.1470588235294385E-3</v>
      </c>
      <c r="D404" s="31">
        <f>((1+Table26[[#This Row],[Monthly change]])^12)-1</f>
        <v>1.385187787306319E-2</v>
      </c>
    </row>
    <row r="405" spans="1:4" x14ac:dyDescent="0.35">
      <c r="A405" s="55">
        <v>33695</v>
      </c>
      <c r="B405" s="57">
        <f>VLOOKUP(Table26[[#This Row],[Date]],'DB Money Supply'!$A:$E,5)</f>
        <v>3399.7</v>
      </c>
      <c r="C405" s="30">
        <f>(Table26[[#This Row],[M2 Money Stock, Billions of Dollars, Monthly, Seasonally Adjusted]]-B404)/B404</f>
        <v>-1.2338787860983792E-3</v>
      </c>
      <c r="D405" s="31">
        <f>((1+Table26[[#This Row],[Monthly change]])^12)-1</f>
        <v>-1.4706475411403019E-2</v>
      </c>
    </row>
    <row r="406" spans="1:4" x14ac:dyDescent="0.35">
      <c r="A406" s="33">
        <v>33725</v>
      </c>
      <c r="B406" s="57">
        <f>VLOOKUP(Table26[[#This Row],[Date]],'DB Money Supply'!$A:$E,5)</f>
        <v>3398.6</v>
      </c>
      <c r="C406" s="30">
        <f>(Table26[[#This Row],[M2 Money Stock, Billions of Dollars, Monthly, Seasonally Adjusted]]-B405)/B405</f>
        <v>-3.2355796099653179E-4</v>
      </c>
      <c r="D406" s="31">
        <f>((1+Table26[[#This Row],[Monthly change]])^12)-1</f>
        <v>-3.8757934548682149E-3</v>
      </c>
    </row>
    <row r="407" spans="1:4" x14ac:dyDescent="0.35">
      <c r="A407" s="55">
        <v>33756</v>
      </c>
      <c r="B407" s="57">
        <f>VLOOKUP(Table26[[#This Row],[Date]],'DB Money Supply'!$A:$E,5)</f>
        <v>3393.4</v>
      </c>
      <c r="C407" s="30">
        <f>(Table26[[#This Row],[M2 Money Stock, Billions of Dollars, Monthly, Seasonally Adjusted]]-B406)/B406</f>
        <v>-1.5300417819101449E-3</v>
      </c>
      <c r="D407" s="31">
        <f>((1+Table26[[#This Row],[Monthly change]])^12)-1</f>
        <v>-1.8206778849852889E-2</v>
      </c>
    </row>
    <row r="408" spans="1:4" x14ac:dyDescent="0.35">
      <c r="A408" s="33">
        <v>33786</v>
      </c>
      <c r="B408" s="57">
        <f>VLOOKUP(Table26[[#This Row],[Date]],'DB Money Supply'!$A:$E,5)</f>
        <v>3393.9</v>
      </c>
      <c r="C408" s="30">
        <f>(Table26[[#This Row],[M2 Money Stock, Billions of Dollars, Monthly, Seasonally Adjusted]]-B407)/B407</f>
        <v>1.4734484587729122E-4</v>
      </c>
      <c r="D408" s="31">
        <f>((1+Table26[[#This Row],[Monthly change]])^12)-1</f>
        <v>1.7695717477639317E-3</v>
      </c>
    </row>
    <row r="409" spans="1:4" x14ac:dyDescent="0.35">
      <c r="A409" s="55">
        <v>33817</v>
      </c>
      <c r="B409" s="57">
        <f>VLOOKUP(Table26[[#This Row],[Date]],'DB Money Supply'!$A:$E,5)</f>
        <v>3398.8</v>
      </c>
      <c r="C409" s="30">
        <f>(Table26[[#This Row],[M2 Money Stock, Billions of Dollars, Monthly, Seasonally Adjusted]]-B408)/B408</f>
        <v>1.4437667580070393E-3</v>
      </c>
      <c r="D409" s="31">
        <f>((1+Table26[[#This Row],[Monthly change]])^12)-1</f>
        <v>1.7463439858699248E-2</v>
      </c>
    </row>
    <row r="410" spans="1:4" x14ac:dyDescent="0.35">
      <c r="A410" s="33">
        <v>33848</v>
      </c>
      <c r="B410" s="57">
        <f>VLOOKUP(Table26[[#This Row],[Date]],'DB Money Supply'!$A:$E,5)</f>
        <v>3410.3</v>
      </c>
      <c r="C410" s="30">
        <f>(Table26[[#This Row],[M2 Money Stock, Billions of Dollars, Monthly, Seasonally Adjusted]]-B409)/B409</f>
        <v>3.383547134282688E-3</v>
      </c>
      <c r="D410" s="31">
        <f>((1+Table26[[#This Row],[Monthly change]])^12)-1</f>
        <v>4.1366746619044603E-2</v>
      </c>
    </row>
    <row r="411" spans="1:4" x14ac:dyDescent="0.35">
      <c r="A411" s="55">
        <v>33878</v>
      </c>
      <c r="B411" s="57">
        <f>VLOOKUP(Table26[[#This Row],[Date]],'DB Money Supply'!$A:$E,5)</f>
        <v>3423.8</v>
      </c>
      <c r="C411" s="30">
        <f>(Table26[[#This Row],[M2 Money Stock, Billions of Dollars, Monthly, Seasonally Adjusted]]-B410)/B410</f>
        <v>3.9585960179456354E-3</v>
      </c>
      <c r="D411" s="31">
        <f>((1+Table26[[#This Row],[Monthly change]])^12)-1</f>
        <v>4.8551173667654712E-2</v>
      </c>
    </row>
    <row r="412" spans="1:4" x14ac:dyDescent="0.35">
      <c r="A412" s="33">
        <v>33909</v>
      </c>
      <c r="B412" s="57">
        <f>VLOOKUP(Table26[[#This Row],[Date]],'DB Money Supply'!$A:$E,5)</f>
        <v>3426.5</v>
      </c>
      <c r="C412" s="30">
        <f>(Table26[[#This Row],[M2 Money Stock, Billions of Dollars, Monthly, Seasonally Adjusted]]-B411)/B411</f>
        <v>7.8859746480513409E-4</v>
      </c>
      <c r="D412" s="31">
        <f>((1+Table26[[#This Row],[Monthly change]])^12)-1</f>
        <v>9.5043221346917672E-3</v>
      </c>
    </row>
    <row r="413" spans="1:4" x14ac:dyDescent="0.35">
      <c r="A413" s="55">
        <v>33939</v>
      </c>
      <c r="B413" s="57">
        <f>VLOOKUP(Table26[[#This Row],[Date]],'DB Money Supply'!$A:$E,5)</f>
        <v>3424.7</v>
      </c>
      <c r="C413" s="30">
        <f>(Table26[[#This Row],[M2 Money Stock, Billions of Dollars, Monthly, Seasonally Adjusted]]-B412)/B412</f>
        <v>-5.2531737925001656E-4</v>
      </c>
      <c r="D413" s="31">
        <f>((1+Table26[[#This Row],[Monthly change]])^12)-1</f>
        <v>-6.2856271547633291E-3</v>
      </c>
    </row>
    <row r="414" spans="1:4" x14ac:dyDescent="0.35">
      <c r="A414" s="33">
        <v>33970</v>
      </c>
      <c r="B414" s="57">
        <f>VLOOKUP(Table26[[#This Row],[Date]],'DB Money Supply'!$A:$E,5)</f>
        <v>3419.1</v>
      </c>
      <c r="C414" s="30">
        <f>(Table26[[#This Row],[M2 Money Stock, Billions of Dollars, Monthly, Seasonally Adjusted]]-B413)/B413</f>
        <v>-1.6351797237713988E-3</v>
      </c>
      <c r="D414" s="31">
        <f>((1+Table26[[#This Row],[Monthly change]])^12)-1</f>
        <v>-1.9446643391649698E-2</v>
      </c>
    </row>
    <row r="415" spans="1:4" x14ac:dyDescent="0.35">
      <c r="A415" s="55">
        <v>34001</v>
      </c>
      <c r="B415" s="57">
        <f>VLOOKUP(Table26[[#This Row],[Date]],'DB Money Supply'!$A:$E,5)</f>
        <v>3414.5</v>
      </c>
      <c r="C415" s="30">
        <f>(Table26[[#This Row],[M2 Money Stock, Billions of Dollars, Monthly, Seasonally Adjusted]]-B414)/B414</f>
        <v>-1.3453832879997394E-3</v>
      </c>
      <c r="D415" s="31">
        <f>((1+Table26[[#This Row],[Monthly change]])^12)-1</f>
        <v>-1.602566987732168E-2</v>
      </c>
    </row>
    <row r="416" spans="1:4" x14ac:dyDescent="0.35">
      <c r="A416" s="33">
        <v>34029</v>
      </c>
      <c r="B416" s="57">
        <f>VLOOKUP(Table26[[#This Row],[Date]],'DB Money Supply'!$A:$E,5)</f>
        <v>3411.7</v>
      </c>
      <c r="C416" s="30">
        <f>(Table26[[#This Row],[M2 Money Stock, Billions of Dollars, Monthly, Seasonally Adjusted]]-B415)/B415</f>
        <v>-8.2003221555137856E-4</v>
      </c>
      <c r="D416" s="31">
        <f>((1+Table26[[#This Row],[Monthly change]])^12)-1</f>
        <v>-9.7961257912523303E-3</v>
      </c>
    </row>
    <row r="417" spans="1:4" x14ac:dyDescent="0.35">
      <c r="A417" s="55">
        <v>34060</v>
      </c>
      <c r="B417" s="57">
        <f>VLOOKUP(Table26[[#This Row],[Date]],'DB Money Supply'!$A:$E,5)</f>
        <v>3411.3</v>
      </c>
      <c r="C417" s="30">
        <f>(Table26[[#This Row],[M2 Money Stock, Billions of Dollars, Monthly, Seasonally Adjusted]]-B416)/B416</f>
        <v>-1.1724360289581037E-4</v>
      </c>
      <c r="D417" s="31">
        <f>((1+Table26[[#This Row],[Monthly change]])^12)-1</f>
        <v>-1.4060163490966504E-3</v>
      </c>
    </row>
    <row r="418" spans="1:4" x14ac:dyDescent="0.35">
      <c r="A418" s="33">
        <v>34090</v>
      </c>
      <c r="B418" s="57">
        <f>VLOOKUP(Table26[[#This Row],[Date]],'DB Money Supply'!$A:$E,5)</f>
        <v>3436.9</v>
      </c>
      <c r="C418" s="30">
        <f>(Table26[[#This Row],[M2 Money Stock, Billions of Dollars, Monthly, Seasonally Adjusted]]-B417)/B417</f>
        <v>7.5044704364904602E-3</v>
      </c>
      <c r="D418" s="31">
        <f>((1+Table26[[#This Row],[Monthly change]])^12)-1</f>
        <v>9.3865139818114729E-2</v>
      </c>
    </row>
    <row r="419" spans="1:4" x14ac:dyDescent="0.35">
      <c r="A419" s="55">
        <v>34121</v>
      </c>
      <c r="B419" s="57">
        <f>VLOOKUP(Table26[[#This Row],[Date]],'DB Money Supply'!$A:$E,5)</f>
        <v>3442.4</v>
      </c>
      <c r="C419" s="30">
        <f>(Table26[[#This Row],[M2 Money Stock, Billions of Dollars, Monthly, Seasonally Adjusted]]-B418)/B418</f>
        <v>1.6002793214815677E-3</v>
      </c>
      <c r="D419" s="31">
        <f>((1+Table26[[#This Row],[Monthly change]])^12)-1</f>
        <v>1.9373275702274206E-2</v>
      </c>
    </row>
    <row r="420" spans="1:4" x14ac:dyDescent="0.35">
      <c r="A420" s="33">
        <v>34151</v>
      </c>
      <c r="B420" s="57">
        <f>VLOOKUP(Table26[[#This Row],[Date]],'DB Money Supply'!$A:$E,5)</f>
        <v>3442</v>
      </c>
      <c r="C420" s="30">
        <f>(Table26[[#This Row],[M2 Money Stock, Billions of Dollars, Monthly, Seasonally Adjusted]]-B419)/B419</f>
        <v>-1.1619800139440243E-4</v>
      </c>
      <c r="D420" s="31">
        <f>((1+Table26[[#This Row],[Monthly change]])^12)-1</f>
        <v>-1.3934852314161361E-3</v>
      </c>
    </row>
    <row r="421" spans="1:4" x14ac:dyDescent="0.35">
      <c r="A421" s="55">
        <v>34182</v>
      </c>
      <c r="B421" s="57">
        <f>VLOOKUP(Table26[[#This Row],[Date]],'DB Money Supply'!$A:$E,5)</f>
        <v>3445.7</v>
      </c>
      <c r="C421" s="30">
        <f>(Table26[[#This Row],[M2 Money Stock, Billions of Dollars, Monthly, Seasonally Adjusted]]-B420)/B420</f>
        <v>1.074956420685595E-3</v>
      </c>
      <c r="D421" s="31">
        <f>((1+Table26[[#This Row],[Monthly change]])^12)-1</f>
        <v>1.2976016048611205E-2</v>
      </c>
    </row>
    <row r="422" spans="1:4" x14ac:dyDescent="0.35">
      <c r="A422" s="33">
        <v>34213</v>
      </c>
      <c r="B422" s="57">
        <f>VLOOKUP(Table26[[#This Row],[Date]],'DB Money Supply'!$A:$E,5)</f>
        <v>3452.2</v>
      </c>
      <c r="C422" s="30">
        <f>(Table26[[#This Row],[M2 Money Stock, Billions of Dollars, Monthly, Seasonally Adjusted]]-B421)/B421</f>
        <v>1.8864091476332823E-3</v>
      </c>
      <c r="D422" s="31">
        <f>((1+Table26[[#This Row],[Monthly change]])^12)-1</f>
        <v>2.2873256493527894E-2</v>
      </c>
    </row>
    <row r="423" spans="1:4" x14ac:dyDescent="0.35">
      <c r="A423" s="55">
        <v>34243</v>
      </c>
      <c r="B423" s="57">
        <f>VLOOKUP(Table26[[#This Row],[Date]],'DB Money Supply'!$A:$E,5)</f>
        <v>3456.7</v>
      </c>
      <c r="C423" s="30">
        <f>(Table26[[#This Row],[M2 Money Stock, Billions of Dollars, Monthly, Seasonally Adjusted]]-B422)/B422</f>
        <v>1.3035165981113493E-3</v>
      </c>
      <c r="D423" s="31">
        <f>((1+Table26[[#This Row],[Monthly change]])^12)-1</f>
        <v>1.5754832146908093E-2</v>
      </c>
    </row>
    <row r="424" spans="1:4" x14ac:dyDescent="0.35">
      <c r="A424" s="55">
        <v>34274</v>
      </c>
      <c r="B424" s="57">
        <f>VLOOKUP(Table26[[#This Row],[Date]],'DB Money Supply'!$A:$E,5)</f>
        <v>3470.1</v>
      </c>
      <c r="C424" s="30">
        <f>(Table26[[#This Row],[M2 Money Stock, Billions of Dollars, Monthly, Seasonally Adjusted]]-B423)/B423</f>
        <v>3.8765296380941627E-3</v>
      </c>
      <c r="D424" s="31">
        <f>((1+Table26[[#This Row],[Monthly change]])^12)-1</f>
        <v>4.7523097936890579E-2</v>
      </c>
    </row>
    <row r="425" spans="1:4" x14ac:dyDescent="0.35">
      <c r="A425" s="33">
        <v>34304</v>
      </c>
      <c r="B425" s="57">
        <f>VLOOKUP(Table26[[#This Row],[Date]],'DB Money Supply'!$A:$E,5)</f>
        <v>3474.5</v>
      </c>
      <c r="C425" s="30">
        <f>(Table26[[#This Row],[M2 Money Stock, Billions of Dollars, Monthly, Seasonally Adjusted]]-B424)/B424</f>
        <v>1.26797498631166E-3</v>
      </c>
      <c r="D425" s="31">
        <f>((1+Table26[[#This Row],[Monthly change]])^12)-1</f>
        <v>1.532226180725238E-2</v>
      </c>
    </row>
    <row r="426" spans="1:4" x14ac:dyDescent="0.35">
      <c r="A426" s="55">
        <v>34335</v>
      </c>
      <c r="B426" s="57">
        <f>VLOOKUP(Table26[[#This Row],[Date]],'DB Money Supply'!$A:$E,5)</f>
        <v>3474.9</v>
      </c>
      <c r="C426" s="30">
        <f>(Table26[[#This Row],[M2 Money Stock, Billions of Dollars, Monthly, Seasonally Adjusted]]-B425)/B425</f>
        <v>1.1512447834223369E-4</v>
      </c>
      <c r="D426" s="31">
        <f>((1+Table26[[#This Row],[Monthly change]])^12)-1</f>
        <v>1.3823688164766867E-3</v>
      </c>
    </row>
    <row r="427" spans="1:4" x14ac:dyDescent="0.35">
      <c r="A427" s="33">
        <v>34366</v>
      </c>
      <c r="B427" s="57">
        <f>VLOOKUP(Table26[[#This Row],[Date]],'DB Money Supply'!$A:$E,5)</f>
        <v>3475.7</v>
      </c>
      <c r="C427" s="30">
        <f>(Table26[[#This Row],[M2 Money Stock, Billions of Dollars, Monthly, Seasonally Adjusted]]-B426)/B426</f>
        <v>2.3022245244459614E-4</v>
      </c>
      <c r="D427" s="31">
        <f>((1+Table26[[#This Row],[Monthly change]])^12)-1</f>
        <v>2.7661702721635262E-3</v>
      </c>
    </row>
    <row r="428" spans="1:4" x14ac:dyDescent="0.35">
      <c r="A428" s="55">
        <v>34394</v>
      </c>
      <c r="B428" s="57">
        <f>VLOOKUP(Table26[[#This Row],[Date]],'DB Money Supply'!$A:$E,5)</f>
        <v>3480.1</v>
      </c>
      <c r="C428" s="30">
        <f>(Table26[[#This Row],[M2 Money Stock, Billions of Dollars, Monthly, Seasonally Adjusted]]-B427)/B427</f>
        <v>1.265932042466292E-3</v>
      </c>
      <c r="D428" s="31">
        <f>((1+Table26[[#This Row],[Monthly change]])^12)-1</f>
        <v>1.5297402650976011E-2</v>
      </c>
    </row>
    <row r="429" spans="1:4" x14ac:dyDescent="0.35">
      <c r="A429" s="33">
        <v>34425</v>
      </c>
      <c r="B429" s="57">
        <f>VLOOKUP(Table26[[#This Row],[Date]],'DB Money Supply'!$A:$E,5)</f>
        <v>3481.3</v>
      </c>
      <c r="C429" s="30">
        <f>(Table26[[#This Row],[M2 Money Stock, Billions of Dollars, Monthly, Seasonally Adjusted]]-B428)/B428</f>
        <v>3.4481767765301939E-4</v>
      </c>
      <c r="D429" s="31">
        <f>((1+Table26[[#This Row],[Monthly change]])^12)-1</f>
        <v>4.1456685077558841E-3</v>
      </c>
    </row>
    <row r="430" spans="1:4" x14ac:dyDescent="0.35">
      <c r="A430" s="55">
        <v>34455</v>
      </c>
      <c r="B430" s="57">
        <f>VLOOKUP(Table26[[#This Row],[Date]],'DB Money Supply'!$A:$E,5)</f>
        <v>3490.8</v>
      </c>
      <c r="C430" s="30">
        <f>(Table26[[#This Row],[M2 Money Stock, Billions of Dollars, Monthly, Seasonally Adjusted]]-B429)/B429</f>
        <v>2.7288656536351361E-3</v>
      </c>
      <c r="D430" s="31">
        <f>((1+Table26[[#This Row],[Monthly change]])^12)-1</f>
        <v>3.3242368759488272E-2</v>
      </c>
    </row>
    <row r="431" spans="1:4" x14ac:dyDescent="0.35">
      <c r="A431" s="33">
        <v>34486</v>
      </c>
      <c r="B431" s="57">
        <f>VLOOKUP(Table26[[#This Row],[Date]],'DB Money Supply'!$A:$E,5)</f>
        <v>3479.5</v>
      </c>
      <c r="C431" s="30">
        <f>(Table26[[#This Row],[M2 Money Stock, Billions of Dollars, Monthly, Seasonally Adjusted]]-B430)/B430</f>
        <v>-3.2370803254268884E-3</v>
      </c>
      <c r="D431" s="31">
        <f>((1+Table26[[#This Row],[Monthly change]])^12)-1</f>
        <v>-3.816077883571245E-2</v>
      </c>
    </row>
    <row r="432" spans="1:4" x14ac:dyDescent="0.35">
      <c r="A432" s="55">
        <v>34516</v>
      </c>
      <c r="B432" s="57">
        <f>VLOOKUP(Table26[[#This Row],[Date]],'DB Money Supply'!$A:$E,5)</f>
        <v>3488.2</v>
      </c>
      <c r="C432" s="30">
        <f>(Table26[[#This Row],[M2 Money Stock, Billions of Dollars, Monthly, Seasonally Adjusted]]-B431)/B431</f>
        <v>2.5003592470181973E-3</v>
      </c>
      <c r="D432" s="31">
        <f>((1+Table26[[#This Row],[Monthly change]])^12)-1</f>
        <v>3.0420387931040072E-2</v>
      </c>
    </row>
    <row r="433" spans="1:4" x14ac:dyDescent="0.35">
      <c r="A433" s="33">
        <v>34547</v>
      </c>
      <c r="B433" s="57">
        <f>VLOOKUP(Table26[[#This Row],[Date]],'DB Money Supply'!$A:$E,5)</f>
        <v>3485.7</v>
      </c>
      <c r="C433" s="30">
        <f>(Table26[[#This Row],[M2 Money Stock, Billions of Dollars, Monthly, Seasonally Adjusted]]-B432)/B432</f>
        <v>-7.1670202396651567E-4</v>
      </c>
      <c r="D433" s="31">
        <f>((1+Table26[[#This Row],[Monthly change]])^12)-1</f>
        <v>-8.566603470264722E-3</v>
      </c>
    </row>
    <row r="434" spans="1:4" x14ac:dyDescent="0.35">
      <c r="A434" s="55">
        <v>34578</v>
      </c>
      <c r="B434" s="57">
        <f>VLOOKUP(Table26[[#This Row],[Date]],'DB Money Supply'!$A:$E,5)</f>
        <v>3486.1</v>
      </c>
      <c r="C434" s="30">
        <f>(Table26[[#This Row],[M2 Money Stock, Billions of Dollars, Monthly, Seasonally Adjusted]]-B433)/B433</f>
        <v>1.1475456866629112E-4</v>
      </c>
      <c r="D434" s="31">
        <f>((1+Table26[[#This Row],[Monthly change]])^12)-1</f>
        <v>1.3779242848654949E-3</v>
      </c>
    </row>
    <row r="435" spans="1:4" x14ac:dyDescent="0.35">
      <c r="A435" s="33">
        <v>34608</v>
      </c>
      <c r="B435" s="57">
        <f>VLOOKUP(Table26[[#This Row],[Date]],'DB Money Supply'!$A:$E,5)</f>
        <v>3484.3</v>
      </c>
      <c r="C435" s="30">
        <f>(Table26[[#This Row],[M2 Money Stock, Billions of Dollars, Monthly, Seasonally Adjusted]]-B434)/B434</f>
        <v>-5.1633630704791232E-4</v>
      </c>
      <c r="D435" s="31">
        <f>((1+Table26[[#This Row],[Monthly change]])^12)-1</f>
        <v>-6.1784701239292472E-3</v>
      </c>
    </row>
    <row r="436" spans="1:4" x14ac:dyDescent="0.35">
      <c r="A436" s="55">
        <v>34639</v>
      </c>
      <c r="B436" s="57">
        <f>VLOOKUP(Table26[[#This Row],[Date]],'DB Money Supply'!$A:$E,5)</f>
        <v>3487.2</v>
      </c>
      <c r="C436" s="30">
        <f>(Table26[[#This Row],[M2 Money Stock, Billions of Dollars, Monthly, Seasonally Adjusted]]-B435)/B435</f>
        <v>8.3230491059886808E-4</v>
      </c>
      <c r="D436" s="31">
        <f>((1+Table26[[#This Row],[Monthly change]])^12)-1</f>
        <v>1.0033506285716642E-2</v>
      </c>
    </row>
    <row r="437" spans="1:4" x14ac:dyDescent="0.35">
      <c r="A437" s="33">
        <v>34669</v>
      </c>
      <c r="B437" s="57">
        <f>VLOOKUP(Table26[[#This Row],[Date]],'DB Money Supply'!$A:$E,5)</f>
        <v>3486.4</v>
      </c>
      <c r="C437" s="30">
        <f>(Table26[[#This Row],[M2 Money Stock, Billions of Dollars, Monthly, Seasonally Adjusted]]-B436)/B436</f>
        <v>-2.2941041523277334E-4</v>
      </c>
      <c r="D437" s="31">
        <f>((1+Table26[[#This Row],[Monthly change]])^12)-1</f>
        <v>-2.7494541144813534E-3</v>
      </c>
    </row>
    <row r="438" spans="1:4" x14ac:dyDescent="0.35">
      <c r="A438" s="55">
        <v>34700</v>
      </c>
      <c r="B438" s="57">
        <f>VLOOKUP(Table26[[#This Row],[Date]],'DB Money Supply'!$A:$E,5)</f>
        <v>3492.4</v>
      </c>
      <c r="C438" s="30">
        <f>(Table26[[#This Row],[M2 Money Stock, Billions of Dollars, Monthly, Seasonally Adjusted]]-B437)/B437</f>
        <v>1.7209729233593392E-3</v>
      </c>
      <c r="D438" s="31">
        <f>((1+Table26[[#This Row],[Monthly change]])^12)-1</f>
        <v>2.0848276148712541E-2</v>
      </c>
    </row>
    <row r="439" spans="1:4" x14ac:dyDescent="0.35">
      <c r="A439" s="33">
        <v>34731</v>
      </c>
      <c r="B439" s="57">
        <f>VLOOKUP(Table26[[#This Row],[Date]],'DB Money Supply'!$A:$E,5)</f>
        <v>3489.9</v>
      </c>
      <c r="C439" s="30">
        <f>(Table26[[#This Row],[M2 Money Stock, Billions of Dollars, Monthly, Seasonally Adjusted]]-B438)/B438</f>
        <v>-7.1584010995304084E-4</v>
      </c>
      <c r="D439" s="31">
        <f>((1+Table26[[#This Row],[Monthly change]])^12)-1</f>
        <v>-8.5563417029346223E-3</v>
      </c>
    </row>
    <row r="440" spans="1:4" x14ac:dyDescent="0.35">
      <c r="A440" s="55">
        <v>34759</v>
      </c>
      <c r="B440" s="57">
        <f>VLOOKUP(Table26[[#This Row],[Date]],'DB Money Supply'!$A:$E,5)</f>
        <v>3491.1</v>
      </c>
      <c r="C440" s="30">
        <f>(Table26[[#This Row],[M2 Money Stock, Billions of Dollars, Monthly, Seasonally Adjusted]]-B439)/B439</f>
        <v>3.4384939396539098E-4</v>
      </c>
      <c r="D440" s="31">
        <f>((1+Table26[[#This Row],[Monthly change]])^12)-1</f>
        <v>4.134005017196074E-3</v>
      </c>
    </row>
    <row r="441" spans="1:4" x14ac:dyDescent="0.35">
      <c r="A441" s="33">
        <v>34790</v>
      </c>
      <c r="B441" s="57">
        <f>VLOOKUP(Table26[[#This Row],[Date]],'DB Money Supply'!$A:$E,5)</f>
        <v>3499.2</v>
      </c>
      <c r="C441" s="30">
        <f>(Table26[[#This Row],[M2 Money Stock, Billions of Dollars, Monthly, Seasonally Adjusted]]-B440)/B440</f>
        <v>2.3201856148491618E-3</v>
      </c>
      <c r="D441" s="31">
        <f>((1+Table26[[#This Row],[Monthly change]])^12)-1</f>
        <v>2.8200284857793578E-2</v>
      </c>
    </row>
    <row r="442" spans="1:4" x14ac:dyDescent="0.35">
      <c r="A442" s="55">
        <v>34820</v>
      </c>
      <c r="B442" s="57">
        <f>VLOOKUP(Table26[[#This Row],[Date]],'DB Money Supply'!$A:$E,5)</f>
        <v>3524.2</v>
      </c>
      <c r="C442" s="30">
        <f>(Table26[[#This Row],[M2 Money Stock, Billions of Dollars, Monthly, Seasonally Adjusted]]-B441)/B441</f>
        <v>7.1444901691815272E-3</v>
      </c>
      <c r="D442" s="31">
        <f>((1+Table26[[#This Row],[Monthly change]])^12)-1</f>
        <v>8.91843033557016E-2</v>
      </c>
    </row>
    <row r="443" spans="1:4" x14ac:dyDescent="0.35">
      <c r="A443" s="55">
        <v>34851</v>
      </c>
      <c r="B443" s="57">
        <f>VLOOKUP(Table26[[#This Row],[Date]],'DB Money Supply'!$A:$E,5)</f>
        <v>3548.9</v>
      </c>
      <c r="C443" s="30">
        <f>(Table26[[#This Row],[M2 Money Stock, Billions of Dollars, Monthly, Seasonally Adjusted]]-B442)/B442</f>
        <v>7.0086828216333564E-3</v>
      </c>
      <c r="D443" s="31">
        <f>((1+Table26[[#This Row],[Monthly change]])^12)-1</f>
        <v>8.7423170820443152E-2</v>
      </c>
    </row>
    <row r="444" spans="1:4" x14ac:dyDescent="0.35">
      <c r="A444" s="33">
        <v>34881</v>
      </c>
      <c r="B444" s="57">
        <f>VLOOKUP(Table26[[#This Row],[Date]],'DB Money Supply'!$A:$E,5)</f>
        <v>3567.4</v>
      </c>
      <c r="C444" s="30">
        <f>(Table26[[#This Row],[M2 Money Stock, Billions of Dollars, Monthly, Seasonally Adjusted]]-B443)/B443</f>
        <v>5.2128828651131333E-3</v>
      </c>
      <c r="D444" s="31">
        <f>((1+Table26[[#This Row],[Monthly change]])^12)-1</f>
        <v>6.4379620969020168E-2</v>
      </c>
    </row>
    <row r="445" spans="1:4" x14ac:dyDescent="0.35">
      <c r="A445" s="55">
        <v>34912</v>
      </c>
      <c r="B445" s="57">
        <f>VLOOKUP(Table26[[#This Row],[Date]],'DB Money Supply'!$A:$E,5)</f>
        <v>3589</v>
      </c>
      <c r="C445" s="30">
        <f>(Table26[[#This Row],[M2 Money Stock, Billions of Dollars, Monthly, Seasonally Adjusted]]-B444)/B444</f>
        <v>6.0548298480685957E-3</v>
      </c>
      <c r="D445" s="31">
        <f>((1+Table26[[#This Row],[Monthly change]])^12)-1</f>
        <v>7.5127088315520618E-2</v>
      </c>
    </row>
    <row r="446" spans="1:4" x14ac:dyDescent="0.35">
      <c r="A446" s="33">
        <v>34943</v>
      </c>
      <c r="B446" s="57">
        <f>VLOOKUP(Table26[[#This Row],[Date]],'DB Money Supply'!$A:$E,5)</f>
        <v>3602.1</v>
      </c>
      <c r="C446" s="30">
        <f>(Table26[[#This Row],[M2 Money Stock, Billions of Dollars, Monthly, Seasonally Adjusted]]-B445)/B445</f>
        <v>3.6500417943716658E-3</v>
      </c>
      <c r="D446" s="31">
        <f>((1+Table26[[#This Row],[Monthly change]])^12)-1</f>
        <v>4.4690593380487975E-2</v>
      </c>
    </row>
    <row r="447" spans="1:4" x14ac:dyDescent="0.35">
      <c r="A447" s="55">
        <v>34973</v>
      </c>
      <c r="B447" s="57">
        <f>VLOOKUP(Table26[[#This Row],[Date]],'DB Money Supply'!$A:$E,5)</f>
        <v>3613.4</v>
      </c>
      <c r="C447" s="30">
        <f>(Table26[[#This Row],[M2 Money Stock, Billions of Dollars, Monthly, Seasonally Adjusted]]-B446)/B446</f>
        <v>3.1370589378418652E-3</v>
      </c>
      <c r="D447" s="31">
        <f>((1+Table26[[#This Row],[Monthly change]])^12)-1</f>
        <v>3.8301062485942339E-2</v>
      </c>
    </row>
    <row r="448" spans="1:4" x14ac:dyDescent="0.35">
      <c r="A448" s="33">
        <v>35004</v>
      </c>
      <c r="B448" s="57">
        <f>VLOOKUP(Table26[[#This Row],[Date]],'DB Money Supply'!$A:$E,5)</f>
        <v>3619.9</v>
      </c>
      <c r="C448" s="30">
        <f>(Table26[[#This Row],[M2 Money Stock, Billions of Dollars, Monthly, Seasonally Adjusted]]-B447)/B447</f>
        <v>1.798859799634693E-3</v>
      </c>
      <c r="D448" s="31">
        <f>((1+Table26[[#This Row],[Monthly change]])^12)-1</f>
        <v>2.1801172571261684E-2</v>
      </c>
    </row>
    <row r="449" spans="1:4" x14ac:dyDescent="0.35">
      <c r="A449" s="55">
        <v>35034</v>
      </c>
      <c r="B449" s="57">
        <f>VLOOKUP(Table26[[#This Row],[Date]],'DB Money Supply'!$A:$E,5)</f>
        <v>3629.5</v>
      </c>
      <c r="C449" s="30">
        <f>(Table26[[#This Row],[M2 Money Stock, Billions of Dollars, Monthly, Seasonally Adjusted]]-B448)/B448</f>
        <v>2.6520069615182489E-3</v>
      </c>
      <c r="D449" s="31">
        <f>((1+Table26[[#This Row],[Monthly change]])^12)-1</f>
        <v>3.229239885514068E-2</v>
      </c>
    </row>
    <row r="450" spans="1:4" x14ac:dyDescent="0.35">
      <c r="A450" s="33">
        <v>35065</v>
      </c>
      <c r="B450" s="57">
        <f>VLOOKUP(Table26[[#This Row],[Date]],'DB Money Supply'!$A:$E,5)</f>
        <v>3647.9</v>
      </c>
      <c r="C450" s="30">
        <f>(Table26[[#This Row],[M2 Money Stock, Billions of Dollars, Monthly, Seasonally Adjusted]]-B449)/B449</f>
        <v>5.0695688111310347E-3</v>
      </c>
      <c r="D450" s="31">
        <f>((1+Table26[[#This Row],[Monthly change]])^12)-1</f>
        <v>6.2560054131644005E-2</v>
      </c>
    </row>
    <row r="451" spans="1:4" x14ac:dyDescent="0.35">
      <c r="A451" s="55">
        <v>35096</v>
      </c>
      <c r="B451" s="57">
        <f>VLOOKUP(Table26[[#This Row],[Date]],'DB Money Supply'!$A:$E,5)</f>
        <v>3661.8</v>
      </c>
      <c r="C451" s="30">
        <f>(Table26[[#This Row],[M2 Money Stock, Billions of Dollars, Monthly, Seasonally Adjusted]]-B450)/B450</f>
        <v>3.8104114696126787E-3</v>
      </c>
      <c r="D451" s="31">
        <f>((1+Table26[[#This Row],[Monthly change]])^12)-1</f>
        <v>4.6695483509491043E-2</v>
      </c>
    </row>
    <row r="452" spans="1:4" x14ac:dyDescent="0.35">
      <c r="A452" s="33">
        <v>35125</v>
      </c>
      <c r="B452" s="57">
        <f>VLOOKUP(Table26[[#This Row],[Date]],'DB Money Supply'!$A:$E,5)</f>
        <v>3686.9</v>
      </c>
      <c r="C452" s="30">
        <f>(Table26[[#This Row],[M2 Money Stock, Billions of Dollars, Monthly, Seasonally Adjusted]]-B451)/B451</f>
        <v>6.8545524059205601E-3</v>
      </c>
      <c r="D452" s="31">
        <f>((1+Table26[[#This Row],[Monthly change]])^12)-1</f>
        <v>8.5427589641191126E-2</v>
      </c>
    </row>
    <row r="453" spans="1:4" x14ac:dyDescent="0.35">
      <c r="A453" s="55">
        <v>35156</v>
      </c>
      <c r="B453" s="57">
        <f>VLOOKUP(Table26[[#This Row],[Date]],'DB Money Supply'!$A:$E,5)</f>
        <v>3697.7</v>
      </c>
      <c r="C453" s="30">
        <f>(Table26[[#This Row],[M2 Money Stock, Billions of Dollars, Monthly, Seasonally Adjusted]]-B452)/B452</f>
        <v>2.9292901895900964E-3</v>
      </c>
      <c r="D453" s="31">
        <f>((1+Table26[[#This Row],[Monthly change]])^12)-1</f>
        <v>3.5723377605581641E-2</v>
      </c>
    </row>
    <row r="454" spans="1:4" x14ac:dyDescent="0.35">
      <c r="A454" s="33">
        <v>35186</v>
      </c>
      <c r="B454" s="57">
        <f>VLOOKUP(Table26[[#This Row],[Date]],'DB Money Supply'!$A:$E,5)</f>
        <v>3709.6</v>
      </c>
      <c r="C454" s="30">
        <f>(Table26[[#This Row],[M2 Money Stock, Billions of Dollars, Monthly, Seasonally Adjusted]]-B453)/B453</f>
        <v>3.2182167293182498E-3</v>
      </c>
      <c r="D454" s="31">
        <f>((1+Table26[[#This Row],[Monthly change]])^12)-1</f>
        <v>3.930954354945837E-2</v>
      </c>
    </row>
    <row r="455" spans="1:4" x14ac:dyDescent="0.35">
      <c r="A455" s="55">
        <v>35217</v>
      </c>
      <c r="B455" s="57">
        <f>VLOOKUP(Table26[[#This Row],[Date]],'DB Money Supply'!$A:$E,5)</f>
        <v>3722.5</v>
      </c>
      <c r="C455" s="30">
        <f>(Table26[[#This Row],[M2 Money Stock, Billions of Dollars, Monthly, Seasonally Adjusted]]-B454)/B454</f>
        <v>3.4774638775070333E-3</v>
      </c>
      <c r="D455" s="31">
        <f>((1+Table26[[#This Row],[Monthly change]])^12)-1</f>
        <v>4.2537012618069525E-2</v>
      </c>
    </row>
    <row r="456" spans="1:4" x14ac:dyDescent="0.35">
      <c r="A456" s="33">
        <v>35247</v>
      </c>
      <c r="B456" s="57">
        <f>VLOOKUP(Table26[[#This Row],[Date]],'DB Money Supply'!$A:$E,5)</f>
        <v>3737.1</v>
      </c>
      <c r="C456" s="30">
        <f>(Table26[[#This Row],[M2 Money Stock, Billions of Dollars, Monthly, Seasonally Adjusted]]-B455)/B455</f>
        <v>3.9220953660174373E-3</v>
      </c>
      <c r="D456" s="31">
        <f>((1+Table26[[#This Row],[Monthly change]])^12)-1</f>
        <v>4.8093802424760579E-2</v>
      </c>
    </row>
    <row r="457" spans="1:4" x14ac:dyDescent="0.35">
      <c r="A457" s="55">
        <v>35278</v>
      </c>
      <c r="B457" s="57">
        <f>VLOOKUP(Table26[[#This Row],[Date]],'DB Money Supply'!$A:$E,5)</f>
        <v>3744</v>
      </c>
      <c r="C457" s="30">
        <f>(Table26[[#This Row],[M2 Money Stock, Billions of Dollars, Monthly, Seasonally Adjusted]]-B456)/B456</f>
        <v>1.8463514489845312E-3</v>
      </c>
      <c r="D457" s="31">
        <f>((1+Table26[[#This Row],[Monthly change]])^12)-1</f>
        <v>2.2382602792068163E-2</v>
      </c>
    </row>
    <row r="458" spans="1:4" x14ac:dyDescent="0.35">
      <c r="A458" s="33">
        <v>35309</v>
      </c>
      <c r="B458" s="57">
        <f>VLOOKUP(Table26[[#This Row],[Date]],'DB Money Supply'!$A:$E,5)</f>
        <v>3753.4</v>
      </c>
      <c r="C458" s="30">
        <f>(Table26[[#This Row],[M2 Money Stock, Billions of Dollars, Monthly, Seasonally Adjusted]]-B457)/B457</f>
        <v>2.5106837606837852E-3</v>
      </c>
      <c r="D458" s="31">
        <f>((1+Table26[[#This Row],[Monthly change]])^12)-1</f>
        <v>3.0547739809602792E-2</v>
      </c>
    </row>
    <row r="459" spans="1:4" x14ac:dyDescent="0.35">
      <c r="A459" s="55">
        <v>35339</v>
      </c>
      <c r="B459" s="57">
        <f>VLOOKUP(Table26[[#This Row],[Date]],'DB Money Supply'!$A:$E,5)</f>
        <v>3772.8</v>
      </c>
      <c r="C459" s="30">
        <f>(Table26[[#This Row],[M2 Money Stock, Billions of Dollars, Monthly, Seasonally Adjusted]]-B458)/B458</f>
        <v>5.1686470933020971E-3</v>
      </c>
      <c r="D459" s="31">
        <f>((1+Table26[[#This Row],[Monthly change]])^12)-1</f>
        <v>6.3817683167229466E-2</v>
      </c>
    </row>
    <row r="460" spans="1:4" x14ac:dyDescent="0.35">
      <c r="A460" s="33">
        <v>35370</v>
      </c>
      <c r="B460" s="57">
        <f>VLOOKUP(Table26[[#This Row],[Date]],'DB Money Supply'!$A:$E,5)</f>
        <v>3795.1</v>
      </c>
      <c r="C460" s="30">
        <f>(Table26[[#This Row],[M2 Money Stock, Billions of Dollars, Monthly, Seasonally Adjusted]]-B459)/B459</f>
        <v>5.9107294317217252E-3</v>
      </c>
      <c r="D460" s="31">
        <f>((1+Table26[[#This Row],[Monthly change]])^12)-1</f>
        <v>7.3280617130895731E-2</v>
      </c>
    </row>
    <row r="461" spans="1:4" x14ac:dyDescent="0.35">
      <c r="A461" s="55">
        <v>35400</v>
      </c>
      <c r="B461" s="57">
        <f>VLOOKUP(Table26[[#This Row],[Date]],'DB Money Supply'!$A:$E,5)</f>
        <v>3818.6</v>
      </c>
      <c r="C461" s="30">
        <f>(Table26[[#This Row],[M2 Money Stock, Billions of Dollars, Monthly, Seasonally Adjusted]]-B460)/B460</f>
        <v>6.1921951990724887E-3</v>
      </c>
      <c r="D461" s="31">
        <f>((1+Table26[[#This Row],[Monthly change]])^12)-1</f>
        <v>7.6889968373574202E-2</v>
      </c>
    </row>
    <row r="462" spans="1:4" x14ac:dyDescent="0.35">
      <c r="A462" s="55">
        <v>35431</v>
      </c>
      <c r="B462" s="57">
        <f>VLOOKUP(Table26[[#This Row],[Date]],'DB Money Supply'!$A:$E,5)</f>
        <v>3834.6</v>
      </c>
      <c r="C462" s="30">
        <f>(Table26[[#This Row],[M2 Money Stock, Billions of Dollars, Monthly, Seasonally Adjusted]]-B461)/B461</f>
        <v>4.1900172838212962E-3</v>
      </c>
      <c r="D462" s="31">
        <f>((1+Table26[[#This Row],[Monthly change]])^12)-1</f>
        <v>5.145525657606953E-2</v>
      </c>
    </row>
    <row r="463" spans="1:4" x14ac:dyDescent="0.35">
      <c r="A463" s="33">
        <v>35462</v>
      </c>
      <c r="B463" s="57">
        <f>VLOOKUP(Table26[[#This Row],[Date]],'DB Money Supply'!$A:$E,5)</f>
        <v>3846.3</v>
      </c>
      <c r="C463" s="30">
        <f>(Table26[[#This Row],[M2 Money Stock, Billions of Dollars, Monthly, Seasonally Adjusted]]-B462)/B462</f>
        <v>3.0511657017681828E-3</v>
      </c>
      <c r="D463" s="31">
        <f>((1+Table26[[#This Row],[Monthly change]])^12)-1</f>
        <v>3.723471507095133E-2</v>
      </c>
    </row>
    <row r="464" spans="1:4" x14ac:dyDescent="0.35">
      <c r="A464" s="55">
        <v>35490</v>
      </c>
      <c r="B464" s="57">
        <f>VLOOKUP(Table26[[#This Row],[Date]],'DB Money Supply'!$A:$E,5)</f>
        <v>3861.2</v>
      </c>
      <c r="C464" s="30">
        <f>(Table26[[#This Row],[M2 Money Stock, Billions of Dollars, Monthly, Seasonally Adjusted]]-B463)/B463</f>
        <v>3.8738527935937486E-3</v>
      </c>
      <c r="D464" s="31">
        <f>((1+Table26[[#This Row],[Monthly change]])^12)-1</f>
        <v>4.7489579687531869E-2</v>
      </c>
    </row>
    <row r="465" spans="1:4" x14ac:dyDescent="0.35">
      <c r="A465" s="33">
        <v>35521</v>
      </c>
      <c r="B465" s="57">
        <f>VLOOKUP(Table26[[#This Row],[Date]],'DB Money Supply'!$A:$E,5)</f>
        <v>3877</v>
      </c>
      <c r="C465" s="30">
        <f>(Table26[[#This Row],[M2 Money Stock, Billions of Dollars, Monthly, Seasonally Adjusted]]-B464)/B464</f>
        <v>4.0919921268000063E-3</v>
      </c>
      <c r="D465" s="31">
        <f>((1+Table26[[#This Row],[Monthly change]])^12)-1</f>
        <v>5.0224249540797627E-2</v>
      </c>
    </row>
    <row r="466" spans="1:4" x14ac:dyDescent="0.35">
      <c r="A466" s="55">
        <v>35551</v>
      </c>
      <c r="B466" s="57">
        <f>VLOOKUP(Table26[[#This Row],[Date]],'DB Money Supply'!$A:$E,5)</f>
        <v>3889.2</v>
      </c>
      <c r="C466" s="30">
        <f>(Table26[[#This Row],[M2 Money Stock, Billions of Dollars, Monthly, Seasonally Adjusted]]-B465)/B465</f>
        <v>3.1467629610523132E-3</v>
      </c>
      <c r="D466" s="31">
        <f>((1+Table26[[#This Row],[Monthly change]])^12)-1</f>
        <v>3.8421599159773612E-2</v>
      </c>
    </row>
    <row r="467" spans="1:4" x14ac:dyDescent="0.35">
      <c r="A467" s="33">
        <v>35582</v>
      </c>
      <c r="B467" s="57">
        <f>VLOOKUP(Table26[[#This Row],[Date]],'DB Money Supply'!$A:$E,5)</f>
        <v>3906</v>
      </c>
      <c r="C467" s="30">
        <f>(Table26[[#This Row],[M2 Money Stock, Billions of Dollars, Monthly, Seasonally Adjusted]]-B466)/B466</f>
        <v>4.3196544276458354E-3</v>
      </c>
      <c r="D467" s="31">
        <f>((1+Table26[[#This Row],[Monthly change]])^12)-1</f>
        <v>5.3085280512463529E-2</v>
      </c>
    </row>
    <row r="468" spans="1:4" x14ac:dyDescent="0.35">
      <c r="A468" s="55">
        <v>35612</v>
      </c>
      <c r="B468" s="57">
        <f>VLOOKUP(Table26[[#This Row],[Date]],'DB Money Supply'!$A:$E,5)</f>
        <v>3923.9</v>
      </c>
      <c r="C468" s="30">
        <f>(Table26[[#This Row],[M2 Money Stock, Billions of Dollars, Monthly, Seasonally Adjusted]]-B467)/B467</f>
        <v>4.5826932923707349E-3</v>
      </c>
      <c r="D468" s="31">
        <f>((1+Table26[[#This Row],[Monthly change]])^12)-1</f>
        <v>5.6399783700460171E-2</v>
      </c>
    </row>
    <row r="469" spans="1:4" x14ac:dyDescent="0.35">
      <c r="A469" s="33">
        <v>35643</v>
      </c>
      <c r="B469" s="57">
        <f>VLOOKUP(Table26[[#This Row],[Date]],'DB Money Supply'!$A:$E,5)</f>
        <v>3957.4</v>
      </c>
      <c r="C469" s="30">
        <f>(Table26[[#This Row],[M2 Money Stock, Billions of Dollars, Monthly, Seasonally Adjusted]]-B468)/B468</f>
        <v>8.5374245011340753E-3</v>
      </c>
      <c r="D469" s="31">
        <f>((1+Table26[[#This Row],[Monthly change]])^12)-1</f>
        <v>0.10739924272092294</v>
      </c>
    </row>
    <row r="470" spans="1:4" x14ac:dyDescent="0.35">
      <c r="A470" s="55">
        <v>35674</v>
      </c>
      <c r="B470" s="57">
        <f>VLOOKUP(Table26[[#This Row],[Date]],'DB Money Supply'!$A:$E,5)</f>
        <v>3973.1</v>
      </c>
      <c r="C470" s="30">
        <f>(Table26[[#This Row],[M2 Money Stock, Billions of Dollars, Monthly, Seasonally Adjusted]]-B469)/B469</f>
        <v>3.9672512255520837E-3</v>
      </c>
      <c r="D470" s="31">
        <f>((1+Table26[[#This Row],[Monthly change]])^12)-1</f>
        <v>4.8659654536837404E-2</v>
      </c>
    </row>
    <row r="471" spans="1:4" x14ac:dyDescent="0.35">
      <c r="A471" s="33">
        <v>35704</v>
      </c>
      <c r="B471" s="57">
        <f>VLOOKUP(Table26[[#This Row],[Date]],'DB Money Supply'!$A:$E,5)</f>
        <v>3992.3</v>
      </c>
      <c r="C471" s="30">
        <f>(Table26[[#This Row],[M2 Money Stock, Billions of Dollars, Monthly, Seasonally Adjusted]]-B470)/B470</f>
        <v>4.8324985527674292E-3</v>
      </c>
      <c r="D471" s="31">
        <f>((1+Table26[[#This Row],[Monthly change]])^12)-1</f>
        <v>5.955638325656043E-2</v>
      </c>
    </row>
    <row r="472" spans="1:4" x14ac:dyDescent="0.35">
      <c r="A472" s="55">
        <v>35735</v>
      </c>
      <c r="B472" s="57">
        <f>VLOOKUP(Table26[[#This Row],[Date]],'DB Money Supply'!$A:$E,5)</f>
        <v>4014.8</v>
      </c>
      <c r="C472" s="30">
        <f>(Table26[[#This Row],[M2 Money Stock, Billions of Dollars, Monthly, Seasonally Adjusted]]-B471)/B471</f>
        <v>5.6358490093429848E-3</v>
      </c>
      <c r="D472" s="31">
        <f>((1+Table26[[#This Row],[Monthly change]])^12)-1</f>
        <v>6.9766418714456657E-2</v>
      </c>
    </row>
    <row r="473" spans="1:4" x14ac:dyDescent="0.35">
      <c r="A473" s="33">
        <v>35765</v>
      </c>
      <c r="B473" s="57">
        <f>VLOOKUP(Table26[[#This Row],[Date]],'DB Money Supply'!$A:$E,5)</f>
        <v>4032.9</v>
      </c>
      <c r="C473" s="30">
        <f>(Table26[[#This Row],[M2 Money Stock, Billions of Dollars, Monthly, Seasonally Adjusted]]-B472)/B472</f>
        <v>4.5083192188900834E-3</v>
      </c>
      <c r="D473" s="31">
        <f>((1+Table26[[#This Row],[Monthly change]])^12)-1</f>
        <v>5.5461641671494366E-2</v>
      </c>
    </row>
    <row r="474" spans="1:4" x14ac:dyDescent="0.35">
      <c r="A474" s="55">
        <v>35796</v>
      </c>
      <c r="B474" s="57">
        <f>VLOOKUP(Table26[[#This Row],[Date]],'DB Money Supply'!$A:$E,5)</f>
        <v>4056.2</v>
      </c>
      <c r="C474" s="30">
        <f>(Table26[[#This Row],[M2 Money Stock, Billions of Dollars, Monthly, Seasonally Adjusted]]-B473)/B473</f>
        <v>5.7774802251480883E-3</v>
      </c>
      <c r="D474" s="31">
        <f>((1+Table26[[#This Row],[Monthly change]])^12)-1</f>
        <v>7.1575778269131085E-2</v>
      </c>
    </row>
    <row r="475" spans="1:4" x14ac:dyDescent="0.35">
      <c r="A475" s="33">
        <v>35827</v>
      </c>
      <c r="B475" s="57">
        <f>VLOOKUP(Table26[[#This Row],[Date]],'DB Money Supply'!$A:$E,5)</f>
        <v>4088.9</v>
      </c>
      <c r="C475" s="30">
        <f>(Table26[[#This Row],[M2 Money Stock, Billions of Dollars, Monthly, Seasonally Adjusted]]-B474)/B474</f>
        <v>8.0617326561807298E-3</v>
      </c>
      <c r="D475" s="31">
        <f>((1+Table26[[#This Row],[Monthly change]])^12)-1</f>
        <v>0.10114761889545565</v>
      </c>
    </row>
    <row r="476" spans="1:4" x14ac:dyDescent="0.35">
      <c r="A476" s="55">
        <v>35855</v>
      </c>
      <c r="B476" s="57">
        <f>VLOOKUP(Table26[[#This Row],[Date]],'DB Money Supply'!$A:$E,5)</f>
        <v>4114.3</v>
      </c>
      <c r="C476" s="30">
        <f>(Table26[[#This Row],[M2 Money Stock, Billions of Dollars, Monthly, Seasonally Adjusted]]-B475)/B475</f>
        <v>6.2119396414683876E-3</v>
      </c>
      <c r="D476" s="31">
        <f>((1+Table26[[#This Row],[Monthly change]])^12)-1</f>
        <v>7.714357662442084E-2</v>
      </c>
    </row>
    <row r="477" spans="1:4" x14ac:dyDescent="0.35">
      <c r="A477" s="33">
        <v>35886</v>
      </c>
      <c r="B477" s="57">
        <f>VLOOKUP(Table26[[#This Row],[Date]],'DB Money Supply'!$A:$E,5)</f>
        <v>4140.2</v>
      </c>
      <c r="C477" s="30">
        <f>(Table26[[#This Row],[M2 Money Stock, Billions of Dollars, Monthly, Seasonally Adjusted]]-B476)/B476</f>
        <v>6.2951170308435545E-3</v>
      </c>
      <c r="D477" s="31">
        <f>((1+Table26[[#This Row],[Monthly change]])^12)-1</f>
        <v>7.8212553038775168E-2</v>
      </c>
    </row>
    <row r="478" spans="1:4" x14ac:dyDescent="0.35">
      <c r="A478" s="55">
        <v>35916</v>
      </c>
      <c r="B478" s="57">
        <f>VLOOKUP(Table26[[#This Row],[Date]],'DB Money Supply'!$A:$E,5)</f>
        <v>4164.3999999999996</v>
      </c>
      <c r="C478" s="30">
        <f>(Table26[[#This Row],[M2 Money Stock, Billions of Dollars, Monthly, Seasonally Adjusted]]-B477)/B477</f>
        <v>5.8451282546736439E-3</v>
      </c>
      <c r="D478" s="31">
        <f>((1+Table26[[#This Row],[Monthly change]])^12)-1</f>
        <v>7.2440981318408593E-2</v>
      </c>
    </row>
    <row r="479" spans="1:4" x14ac:dyDescent="0.35">
      <c r="A479" s="33">
        <v>35947</v>
      </c>
      <c r="B479" s="57">
        <f>VLOOKUP(Table26[[#This Row],[Date]],'DB Money Supply'!$A:$E,5)</f>
        <v>4184.1000000000004</v>
      </c>
      <c r="C479" s="30">
        <f>(Table26[[#This Row],[M2 Money Stock, Billions of Dollars, Monthly, Seasonally Adjusted]]-B478)/B478</f>
        <v>4.7305734319471543E-3</v>
      </c>
      <c r="D479" s="31">
        <f>((1+Table26[[#This Row],[Monthly change]])^12)-1</f>
        <v>5.8267390118596829E-2</v>
      </c>
    </row>
    <row r="480" spans="1:4" x14ac:dyDescent="0.35">
      <c r="A480" s="55">
        <v>35977</v>
      </c>
      <c r="B480" s="57">
        <f>VLOOKUP(Table26[[#This Row],[Date]],'DB Money Supply'!$A:$E,5)</f>
        <v>4203.8</v>
      </c>
      <c r="C480" s="30">
        <f>(Table26[[#This Row],[M2 Money Stock, Billions of Dollars, Monthly, Seasonally Adjusted]]-B479)/B479</f>
        <v>4.7083004708300029E-3</v>
      </c>
      <c r="D480" s="31">
        <f>((1+Table26[[#This Row],[Monthly change]])^12)-1</f>
        <v>5.7985907196723474E-2</v>
      </c>
    </row>
    <row r="481" spans="1:4" x14ac:dyDescent="0.35">
      <c r="A481" s="55">
        <v>36008</v>
      </c>
      <c r="B481" s="57">
        <f>VLOOKUP(Table26[[#This Row],[Date]],'DB Money Supply'!$A:$E,5)</f>
        <v>4228.7</v>
      </c>
      <c r="C481" s="30">
        <f>(Table26[[#This Row],[M2 Money Stock, Billions of Dollars, Monthly, Seasonally Adjusted]]-B480)/B480</f>
        <v>5.9232123316998037E-3</v>
      </c>
      <c r="D481" s="31">
        <f>((1+Table26[[#This Row],[Monthly change]])^12)-1</f>
        <v>7.3440455199961008E-2</v>
      </c>
    </row>
    <row r="482" spans="1:4" x14ac:dyDescent="0.35">
      <c r="A482" s="33">
        <v>36039</v>
      </c>
      <c r="B482" s="57">
        <f>VLOOKUP(Table26[[#This Row],[Date]],'DB Money Supply'!$A:$E,5)</f>
        <v>4267.6000000000004</v>
      </c>
      <c r="C482" s="30">
        <f>(Table26[[#This Row],[M2 Money Stock, Billions of Dollars, Monthly, Seasonally Adjusted]]-B481)/B481</f>
        <v>9.1990446236433297E-3</v>
      </c>
      <c r="D482" s="31">
        <f>((1+Table26[[#This Row],[Monthly change]])^12)-1</f>
        <v>0.11614847073974222</v>
      </c>
    </row>
    <row r="483" spans="1:4" x14ac:dyDescent="0.35">
      <c r="A483" s="55">
        <v>36069</v>
      </c>
      <c r="B483" s="57">
        <f>VLOOKUP(Table26[[#This Row],[Date]],'DB Money Supply'!$A:$E,5)</f>
        <v>4307.7</v>
      </c>
      <c r="C483" s="30">
        <f>(Table26[[#This Row],[M2 Money Stock, Billions of Dollars, Monthly, Seasonally Adjusted]]-B482)/B482</f>
        <v>9.3963820414283087E-3</v>
      </c>
      <c r="D483" s="31">
        <f>((1+Table26[[#This Row],[Monthly change]])^12)-1</f>
        <v>0.11877029118399252</v>
      </c>
    </row>
    <row r="484" spans="1:4" x14ac:dyDescent="0.35">
      <c r="A484" s="33">
        <v>36100</v>
      </c>
      <c r="B484" s="57">
        <f>VLOOKUP(Table26[[#This Row],[Date]],'DB Money Supply'!$A:$E,5)</f>
        <v>4346.3999999999996</v>
      </c>
      <c r="C484" s="30">
        <f>(Table26[[#This Row],[M2 Money Stock, Billions of Dollars, Monthly, Seasonally Adjusted]]-B483)/B483</f>
        <v>8.9839125287275862E-3</v>
      </c>
      <c r="D484" s="31">
        <f>((1+Table26[[#This Row],[Monthly change]])^12)-1</f>
        <v>0.11329664838638842</v>
      </c>
    </row>
    <row r="485" spans="1:4" x14ac:dyDescent="0.35">
      <c r="A485" s="55">
        <v>36130</v>
      </c>
      <c r="B485" s="57">
        <f>VLOOKUP(Table26[[#This Row],[Date]],'DB Money Supply'!$A:$E,5)</f>
        <v>4375.2</v>
      </c>
      <c r="C485" s="30">
        <f>(Table26[[#This Row],[M2 Money Stock, Billions of Dollars, Monthly, Seasonally Adjusted]]-B484)/B484</f>
        <v>6.6261733848702797E-3</v>
      </c>
      <c r="D485" s="31">
        <f>((1+Table26[[#This Row],[Monthly change]])^12)-1</f>
        <v>8.2476857099379242E-2</v>
      </c>
    </row>
    <row r="486" spans="1:4" x14ac:dyDescent="0.35">
      <c r="A486" s="33">
        <v>36161</v>
      </c>
      <c r="B486" s="57">
        <f>VLOOKUP(Table26[[#This Row],[Date]],'DB Money Supply'!$A:$E,5)</f>
        <v>4402.6000000000004</v>
      </c>
      <c r="C486" s="30">
        <f>(Table26[[#This Row],[M2 Money Stock, Billions of Dollars, Monthly, Seasonally Adjusted]]-B485)/B485</f>
        <v>6.2625708539039461E-3</v>
      </c>
      <c r="D486" s="31">
        <f>((1+Table26[[#This Row],[Monthly change]])^12)-1</f>
        <v>7.7794161403738515E-2</v>
      </c>
    </row>
    <row r="487" spans="1:4" x14ac:dyDescent="0.35">
      <c r="A487" s="55">
        <v>36192</v>
      </c>
      <c r="B487" s="57">
        <f>VLOOKUP(Table26[[#This Row],[Date]],'DB Money Supply'!$A:$E,5)</f>
        <v>4425.3</v>
      </c>
      <c r="C487" s="30">
        <f>(Table26[[#This Row],[M2 Money Stock, Billions of Dollars, Monthly, Seasonally Adjusted]]-B486)/B486</f>
        <v>5.1560441557261198E-3</v>
      </c>
      <c r="D487" s="31">
        <f>((1+Table26[[#This Row],[Monthly change]])^12)-1</f>
        <v>6.36576347609632E-2</v>
      </c>
    </row>
    <row r="488" spans="1:4" x14ac:dyDescent="0.35">
      <c r="A488" s="33">
        <v>36220</v>
      </c>
      <c r="B488" s="57">
        <f>VLOOKUP(Table26[[#This Row],[Date]],'DB Money Supply'!$A:$E,5)</f>
        <v>4432.1000000000004</v>
      </c>
      <c r="C488" s="30">
        <f>(Table26[[#This Row],[M2 Money Stock, Billions of Dollars, Monthly, Seasonally Adjusted]]-B487)/B487</f>
        <v>1.5366189862834568E-3</v>
      </c>
      <c r="D488" s="31">
        <f>((1+Table26[[#This Row],[Monthly change]])^12)-1</f>
        <v>1.8596067881484046E-2</v>
      </c>
    </row>
    <row r="489" spans="1:4" x14ac:dyDescent="0.35">
      <c r="A489" s="55">
        <v>36251</v>
      </c>
      <c r="B489" s="57">
        <f>VLOOKUP(Table26[[#This Row],[Date]],'DB Money Supply'!$A:$E,5)</f>
        <v>4460.7</v>
      </c>
      <c r="C489" s="30">
        <f>(Table26[[#This Row],[M2 Money Stock, Billions of Dollars, Monthly, Seasonally Adjusted]]-B488)/B488</f>
        <v>6.4529229936146418E-3</v>
      </c>
      <c r="D489" s="31">
        <f>((1+Table26[[#This Row],[Monthly change]])^12)-1</f>
        <v>8.0243311579260235E-2</v>
      </c>
    </row>
    <row r="490" spans="1:4" x14ac:dyDescent="0.35">
      <c r="A490" s="33">
        <v>36281</v>
      </c>
      <c r="B490" s="57">
        <f>VLOOKUP(Table26[[#This Row],[Date]],'DB Money Supply'!$A:$E,5)</f>
        <v>4485.3</v>
      </c>
      <c r="C490" s="30">
        <f>(Table26[[#This Row],[M2 Money Stock, Billions of Dollars, Monthly, Seasonally Adjusted]]-B489)/B489</f>
        <v>5.5148295110633676E-3</v>
      </c>
      <c r="D490" s="31">
        <f>((1+Table26[[#This Row],[Monthly change]])^12)-1</f>
        <v>6.8222596169400518E-2</v>
      </c>
    </row>
    <row r="491" spans="1:4" x14ac:dyDescent="0.35">
      <c r="A491" s="55">
        <v>36312</v>
      </c>
      <c r="B491" s="57">
        <f>VLOOKUP(Table26[[#This Row],[Date]],'DB Money Supply'!$A:$E,5)</f>
        <v>4507.2</v>
      </c>
      <c r="C491" s="30">
        <f>(Table26[[#This Row],[M2 Money Stock, Billions of Dollars, Monthly, Seasonally Adjusted]]-B490)/B490</f>
        <v>4.8826165473880535E-3</v>
      </c>
      <c r="D491" s="31">
        <f>((1+Table26[[#This Row],[Monthly change]])^12)-1</f>
        <v>6.0190726723299726E-2</v>
      </c>
    </row>
    <row r="492" spans="1:4" x14ac:dyDescent="0.35">
      <c r="A492" s="33">
        <v>36342</v>
      </c>
      <c r="B492" s="57">
        <f>VLOOKUP(Table26[[#This Row],[Date]],'DB Money Supply'!$A:$E,5)</f>
        <v>4534.5</v>
      </c>
      <c r="C492" s="30">
        <f>(Table26[[#This Row],[M2 Money Stock, Billions of Dollars, Monthly, Seasonally Adjusted]]-B491)/B491</f>
        <v>6.0569755058573352E-3</v>
      </c>
      <c r="D492" s="31">
        <f>((1+Table26[[#This Row],[Monthly change]])^12)-1</f>
        <v>7.5154604293405702E-2</v>
      </c>
    </row>
    <row r="493" spans="1:4" x14ac:dyDescent="0.35">
      <c r="A493" s="55">
        <v>36373</v>
      </c>
      <c r="B493" s="57">
        <f>VLOOKUP(Table26[[#This Row],[Date]],'DB Money Supply'!$A:$E,5)</f>
        <v>4551.7</v>
      </c>
      <c r="C493" s="30">
        <f>(Table26[[#This Row],[M2 Money Stock, Billions of Dollars, Monthly, Seasonally Adjusted]]-B492)/B492</f>
        <v>3.7931414709449374E-3</v>
      </c>
      <c r="D493" s="31">
        <f>((1+Table26[[#This Row],[Monthly change]])^12)-1</f>
        <v>4.6479410206897054E-2</v>
      </c>
    </row>
    <row r="494" spans="1:4" x14ac:dyDescent="0.35">
      <c r="A494" s="33">
        <v>36404</v>
      </c>
      <c r="B494" s="57">
        <f>VLOOKUP(Table26[[#This Row],[Date]],'DB Money Supply'!$A:$E,5)</f>
        <v>4567.7</v>
      </c>
      <c r="C494" s="30">
        <f>(Table26[[#This Row],[M2 Money Stock, Billions of Dollars, Monthly, Seasonally Adjusted]]-B493)/B493</f>
        <v>3.5151701562053739E-3</v>
      </c>
      <c r="D494" s="31">
        <f>((1+Table26[[#This Row],[Monthly change]])^12)-1</f>
        <v>4.3007197362522342E-2</v>
      </c>
    </row>
    <row r="495" spans="1:4" x14ac:dyDescent="0.35">
      <c r="A495" s="55">
        <v>36434</v>
      </c>
      <c r="B495" s="57">
        <f>VLOOKUP(Table26[[#This Row],[Date]],'DB Money Supply'!$A:$E,5)</f>
        <v>4591.5</v>
      </c>
      <c r="C495" s="30">
        <f>(Table26[[#This Row],[M2 Money Stock, Billions of Dollars, Monthly, Seasonally Adjusted]]-B494)/B494</f>
        <v>5.2104998139107612E-3</v>
      </c>
      <c r="D495" s="31">
        <f>((1+Table26[[#This Row],[Monthly change]])^12)-1</f>
        <v>6.4349341555299144E-2</v>
      </c>
    </row>
    <row r="496" spans="1:4" x14ac:dyDescent="0.35">
      <c r="A496" s="33">
        <v>36465</v>
      </c>
      <c r="B496" s="57">
        <f>VLOOKUP(Table26[[#This Row],[Date]],'DB Money Supply'!$A:$E,5)</f>
        <v>4610.5</v>
      </c>
      <c r="C496" s="30">
        <f>(Table26[[#This Row],[M2 Money Stock, Billions of Dollars, Monthly, Seasonally Adjusted]]-B495)/B495</f>
        <v>4.138081237068496E-3</v>
      </c>
      <c r="D496" s="31">
        <f>((1+Table26[[#This Row],[Monthly change]])^12)-1</f>
        <v>5.0802875285047788E-2</v>
      </c>
    </row>
    <row r="497" spans="1:4" x14ac:dyDescent="0.35">
      <c r="A497" s="55">
        <v>36495</v>
      </c>
      <c r="B497" s="57">
        <f>VLOOKUP(Table26[[#This Row],[Date]],'DB Money Supply'!$A:$E,5)</f>
        <v>4638</v>
      </c>
      <c r="C497" s="30">
        <f>(Table26[[#This Row],[M2 Money Stock, Billions of Dollars, Monthly, Seasonally Adjusted]]-B496)/B496</f>
        <v>5.9646459169287493E-3</v>
      </c>
      <c r="D497" s="31">
        <f>((1+Table26[[#This Row],[Monthly change]])^12)-1</f>
        <v>7.397115054438208E-2</v>
      </c>
    </row>
    <row r="498" spans="1:4" x14ac:dyDescent="0.35">
      <c r="A498" s="33">
        <v>36526</v>
      </c>
      <c r="B498" s="57">
        <f>VLOOKUP(Table26[[#This Row],[Date]],'DB Money Supply'!$A:$E,5)</f>
        <v>4666.2</v>
      </c>
      <c r="C498" s="30">
        <f>(Table26[[#This Row],[M2 Money Stock, Billions of Dollars, Monthly, Seasonally Adjusted]]-B497)/B497</f>
        <v>6.0802069857696893E-3</v>
      </c>
      <c r="D498" s="31">
        <f>((1+Table26[[#This Row],[Monthly change]])^12)-1</f>
        <v>7.5452566802596044E-2</v>
      </c>
    </row>
    <row r="499" spans="1:4" x14ac:dyDescent="0.35">
      <c r="A499" s="55">
        <v>36557</v>
      </c>
      <c r="B499" s="57">
        <f>VLOOKUP(Table26[[#This Row],[Date]],'DB Money Supply'!$A:$E,5)</f>
        <v>4679.3999999999996</v>
      </c>
      <c r="C499" s="30">
        <f>(Table26[[#This Row],[M2 Money Stock, Billions of Dollars, Monthly, Seasonally Adjusted]]-B498)/B498</f>
        <v>2.8288543140027899E-3</v>
      </c>
      <c r="D499" s="31">
        <f>((1+Table26[[#This Row],[Monthly change]])^12)-1</f>
        <v>3.4479423402935971E-2</v>
      </c>
    </row>
    <row r="500" spans="1:4" x14ac:dyDescent="0.35">
      <c r="A500" s="55">
        <v>36586</v>
      </c>
      <c r="B500" s="57">
        <f>VLOOKUP(Table26[[#This Row],[Date]],'DB Money Supply'!$A:$E,5)</f>
        <v>4710.2</v>
      </c>
      <c r="C500" s="30">
        <f>(Table26[[#This Row],[M2 Money Stock, Billions of Dollars, Monthly, Seasonally Adjusted]]-B499)/B499</f>
        <v>6.5820404325341248E-3</v>
      </c>
      <c r="D500" s="31">
        <f>((1+Table26[[#This Row],[Monthly change]])^12)-1</f>
        <v>8.1907493224189887E-2</v>
      </c>
    </row>
    <row r="501" spans="1:4" x14ac:dyDescent="0.35">
      <c r="A501" s="33">
        <v>36617</v>
      </c>
      <c r="B501" s="57">
        <f>VLOOKUP(Table26[[#This Row],[Date]],'DB Money Supply'!$A:$E,5)</f>
        <v>4766.1000000000004</v>
      </c>
      <c r="C501" s="30">
        <f>(Table26[[#This Row],[M2 Money Stock, Billions of Dollars, Monthly, Seasonally Adjusted]]-B500)/B500</f>
        <v>1.186786123731488E-2</v>
      </c>
      <c r="D501" s="31">
        <f>((1+Table26[[#This Row],[Monthly change]])^12)-1</f>
        <v>0.1520879274605218</v>
      </c>
    </row>
    <row r="502" spans="1:4" x14ac:dyDescent="0.35">
      <c r="A502" s="55">
        <v>36647</v>
      </c>
      <c r="B502" s="57">
        <f>VLOOKUP(Table26[[#This Row],[Date]],'DB Money Supply'!$A:$E,5)</f>
        <v>4753.8999999999996</v>
      </c>
      <c r="C502" s="30">
        <f>(Table26[[#This Row],[M2 Money Stock, Billions of Dollars, Monthly, Seasonally Adjusted]]-B501)/B501</f>
        <v>-2.5597448647742865E-3</v>
      </c>
      <c r="D502" s="31">
        <f>((1+Table26[[#This Row],[Monthly change]])^12)-1</f>
        <v>-3.0288155707529185E-2</v>
      </c>
    </row>
    <row r="503" spans="1:4" x14ac:dyDescent="0.35">
      <c r="A503" s="33">
        <v>36678</v>
      </c>
      <c r="B503" s="57">
        <f>VLOOKUP(Table26[[#This Row],[Date]],'DB Money Supply'!$A:$E,5)</f>
        <v>4771.8</v>
      </c>
      <c r="C503" s="30">
        <f>(Table26[[#This Row],[M2 Money Stock, Billions of Dollars, Monthly, Seasonally Adjusted]]-B502)/B502</f>
        <v>3.7653295189214219E-3</v>
      </c>
      <c r="D503" s="31">
        <f>((1+Table26[[#This Row],[Monthly change]])^12)-1</f>
        <v>4.6131527371254588E-2</v>
      </c>
    </row>
    <row r="504" spans="1:4" x14ac:dyDescent="0.35">
      <c r="A504" s="55">
        <v>36708</v>
      </c>
      <c r="B504" s="57">
        <f>VLOOKUP(Table26[[#This Row],[Date]],'DB Money Supply'!$A:$E,5)</f>
        <v>4789.3999999999996</v>
      </c>
      <c r="C504" s="30">
        <f>(Table26[[#This Row],[M2 Money Stock, Billions of Dollars, Monthly, Seasonally Adjusted]]-B503)/B503</f>
        <v>3.6883356385429928E-3</v>
      </c>
      <c r="D504" s="31">
        <f>((1+Table26[[#This Row],[Monthly change]])^12)-1</f>
        <v>4.51690105174678E-2</v>
      </c>
    </row>
    <row r="505" spans="1:4" x14ac:dyDescent="0.35">
      <c r="A505" s="33">
        <v>36739</v>
      </c>
      <c r="B505" s="57">
        <f>VLOOKUP(Table26[[#This Row],[Date]],'DB Money Supply'!$A:$E,5)</f>
        <v>4817.5</v>
      </c>
      <c r="C505" s="30">
        <f>(Table26[[#This Row],[M2 Money Stock, Billions of Dollars, Monthly, Seasonally Adjusted]]-B504)/B504</f>
        <v>5.867123230467358E-3</v>
      </c>
      <c r="D505" s="31">
        <f>((1+Table26[[#This Row],[Monthly change]])^12)-1</f>
        <v>7.2722430021636253E-2</v>
      </c>
    </row>
    <row r="506" spans="1:4" x14ac:dyDescent="0.35">
      <c r="A506" s="55">
        <v>36770</v>
      </c>
      <c r="B506" s="57">
        <f>VLOOKUP(Table26[[#This Row],[Date]],'DB Money Supply'!$A:$E,5)</f>
        <v>4853.2</v>
      </c>
      <c r="C506" s="30">
        <f>(Table26[[#This Row],[M2 Money Stock, Billions of Dollars, Monthly, Seasonally Adjusted]]-B505)/B505</f>
        <v>7.410482615464415E-3</v>
      </c>
      <c r="D506" s="31">
        <f>((1+Table26[[#This Row],[Monthly change]])^12)-1</f>
        <v>9.2641237349631478E-2</v>
      </c>
    </row>
    <row r="507" spans="1:4" x14ac:dyDescent="0.35">
      <c r="A507" s="33">
        <v>36800</v>
      </c>
      <c r="B507" s="57">
        <f>VLOOKUP(Table26[[#This Row],[Date]],'DB Money Supply'!$A:$E,5)</f>
        <v>4869.2</v>
      </c>
      <c r="C507" s="30">
        <f>(Table26[[#This Row],[M2 Money Stock, Billions of Dollars, Monthly, Seasonally Adjusted]]-B506)/B506</f>
        <v>3.2967938679634057E-3</v>
      </c>
      <c r="D507" s="31">
        <f>((1+Table26[[#This Row],[Monthly change]])^12)-1</f>
        <v>4.0286812406433947E-2</v>
      </c>
    </row>
    <row r="508" spans="1:4" x14ac:dyDescent="0.35">
      <c r="A508" s="55">
        <v>36831</v>
      </c>
      <c r="B508" s="57">
        <f>VLOOKUP(Table26[[#This Row],[Date]],'DB Money Supply'!$A:$E,5)</f>
        <v>4880.3</v>
      </c>
      <c r="C508" s="30">
        <f>(Table26[[#This Row],[M2 Money Stock, Billions of Dollars, Monthly, Seasonally Adjusted]]-B507)/B507</f>
        <v>2.2796352583587375E-3</v>
      </c>
      <c r="D508" s="31">
        <f>((1+Table26[[#This Row],[Monthly change]])^12)-1</f>
        <v>2.770122741956893E-2</v>
      </c>
    </row>
    <row r="509" spans="1:4" x14ac:dyDescent="0.35">
      <c r="A509" s="33">
        <v>36861</v>
      </c>
      <c r="B509" s="57">
        <f>VLOOKUP(Table26[[#This Row],[Date]],'DB Money Supply'!$A:$E,5)</f>
        <v>4925</v>
      </c>
      <c r="C509" s="30">
        <f>(Table26[[#This Row],[M2 Money Stock, Billions of Dollars, Monthly, Seasonally Adjusted]]-B508)/B508</f>
        <v>9.1592729955125331E-3</v>
      </c>
      <c r="D509" s="31">
        <f>((1+Table26[[#This Row],[Monthly change]])^12)-1</f>
        <v>0.11562074822566015</v>
      </c>
    </row>
    <row r="510" spans="1:4" x14ac:dyDescent="0.35">
      <c r="A510" s="55">
        <v>36892</v>
      </c>
      <c r="B510" s="57">
        <f>VLOOKUP(Table26[[#This Row],[Date]],'DB Money Supply'!$A:$E,5)</f>
        <v>4975.7</v>
      </c>
      <c r="C510" s="30">
        <f>(Table26[[#This Row],[M2 Money Stock, Billions of Dollars, Monthly, Seasonally Adjusted]]-B509)/B509</f>
        <v>1.0294416243654786E-2</v>
      </c>
      <c r="D510" s="31">
        <f>((1+Table26[[#This Row],[Monthly change]])^12)-1</f>
        <v>0.13077300635995437</v>
      </c>
    </row>
    <row r="511" spans="1:4" x14ac:dyDescent="0.35">
      <c r="A511" s="33">
        <v>36923</v>
      </c>
      <c r="B511" s="57">
        <f>VLOOKUP(Table26[[#This Row],[Date]],'DB Money Supply'!$A:$E,5)</f>
        <v>5014.1000000000004</v>
      </c>
      <c r="C511" s="30">
        <f>(Table26[[#This Row],[M2 Money Stock, Billions of Dollars, Monthly, Seasonally Adjusted]]-B510)/B510</f>
        <v>7.7175070844304411E-3</v>
      </c>
      <c r="D511" s="31">
        <f>((1+Table26[[#This Row],[Monthly change]])^12)-1</f>
        <v>9.6643941172102954E-2</v>
      </c>
    </row>
    <row r="512" spans="1:4" x14ac:dyDescent="0.35">
      <c r="A512" s="55">
        <v>36951</v>
      </c>
      <c r="B512" s="57">
        <f>VLOOKUP(Table26[[#This Row],[Date]],'DB Money Supply'!$A:$E,5)</f>
        <v>5072</v>
      </c>
      <c r="C512" s="30">
        <f>(Table26[[#This Row],[M2 Money Stock, Billions of Dollars, Monthly, Seasonally Adjusted]]-B511)/B511</f>
        <v>1.1547436229831801E-2</v>
      </c>
      <c r="D512" s="31">
        <f>((1+Table26[[#This Row],[Monthly change]])^12)-1</f>
        <v>0.14771760767977771</v>
      </c>
    </row>
    <row r="513" spans="1:4" x14ac:dyDescent="0.35">
      <c r="A513" s="33">
        <v>36982</v>
      </c>
      <c r="B513" s="57">
        <f>VLOOKUP(Table26[[#This Row],[Date]],'DB Money Supply'!$A:$E,5)</f>
        <v>5135.8999999999996</v>
      </c>
      <c r="C513" s="30">
        <f>(Table26[[#This Row],[M2 Money Stock, Billions of Dollars, Monthly, Seasonally Adjusted]]-B512)/B512</f>
        <v>1.2598580441640308E-2</v>
      </c>
      <c r="D513" s="31">
        <f>((1+Table26[[#This Row],[Monthly change]])^12)-1</f>
        <v>0.16211142425650582</v>
      </c>
    </row>
    <row r="514" spans="1:4" x14ac:dyDescent="0.35">
      <c r="A514" s="55">
        <v>37012</v>
      </c>
      <c r="B514" s="57">
        <f>VLOOKUP(Table26[[#This Row],[Date]],'DB Money Supply'!$A:$E,5)</f>
        <v>5133</v>
      </c>
      <c r="C514" s="30">
        <f>(Table26[[#This Row],[M2 Money Stock, Billions of Dollars, Monthly, Seasonally Adjusted]]-B513)/B513</f>
        <v>-5.6465273856571121E-4</v>
      </c>
      <c r="D514" s="31">
        <f>((1+Table26[[#This Row],[Monthly change]])^12)-1</f>
        <v>-6.7548294598631653E-3</v>
      </c>
    </row>
    <row r="515" spans="1:4" x14ac:dyDescent="0.35">
      <c r="A515" s="33">
        <v>37043</v>
      </c>
      <c r="B515" s="57">
        <f>VLOOKUP(Table26[[#This Row],[Date]],'DB Money Supply'!$A:$E,5)</f>
        <v>5173.5</v>
      </c>
      <c r="C515" s="30">
        <f>(Table26[[#This Row],[M2 Money Stock, Billions of Dollars, Monthly, Seasonally Adjusted]]-B514)/B514</f>
        <v>7.8901227352425485E-3</v>
      </c>
      <c r="D515" s="31">
        <f>((1+Table26[[#This Row],[Monthly change]])^12)-1</f>
        <v>9.8900244335699661E-2</v>
      </c>
    </row>
    <row r="516" spans="1:4" x14ac:dyDescent="0.35">
      <c r="A516" s="55">
        <v>37073</v>
      </c>
      <c r="B516" s="57">
        <f>VLOOKUP(Table26[[#This Row],[Date]],'DB Money Supply'!$A:$E,5)</f>
        <v>5203.3999999999996</v>
      </c>
      <c r="C516" s="30">
        <f>(Table26[[#This Row],[M2 Money Stock, Billions of Dollars, Monthly, Seasonally Adjusted]]-B515)/B515</f>
        <v>5.7794529815404731E-3</v>
      </c>
      <c r="D516" s="31">
        <f>((1+Table26[[#This Row],[Monthly change]])^12)-1</f>
        <v>7.1601000318500363E-2</v>
      </c>
    </row>
    <row r="517" spans="1:4" x14ac:dyDescent="0.35">
      <c r="A517" s="33">
        <v>37104</v>
      </c>
      <c r="B517" s="57">
        <f>VLOOKUP(Table26[[#This Row],[Date]],'DB Money Supply'!$A:$E,5)</f>
        <v>5237.2</v>
      </c>
      <c r="C517" s="30">
        <f>(Table26[[#This Row],[M2 Money Stock, Billions of Dollars, Monthly, Seasonally Adjusted]]-B516)/B516</f>
        <v>6.4957527770304387E-3</v>
      </c>
      <c r="D517" s="31">
        <f>((1+Table26[[#This Row],[Monthly change]])^12)-1</f>
        <v>8.0795080069242964E-2</v>
      </c>
    </row>
    <row r="518" spans="1:4" x14ac:dyDescent="0.35">
      <c r="A518" s="55">
        <v>37135</v>
      </c>
      <c r="B518" s="57">
        <f>VLOOKUP(Table26[[#This Row],[Date]],'DB Money Supply'!$A:$E,5)</f>
        <v>5348.4</v>
      </c>
      <c r="C518" s="30">
        <f>(Table26[[#This Row],[M2 Money Stock, Billions of Dollars, Monthly, Seasonally Adjusted]]-B517)/B517</f>
        <v>2.1232719773924963E-2</v>
      </c>
      <c r="D518" s="31">
        <f>((1+Table26[[#This Row],[Monthly change]])^12)-1</f>
        <v>0.28675733075429743</v>
      </c>
    </row>
    <row r="519" spans="1:4" x14ac:dyDescent="0.35">
      <c r="A519" s="55">
        <v>37165</v>
      </c>
      <c r="B519" s="57">
        <f>VLOOKUP(Table26[[#This Row],[Date]],'DB Money Supply'!$A:$E,5)</f>
        <v>5337.1</v>
      </c>
      <c r="C519" s="30">
        <f>(Table26[[#This Row],[M2 Money Stock, Billions of Dollars, Monthly, Seasonally Adjusted]]-B518)/B518</f>
        <v>-2.112781392565865E-3</v>
      </c>
      <c r="D519" s="31">
        <f>((1+Table26[[#This Row],[Monthly change]])^12)-1</f>
        <v>-2.5060827945083242E-2</v>
      </c>
    </row>
    <row r="520" spans="1:4" x14ac:dyDescent="0.35">
      <c r="A520" s="33">
        <v>37196</v>
      </c>
      <c r="B520" s="57">
        <f>VLOOKUP(Table26[[#This Row],[Date]],'DB Money Supply'!$A:$E,5)</f>
        <v>5380.8</v>
      </c>
      <c r="C520" s="30">
        <f>(Table26[[#This Row],[M2 Money Stock, Billions of Dollars, Monthly, Seasonally Adjusted]]-B519)/B519</f>
        <v>8.1879672481309732E-3</v>
      </c>
      <c r="D520" s="31">
        <f>((1+Table26[[#This Row],[Monthly change]])^12)-1</f>
        <v>0.10280345435535998</v>
      </c>
    </row>
    <row r="521" spans="1:4" x14ac:dyDescent="0.35">
      <c r="A521" s="55">
        <v>37226</v>
      </c>
      <c r="B521" s="57">
        <f>VLOOKUP(Table26[[#This Row],[Date]],'DB Money Supply'!$A:$E,5)</f>
        <v>5433.8</v>
      </c>
      <c r="C521" s="30">
        <f>(Table26[[#This Row],[M2 Money Stock, Billions of Dollars, Monthly, Seasonally Adjusted]]-B520)/B520</f>
        <v>9.8498364555456436E-3</v>
      </c>
      <c r="D521" s="31">
        <f>((1+Table26[[#This Row],[Monthly change]])^12)-1</f>
        <v>0.12481628069984496</v>
      </c>
    </row>
    <row r="522" spans="1:4" x14ac:dyDescent="0.35">
      <c r="A522" s="33">
        <v>37257</v>
      </c>
      <c r="B522" s="57">
        <f>VLOOKUP(Table26[[#This Row],[Date]],'DB Money Supply'!$A:$E,5)</f>
        <v>5454.1</v>
      </c>
      <c r="C522" s="30">
        <f>(Table26[[#This Row],[M2 Money Stock, Billions of Dollars, Monthly, Seasonally Adjusted]]-B521)/B521</f>
        <v>3.7358754462807208E-3</v>
      </c>
      <c r="D522" s="31">
        <f>((1+Table26[[#This Row],[Monthly change]])^12)-1</f>
        <v>4.5763219831175483E-2</v>
      </c>
    </row>
    <row r="523" spans="1:4" x14ac:dyDescent="0.35">
      <c r="A523" s="55">
        <v>37288</v>
      </c>
      <c r="B523" s="57">
        <f>VLOOKUP(Table26[[#This Row],[Date]],'DB Money Supply'!$A:$E,5)</f>
        <v>5483.4</v>
      </c>
      <c r="C523" s="30">
        <f>(Table26[[#This Row],[M2 Money Stock, Billions of Dollars, Monthly, Seasonally Adjusted]]-B522)/B522</f>
        <v>5.372105388606602E-3</v>
      </c>
      <c r="D523" s="31">
        <f>((1+Table26[[#This Row],[Monthly change]])^12)-1</f>
        <v>6.6404516576788808E-2</v>
      </c>
    </row>
    <row r="524" spans="1:4" x14ac:dyDescent="0.35">
      <c r="A524" s="33">
        <v>37316</v>
      </c>
      <c r="B524" s="57">
        <f>VLOOKUP(Table26[[#This Row],[Date]],'DB Money Supply'!$A:$E,5)</f>
        <v>5495.2</v>
      </c>
      <c r="C524" s="30">
        <f>(Table26[[#This Row],[M2 Money Stock, Billions of Dollars, Monthly, Seasonally Adjusted]]-B523)/B523</f>
        <v>2.1519495203706062E-3</v>
      </c>
      <c r="D524" s="31">
        <f>((1+Table26[[#This Row],[Monthly change]])^12)-1</f>
        <v>2.6131235816730936E-2</v>
      </c>
    </row>
    <row r="525" spans="1:4" x14ac:dyDescent="0.35">
      <c r="A525" s="55">
        <v>37347</v>
      </c>
      <c r="B525" s="57">
        <f>VLOOKUP(Table26[[#This Row],[Date]],'DB Money Supply'!$A:$E,5)</f>
        <v>5495.4</v>
      </c>
      <c r="C525" s="30">
        <f>(Table26[[#This Row],[M2 Money Stock, Billions of Dollars, Monthly, Seasonally Adjusted]]-B524)/B524</f>
        <v>3.6395399621454742E-5</v>
      </c>
      <c r="D525" s="31">
        <f>((1+Table26[[#This Row],[Monthly change]])^12)-1</f>
        <v>4.3683223132129356E-4</v>
      </c>
    </row>
    <row r="526" spans="1:4" x14ac:dyDescent="0.35">
      <c r="A526" s="33">
        <v>37377</v>
      </c>
      <c r="B526" s="57">
        <f>VLOOKUP(Table26[[#This Row],[Date]],'DB Money Supply'!$A:$E,5)</f>
        <v>5521.5</v>
      </c>
      <c r="C526" s="30">
        <f>(Table26[[#This Row],[M2 Money Stock, Billions of Dollars, Monthly, Seasonally Adjusted]]-B525)/B525</f>
        <v>4.7494267933181145E-3</v>
      </c>
      <c r="D526" s="31">
        <f>((1+Table26[[#This Row],[Monthly change]])^12)-1</f>
        <v>5.8505710209538986E-2</v>
      </c>
    </row>
    <row r="527" spans="1:4" x14ac:dyDescent="0.35">
      <c r="A527" s="55">
        <v>37408</v>
      </c>
      <c r="B527" s="57">
        <f>VLOOKUP(Table26[[#This Row],[Date]],'DB Money Supply'!$A:$E,5)</f>
        <v>5546.5</v>
      </c>
      <c r="C527" s="30">
        <f>(Table26[[#This Row],[M2 Money Stock, Billions of Dollars, Monthly, Seasonally Adjusted]]-B526)/B526</f>
        <v>4.5277551390020829E-3</v>
      </c>
      <c r="D527" s="31">
        <f>((1+Table26[[#This Row],[Monthly change]])^12)-1</f>
        <v>5.5706729353946827E-2</v>
      </c>
    </row>
    <row r="528" spans="1:4" x14ac:dyDescent="0.35">
      <c r="A528" s="33">
        <v>37438</v>
      </c>
      <c r="B528" s="57">
        <f>VLOOKUP(Table26[[#This Row],[Date]],'DB Money Supply'!$A:$E,5)</f>
        <v>5589.1</v>
      </c>
      <c r="C528" s="30">
        <f>(Table26[[#This Row],[M2 Money Stock, Billions of Dollars, Monthly, Seasonally Adjusted]]-B527)/B527</f>
        <v>7.6805192463716516E-3</v>
      </c>
      <c r="D528" s="31">
        <f>((1+Table26[[#This Row],[Monthly change]])^12)-1</f>
        <v>9.6161016535032839E-2</v>
      </c>
    </row>
    <row r="529" spans="1:4" x14ac:dyDescent="0.35">
      <c r="A529" s="55">
        <v>37469</v>
      </c>
      <c r="B529" s="57">
        <f>VLOOKUP(Table26[[#This Row],[Date]],'DB Money Supply'!$A:$E,5)</f>
        <v>5631.6</v>
      </c>
      <c r="C529" s="30">
        <f>(Table26[[#This Row],[M2 Money Stock, Billions of Dollars, Monthly, Seasonally Adjusted]]-B528)/B528</f>
        <v>7.6040865255586759E-3</v>
      </c>
      <c r="D529" s="31">
        <f>((1+Table26[[#This Row],[Monthly change]])^12)-1</f>
        <v>9.5163704897678114E-2</v>
      </c>
    </row>
    <row r="530" spans="1:4" x14ac:dyDescent="0.35">
      <c r="A530" s="33">
        <v>37500</v>
      </c>
      <c r="B530" s="57">
        <f>VLOOKUP(Table26[[#This Row],[Date]],'DB Money Supply'!$A:$E,5)</f>
        <v>5656</v>
      </c>
      <c r="C530" s="30">
        <f>(Table26[[#This Row],[M2 Money Stock, Billions of Dollars, Monthly, Seasonally Adjusted]]-B529)/B529</f>
        <v>4.3326940833865396E-3</v>
      </c>
      <c r="D530" s="31">
        <f>((1+Table26[[#This Row],[Monthly change]])^12)-1</f>
        <v>5.3249365922043879E-2</v>
      </c>
    </row>
    <row r="531" spans="1:4" x14ac:dyDescent="0.35">
      <c r="A531" s="55">
        <v>37530</v>
      </c>
      <c r="B531" s="57">
        <f>VLOOKUP(Table26[[#This Row],[Date]],'DB Money Supply'!$A:$E,5)</f>
        <v>5700.4</v>
      </c>
      <c r="C531" s="30">
        <f>(Table26[[#This Row],[M2 Money Stock, Billions of Dollars, Monthly, Seasonally Adjusted]]-B530)/B530</f>
        <v>7.8500707213577849E-3</v>
      </c>
      <c r="D531" s="31">
        <f>((1+Table26[[#This Row],[Monthly change]])^12)-1</f>
        <v>9.8376335446776597E-2</v>
      </c>
    </row>
    <row r="532" spans="1:4" x14ac:dyDescent="0.35">
      <c r="A532" s="33">
        <v>37561</v>
      </c>
      <c r="B532" s="57">
        <f>VLOOKUP(Table26[[#This Row],[Date]],'DB Money Supply'!$A:$E,5)</f>
        <v>5750.6</v>
      </c>
      <c r="C532" s="30">
        <f>(Table26[[#This Row],[M2 Money Stock, Billions of Dollars, Monthly, Seasonally Adjusted]]-B531)/B531</f>
        <v>8.8063995509088371E-3</v>
      </c>
      <c r="D532" s="31">
        <f>((1+Table26[[#This Row],[Monthly change]])^12)-1</f>
        <v>0.1109485417130347</v>
      </c>
    </row>
    <row r="533" spans="1:4" x14ac:dyDescent="0.35">
      <c r="A533" s="55">
        <v>37591</v>
      </c>
      <c r="B533" s="57">
        <f>VLOOKUP(Table26[[#This Row],[Date]],'DB Money Supply'!$A:$E,5)</f>
        <v>5772</v>
      </c>
      <c r="C533" s="30">
        <f>(Table26[[#This Row],[M2 Money Stock, Billions of Dollars, Monthly, Seasonally Adjusted]]-B532)/B532</f>
        <v>3.7213508155670076E-3</v>
      </c>
      <c r="D533" s="31">
        <f>((1+Table26[[#This Row],[Monthly change]])^12)-1</f>
        <v>4.558164079882121E-2</v>
      </c>
    </row>
    <row r="534" spans="1:4" x14ac:dyDescent="0.35">
      <c r="A534" s="33">
        <v>37622</v>
      </c>
      <c r="B534" s="57">
        <f>VLOOKUP(Table26[[#This Row],[Date]],'DB Money Supply'!$A:$E,5)</f>
        <v>5804.6</v>
      </c>
      <c r="C534" s="30">
        <f>(Table26[[#This Row],[M2 Money Stock, Billions of Dollars, Monthly, Seasonally Adjusted]]-B533)/B533</f>
        <v>5.6479556479557113E-3</v>
      </c>
      <c r="D534" s="31">
        <f>((1+Table26[[#This Row],[Monthly change]])^12)-1</f>
        <v>6.9920973264506303E-2</v>
      </c>
    </row>
    <row r="535" spans="1:4" x14ac:dyDescent="0.35">
      <c r="A535" s="55">
        <v>37653</v>
      </c>
      <c r="B535" s="57">
        <f>VLOOKUP(Table26[[#This Row],[Date]],'DB Money Supply'!$A:$E,5)</f>
        <v>5840.7</v>
      </c>
      <c r="C535" s="30">
        <f>(Table26[[#This Row],[M2 Money Stock, Billions of Dollars, Monthly, Seasonally Adjusted]]-B534)/B534</f>
        <v>6.2192054577403181E-3</v>
      </c>
      <c r="D535" s="31">
        <f>((1+Table26[[#This Row],[Monthly change]])^12)-1</f>
        <v>7.7236916460893923E-2</v>
      </c>
    </row>
    <row r="536" spans="1:4" x14ac:dyDescent="0.35">
      <c r="A536" s="33">
        <v>37681</v>
      </c>
      <c r="B536" s="57">
        <f>VLOOKUP(Table26[[#This Row],[Date]],'DB Money Supply'!$A:$E,5)</f>
        <v>5861.4</v>
      </c>
      <c r="C536" s="30">
        <f>(Table26[[#This Row],[M2 Money Stock, Billions of Dollars, Monthly, Seasonally Adjusted]]-B535)/B535</f>
        <v>3.5440957419487079E-3</v>
      </c>
      <c r="D536" s="31">
        <f>((1+Table26[[#This Row],[Monthly change]])^12)-1</f>
        <v>4.3368021533777945E-2</v>
      </c>
    </row>
    <row r="537" spans="1:4" x14ac:dyDescent="0.35">
      <c r="A537" s="55">
        <v>37712</v>
      </c>
      <c r="B537" s="57">
        <f>VLOOKUP(Table26[[#This Row],[Date]],'DB Money Supply'!$A:$E,5)</f>
        <v>5898.8</v>
      </c>
      <c r="C537" s="30">
        <f>(Table26[[#This Row],[M2 Money Stock, Billions of Dollars, Monthly, Seasonally Adjusted]]-B536)/B536</f>
        <v>6.3807281536835143E-3</v>
      </c>
      <c r="D537" s="31">
        <f>((1+Table26[[#This Row],[Monthly change]])^12)-1</f>
        <v>7.931382271474785E-2</v>
      </c>
    </row>
    <row r="538" spans="1:4" x14ac:dyDescent="0.35">
      <c r="A538" s="55">
        <v>37742</v>
      </c>
      <c r="B538" s="57">
        <f>VLOOKUP(Table26[[#This Row],[Date]],'DB Money Supply'!$A:$E,5)</f>
        <v>5959.3</v>
      </c>
      <c r="C538" s="30">
        <f>(Table26[[#This Row],[M2 Money Stock, Billions of Dollars, Monthly, Seasonally Adjusted]]-B537)/B537</f>
        <v>1.0256323319997287E-2</v>
      </c>
      <c r="D538" s="31">
        <f>((1+Table26[[#This Row],[Monthly change]])^12)-1</f>
        <v>0.13026148594431874</v>
      </c>
    </row>
    <row r="539" spans="1:4" x14ac:dyDescent="0.35">
      <c r="A539" s="33">
        <v>37773</v>
      </c>
      <c r="B539" s="57">
        <f>VLOOKUP(Table26[[#This Row],[Date]],'DB Money Supply'!$A:$E,5)</f>
        <v>5996</v>
      </c>
      <c r="C539" s="30">
        <f>(Table26[[#This Row],[M2 Money Stock, Billions of Dollars, Monthly, Seasonally Adjusted]]-B538)/B538</f>
        <v>6.1584414276844293E-3</v>
      </c>
      <c r="D539" s="31">
        <f>((1+Table26[[#This Row],[Monthly change]])^12)-1</f>
        <v>7.6456543520564635E-2</v>
      </c>
    </row>
    <row r="540" spans="1:4" x14ac:dyDescent="0.35">
      <c r="A540" s="55">
        <v>37803</v>
      </c>
      <c r="B540" s="57">
        <f>VLOOKUP(Table26[[#This Row],[Date]],'DB Money Supply'!$A:$E,5)</f>
        <v>6042.7</v>
      </c>
      <c r="C540" s="30">
        <f>(Table26[[#This Row],[M2 Money Stock, Billions of Dollars, Monthly, Seasonally Adjusted]]-B539)/B539</f>
        <v>7.7885256837891626E-3</v>
      </c>
      <c r="D540" s="31">
        <f>((1+Table26[[#This Row],[Monthly change]])^12)-1</f>
        <v>9.7571728706209893E-2</v>
      </c>
    </row>
    <row r="541" spans="1:4" x14ac:dyDescent="0.35">
      <c r="A541" s="33">
        <v>37834</v>
      </c>
      <c r="B541" s="57">
        <f>VLOOKUP(Table26[[#This Row],[Date]],'DB Money Supply'!$A:$E,5)</f>
        <v>6100.8</v>
      </c>
      <c r="C541" s="30">
        <f>(Table26[[#This Row],[M2 Money Stock, Billions of Dollars, Monthly, Seasonally Adjusted]]-B540)/B540</f>
        <v>9.6149072434508365E-3</v>
      </c>
      <c r="D541" s="31">
        <f>((1+Table26[[#This Row],[Monthly change]])^12)-1</f>
        <v>0.12168019837508681</v>
      </c>
    </row>
    <row r="542" spans="1:4" x14ac:dyDescent="0.35">
      <c r="A542" s="55">
        <v>37865</v>
      </c>
      <c r="B542" s="57">
        <f>VLOOKUP(Table26[[#This Row],[Date]],'DB Money Supply'!$A:$E,5)</f>
        <v>6072.8</v>
      </c>
      <c r="C542" s="30">
        <f>(Table26[[#This Row],[M2 Money Stock, Billions of Dollars, Monthly, Seasonally Adjusted]]-B541)/B541</f>
        <v>-4.5895620246525042E-3</v>
      </c>
      <c r="D542" s="31">
        <f>((1+Table26[[#This Row],[Monthly change]])^12)-1</f>
        <v>-5.370556549656591E-2</v>
      </c>
    </row>
    <row r="543" spans="1:4" x14ac:dyDescent="0.35">
      <c r="A543" s="33">
        <v>37895</v>
      </c>
      <c r="B543" s="57">
        <f>VLOOKUP(Table26[[#This Row],[Date]],'DB Money Supply'!$A:$E,5)</f>
        <v>6063.6</v>
      </c>
      <c r="C543" s="30">
        <f>(Table26[[#This Row],[M2 Money Stock, Billions of Dollars, Monthly, Seasonally Adjusted]]-B542)/B542</f>
        <v>-1.514951916743482E-3</v>
      </c>
      <c r="D543" s="31">
        <f>((1+Table26[[#This Row],[Monthly change]])^12)-1</f>
        <v>-1.8028710091065769E-2</v>
      </c>
    </row>
    <row r="544" spans="1:4" x14ac:dyDescent="0.35">
      <c r="A544" s="55">
        <v>37926</v>
      </c>
      <c r="B544" s="57">
        <f>VLOOKUP(Table26[[#This Row],[Date]],'DB Money Supply'!$A:$E,5)</f>
        <v>6069.1</v>
      </c>
      <c r="C544" s="30">
        <f>(Table26[[#This Row],[M2 Money Stock, Billions of Dollars, Monthly, Seasonally Adjusted]]-B543)/B543</f>
        <v>9.0705191635332143E-4</v>
      </c>
      <c r="D544" s="31">
        <f>((1+Table26[[#This Row],[Monthly change]])^12)-1</f>
        <v>1.0939088561178423E-2</v>
      </c>
    </row>
    <row r="545" spans="1:4" x14ac:dyDescent="0.35">
      <c r="A545" s="33">
        <v>37956</v>
      </c>
      <c r="B545" s="57">
        <f>VLOOKUP(Table26[[#This Row],[Date]],'DB Money Supply'!$A:$E,5)</f>
        <v>6067.3</v>
      </c>
      <c r="C545" s="30">
        <f>(Table26[[#This Row],[M2 Money Stock, Billions of Dollars, Monthly, Seasonally Adjusted]]-B544)/B544</f>
        <v>-2.9658433705165212E-4</v>
      </c>
      <c r="D545" s="31">
        <f>((1+Table26[[#This Row],[Monthly change]])^12)-1</f>
        <v>-3.5532122704485802E-3</v>
      </c>
    </row>
    <row r="546" spans="1:4" x14ac:dyDescent="0.35">
      <c r="A546" s="55">
        <v>37987</v>
      </c>
      <c r="B546" s="57">
        <f>VLOOKUP(Table26[[#This Row],[Date]],'DB Money Supply'!$A:$E,5)</f>
        <v>6075.5</v>
      </c>
      <c r="C546" s="30">
        <f>(Table26[[#This Row],[M2 Money Stock, Billions of Dollars, Monthly, Seasonally Adjusted]]-B545)/B545</f>
        <v>1.3515072602310447E-3</v>
      </c>
      <c r="D546" s="31">
        <f>((1+Table26[[#This Row],[Monthly change]])^12)-1</f>
        <v>1.6339185619097085E-2</v>
      </c>
    </row>
    <row r="547" spans="1:4" x14ac:dyDescent="0.35">
      <c r="A547" s="33">
        <v>38018</v>
      </c>
      <c r="B547" s="57">
        <f>VLOOKUP(Table26[[#This Row],[Date]],'DB Money Supply'!$A:$E,5)</f>
        <v>6114.3</v>
      </c>
      <c r="C547" s="30">
        <f>(Table26[[#This Row],[M2 Money Stock, Billions of Dollars, Monthly, Seasonally Adjusted]]-B546)/B546</f>
        <v>6.3863056538556798E-3</v>
      </c>
      <c r="D547" s="31">
        <f>((1+Table26[[#This Row],[Monthly change]])^12)-1</f>
        <v>7.9385605367533474E-2</v>
      </c>
    </row>
    <row r="548" spans="1:4" x14ac:dyDescent="0.35">
      <c r="A548" s="55">
        <v>38047</v>
      </c>
      <c r="B548" s="57">
        <f>VLOOKUP(Table26[[#This Row],[Date]],'DB Money Supply'!$A:$E,5)</f>
        <v>6150.1</v>
      </c>
      <c r="C548" s="30">
        <f>(Table26[[#This Row],[M2 Money Stock, Billions of Dollars, Monthly, Seasonally Adjusted]]-B547)/B547</f>
        <v>5.855126506713799E-3</v>
      </c>
      <c r="D548" s="31">
        <f>((1+Table26[[#This Row],[Monthly change]])^12)-1</f>
        <v>7.2568911010454373E-2</v>
      </c>
    </row>
    <row r="549" spans="1:4" x14ac:dyDescent="0.35">
      <c r="A549" s="33">
        <v>38078</v>
      </c>
      <c r="B549" s="57">
        <f>VLOOKUP(Table26[[#This Row],[Date]],'DB Money Supply'!$A:$E,5)</f>
        <v>6191.2</v>
      </c>
      <c r="C549" s="30">
        <f>(Table26[[#This Row],[M2 Money Stock, Billions of Dollars, Monthly, Seasonally Adjusted]]-B548)/B548</f>
        <v>6.6828181655581948E-3</v>
      </c>
      <c r="D549" s="31">
        <f>((1+Table26[[#This Row],[Monthly change]])^12)-1</f>
        <v>8.3208039894959729E-2</v>
      </c>
    </row>
    <row r="550" spans="1:4" x14ac:dyDescent="0.35">
      <c r="A550" s="55">
        <v>38108</v>
      </c>
      <c r="B550" s="57">
        <f>VLOOKUP(Table26[[#This Row],[Date]],'DB Money Supply'!$A:$E,5)</f>
        <v>6268.1</v>
      </c>
      <c r="C550" s="30">
        <f>(Table26[[#This Row],[M2 Money Stock, Billions of Dollars, Monthly, Seasonally Adjusted]]-B549)/B549</f>
        <v>1.2420855407675499E-2</v>
      </c>
      <c r="D550" s="31">
        <f>((1+Table26[[#This Row],[Monthly change]])^12)-1</f>
        <v>0.15966618637345298</v>
      </c>
    </row>
    <row r="551" spans="1:4" x14ac:dyDescent="0.35">
      <c r="A551" s="33">
        <v>38139</v>
      </c>
      <c r="B551" s="57">
        <f>VLOOKUP(Table26[[#This Row],[Date]],'DB Money Supply'!$A:$E,5)</f>
        <v>6270.5</v>
      </c>
      <c r="C551" s="30">
        <f>(Table26[[#This Row],[M2 Money Stock, Billions of Dollars, Monthly, Seasonally Adjusted]]-B550)/B550</f>
        <v>3.8289114723754182E-4</v>
      </c>
      <c r="D551" s="31">
        <f>((1+Table26[[#This Row],[Monthly change]])^12)-1</f>
        <v>4.6043820985957051E-3</v>
      </c>
    </row>
    <row r="552" spans="1:4" x14ac:dyDescent="0.35">
      <c r="A552" s="55">
        <v>38169</v>
      </c>
      <c r="B552" s="57">
        <f>VLOOKUP(Table26[[#This Row],[Date]],'DB Money Supply'!$A:$E,5)</f>
        <v>6284.3</v>
      </c>
      <c r="C552" s="30">
        <f>(Table26[[#This Row],[M2 Money Stock, Billions of Dollars, Monthly, Seasonally Adjusted]]-B551)/B551</f>
        <v>2.2007814368870397E-3</v>
      </c>
      <c r="D552" s="31">
        <f>((1+Table26[[#This Row],[Monthly change]])^12)-1</f>
        <v>2.6731400922477722E-2</v>
      </c>
    </row>
    <row r="553" spans="1:4" x14ac:dyDescent="0.35">
      <c r="A553" s="33">
        <v>38200</v>
      </c>
      <c r="B553" s="57">
        <f>VLOOKUP(Table26[[#This Row],[Date]],'DB Money Supply'!$A:$E,5)</f>
        <v>6310.6</v>
      </c>
      <c r="C553" s="30">
        <f>(Table26[[#This Row],[M2 Money Stock, Billions of Dollars, Monthly, Seasonally Adjusted]]-B552)/B552</f>
        <v>4.1850325414127558E-3</v>
      </c>
      <c r="D553" s="31">
        <f>((1+Table26[[#This Row],[Monthly change]])^12)-1</f>
        <v>5.1392625913434742E-2</v>
      </c>
    </row>
    <row r="554" spans="1:4" x14ac:dyDescent="0.35">
      <c r="A554" s="55">
        <v>38231</v>
      </c>
      <c r="B554" s="57">
        <f>VLOOKUP(Table26[[#This Row],[Date]],'DB Money Supply'!$A:$E,5)</f>
        <v>6345.3</v>
      </c>
      <c r="C554" s="30">
        <f>(Table26[[#This Row],[M2 Money Stock, Billions of Dollars, Monthly, Seasonally Adjusted]]-B553)/B553</f>
        <v>5.4986847526383885E-3</v>
      </c>
      <c r="D554" s="31">
        <f>((1+Table26[[#This Row],[Monthly change]])^12)-1</f>
        <v>6.8016795053343904E-2</v>
      </c>
    </row>
    <row r="555" spans="1:4" x14ac:dyDescent="0.35">
      <c r="A555" s="33">
        <v>38261</v>
      </c>
      <c r="B555" s="57">
        <f>VLOOKUP(Table26[[#This Row],[Date]],'DB Money Supply'!$A:$E,5)</f>
        <v>6373.3</v>
      </c>
      <c r="C555" s="30">
        <f>(Table26[[#This Row],[M2 Money Stock, Billions of Dollars, Monthly, Seasonally Adjusted]]-B554)/B554</f>
        <v>4.4127149228562869E-3</v>
      </c>
      <c r="D555" s="31">
        <f>((1+Table26[[#This Row],[Monthly change]])^12)-1</f>
        <v>5.425682700436596E-2</v>
      </c>
    </row>
    <row r="556" spans="1:4" x14ac:dyDescent="0.35">
      <c r="A556" s="55">
        <v>38292</v>
      </c>
      <c r="B556" s="57">
        <f>VLOOKUP(Table26[[#This Row],[Date]],'DB Money Supply'!$A:$E,5)</f>
        <v>6399.8</v>
      </c>
      <c r="C556" s="30">
        <f>(Table26[[#This Row],[M2 Money Stock, Billions of Dollars, Monthly, Seasonally Adjusted]]-B555)/B555</f>
        <v>4.1579715375080414E-3</v>
      </c>
      <c r="D556" s="31">
        <f>((1+Table26[[#This Row],[Monthly change]])^12)-1</f>
        <v>5.1052678324921663E-2</v>
      </c>
    </row>
    <row r="557" spans="1:4" x14ac:dyDescent="0.35">
      <c r="A557" s="55">
        <v>38322</v>
      </c>
      <c r="B557" s="57">
        <f>VLOOKUP(Table26[[#This Row],[Date]],'DB Money Supply'!$A:$E,5)</f>
        <v>6418.3</v>
      </c>
      <c r="C557" s="30">
        <f>(Table26[[#This Row],[M2 Money Stock, Billions of Dollars, Monthly, Seasonally Adjusted]]-B556)/B556</f>
        <v>2.8907153348542141E-3</v>
      </c>
      <c r="D557" s="31">
        <f>((1+Table26[[#This Row],[Monthly change]])^12)-1</f>
        <v>3.524544447192679E-2</v>
      </c>
    </row>
    <row r="558" spans="1:4" x14ac:dyDescent="0.35">
      <c r="A558" s="33">
        <v>38353</v>
      </c>
      <c r="B558" s="57">
        <f>VLOOKUP(Table26[[#This Row],[Date]],'DB Money Supply'!$A:$E,5)</f>
        <v>6424.5</v>
      </c>
      <c r="C558" s="30">
        <f>(Table26[[#This Row],[M2 Money Stock, Billions of Dollars, Monthly, Seasonally Adjusted]]-B557)/B557</f>
        <v>9.6598787841014255E-4</v>
      </c>
      <c r="D558" s="31">
        <f>((1+Table26[[#This Row],[Monthly change]])^12)-1</f>
        <v>1.1653640029810841E-2</v>
      </c>
    </row>
    <row r="559" spans="1:4" x14ac:dyDescent="0.35">
      <c r="A559" s="55">
        <v>38384</v>
      </c>
      <c r="B559" s="57">
        <f>VLOOKUP(Table26[[#This Row],[Date]],'DB Money Supply'!$A:$E,5)</f>
        <v>6432.8</v>
      </c>
      <c r="C559" s="30">
        <f>(Table26[[#This Row],[M2 Money Stock, Billions of Dollars, Monthly, Seasonally Adjusted]]-B558)/B558</f>
        <v>1.2919293330220533E-3</v>
      </c>
      <c r="D559" s="31">
        <f>((1+Table26[[#This Row],[Monthly change]])^12)-1</f>
        <v>1.5613787144355573E-2</v>
      </c>
    </row>
    <row r="560" spans="1:4" x14ac:dyDescent="0.35">
      <c r="A560" s="33">
        <v>38412</v>
      </c>
      <c r="B560" s="57">
        <f>VLOOKUP(Table26[[#This Row],[Date]],'DB Money Supply'!$A:$E,5)</f>
        <v>6441.9</v>
      </c>
      <c r="C560" s="30">
        <f>(Table26[[#This Row],[M2 Money Stock, Billions of Dollars, Monthly, Seasonally Adjusted]]-B559)/B559</f>
        <v>1.4146250466359057E-3</v>
      </c>
      <c r="D560" s="31">
        <f>((1+Table26[[#This Row],[Monthly change]])^12)-1</f>
        <v>1.7108202169203279E-2</v>
      </c>
    </row>
    <row r="561" spans="1:4" x14ac:dyDescent="0.35">
      <c r="A561" s="55">
        <v>38443</v>
      </c>
      <c r="B561" s="57">
        <f>VLOOKUP(Table26[[#This Row],[Date]],'DB Money Supply'!$A:$E,5)</f>
        <v>6455.9</v>
      </c>
      <c r="C561" s="30">
        <f>(Table26[[#This Row],[M2 Money Stock, Billions of Dollars, Monthly, Seasonally Adjusted]]-B560)/B560</f>
        <v>2.173271860786414E-3</v>
      </c>
      <c r="D561" s="31">
        <f>((1+Table26[[#This Row],[Monthly change]])^12)-1</f>
        <v>2.6393256921346531E-2</v>
      </c>
    </row>
    <row r="562" spans="1:4" x14ac:dyDescent="0.35">
      <c r="A562" s="33">
        <v>38473</v>
      </c>
      <c r="B562" s="57">
        <f>VLOOKUP(Table26[[#This Row],[Date]],'DB Money Supply'!$A:$E,5)</f>
        <v>6473.3</v>
      </c>
      <c r="C562" s="30">
        <f>(Table26[[#This Row],[M2 Money Stock, Billions of Dollars, Monthly, Seasonally Adjusted]]-B561)/B561</f>
        <v>2.6952090335972591E-3</v>
      </c>
      <c r="D562" s="31">
        <f>((1+Table26[[#This Row],[Monthly change]])^12)-1</f>
        <v>3.2826275900389668E-2</v>
      </c>
    </row>
    <row r="563" spans="1:4" x14ac:dyDescent="0.35">
      <c r="A563" s="55">
        <v>38504</v>
      </c>
      <c r="B563" s="57">
        <f>VLOOKUP(Table26[[#This Row],[Date]],'DB Money Supply'!$A:$E,5)</f>
        <v>6505.8</v>
      </c>
      <c r="C563" s="30">
        <f>(Table26[[#This Row],[M2 Money Stock, Billions of Dollars, Monthly, Seasonally Adjusted]]-B562)/B562</f>
        <v>5.020623175196577E-3</v>
      </c>
      <c r="D563" s="31">
        <f>((1+Table26[[#This Row],[Monthly change]])^12)-1</f>
        <v>6.1939276208894167E-2</v>
      </c>
    </row>
    <row r="564" spans="1:4" x14ac:dyDescent="0.35">
      <c r="A564" s="33">
        <v>38534</v>
      </c>
      <c r="B564" s="57">
        <f>VLOOKUP(Table26[[#This Row],[Date]],'DB Money Supply'!$A:$E,5)</f>
        <v>6537.4</v>
      </c>
      <c r="C564" s="30">
        <f>(Table26[[#This Row],[M2 Money Stock, Billions of Dollars, Monthly, Seasonally Adjusted]]-B563)/B563</f>
        <v>4.8572043407420227E-3</v>
      </c>
      <c r="D564" s="31">
        <f>((1+Table26[[#This Row],[Monthly change]])^12)-1</f>
        <v>5.9869040925285555E-2</v>
      </c>
    </row>
    <row r="565" spans="1:4" x14ac:dyDescent="0.35">
      <c r="A565" s="55">
        <v>38565</v>
      </c>
      <c r="B565" s="57">
        <f>VLOOKUP(Table26[[#This Row],[Date]],'DB Money Supply'!$A:$E,5)</f>
        <v>6570.2</v>
      </c>
      <c r="C565" s="30">
        <f>(Table26[[#This Row],[M2 Money Stock, Billions of Dollars, Monthly, Seasonally Adjusted]]-B564)/B564</f>
        <v>5.0172851592376454E-3</v>
      </c>
      <c r="D565" s="31">
        <f>((1+Table26[[#This Row],[Monthly change]])^12)-1</f>
        <v>6.1896952235632074E-2</v>
      </c>
    </row>
    <row r="566" spans="1:4" x14ac:dyDescent="0.35">
      <c r="A566" s="33">
        <v>38596</v>
      </c>
      <c r="B566" s="57">
        <f>VLOOKUP(Table26[[#This Row],[Date]],'DB Money Supply'!$A:$E,5)</f>
        <v>6604.3</v>
      </c>
      <c r="C566" s="30">
        <f>(Table26[[#This Row],[M2 Money Stock, Billions of Dollars, Monthly, Seasonally Adjusted]]-B565)/B565</f>
        <v>5.1901007579678495E-3</v>
      </c>
      <c r="D566" s="31">
        <f>((1+Table26[[#This Row],[Monthly change]])^12)-1</f>
        <v>6.4090180331492386E-2</v>
      </c>
    </row>
    <row r="567" spans="1:4" x14ac:dyDescent="0.35">
      <c r="A567" s="55">
        <v>38626</v>
      </c>
      <c r="B567" s="57">
        <f>VLOOKUP(Table26[[#This Row],[Date]],'DB Money Supply'!$A:$E,5)</f>
        <v>6638.6</v>
      </c>
      <c r="C567" s="30">
        <f>(Table26[[#This Row],[M2 Money Stock, Billions of Dollars, Monthly, Seasonally Adjusted]]-B566)/B566</f>
        <v>5.1935859970019807E-3</v>
      </c>
      <c r="D567" s="31">
        <f>((1+Table26[[#This Row],[Monthly change]])^12)-1</f>
        <v>6.4134454695353726E-2</v>
      </c>
    </row>
    <row r="568" spans="1:4" x14ac:dyDescent="0.35">
      <c r="A568" s="33">
        <v>38657</v>
      </c>
      <c r="B568" s="57">
        <f>VLOOKUP(Table26[[#This Row],[Date]],'DB Money Supply'!$A:$E,5)</f>
        <v>6655</v>
      </c>
      <c r="C568" s="30">
        <f>(Table26[[#This Row],[M2 Money Stock, Billions of Dollars, Monthly, Seasonally Adjusted]]-B567)/B567</f>
        <v>2.4704003856234197E-3</v>
      </c>
      <c r="D568" s="31">
        <f>((1+Table26[[#This Row],[Monthly change]])^12)-1</f>
        <v>3.0050929930721004E-2</v>
      </c>
    </row>
    <row r="569" spans="1:4" x14ac:dyDescent="0.35">
      <c r="A569" s="55">
        <v>38687</v>
      </c>
      <c r="B569" s="57">
        <f>VLOOKUP(Table26[[#This Row],[Date]],'DB Money Supply'!$A:$E,5)</f>
        <v>6681.9</v>
      </c>
      <c r="C569" s="30">
        <f>(Table26[[#This Row],[M2 Money Stock, Billions of Dollars, Monthly, Seasonally Adjusted]]-B568)/B568</f>
        <v>4.0420736288504337E-3</v>
      </c>
      <c r="D569" s="31">
        <f>((1+Table26[[#This Row],[Monthly change]])^12)-1</f>
        <v>4.959787723689546E-2</v>
      </c>
    </row>
    <row r="570" spans="1:4" x14ac:dyDescent="0.35">
      <c r="A570" s="33">
        <v>38718</v>
      </c>
      <c r="B570" s="57">
        <f>VLOOKUP(Table26[[#This Row],[Date]],'DB Money Supply'!$A:$E,5)</f>
        <v>6724.3</v>
      </c>
      <c r="C570" s="30">
        <f>(Table26[[#This Row],[M2 Money Stock, Billions of Dollars, Monthly, Seasonally Adjusted]]-B569)/B569</f>
        <v>6.3455005312860937E-3</v>
      </c>
      <c r="D570" s="31">
        <f>((1+Table26[[#This Row],[Monthly change]])^12)-1</f>
        <v>7.8860542883089524E-2</v>
      </c>
    </row>
    <row r="571" spans="1:4" x14ac:dyDescent="0.35">
      <c r="A571" s="55">
        <v>38749</v>
      </c>
      <c r="B571" s="57">
        <f>VLOOKUP(Table26[[#This Row],[Date]],'DB Money Supply'!$A:$E,5)</f>
        <v>6748.6</v>
      </c>
      <c r="C571" s="30">
        <f>(Table26[[#This Row],[M2 Money Stock, Billions of Dollars, Monthly, Seasonally Adjusted]]-B570)/B570</f>
        <v>3.6137590529869549E-3</v>
      </c>
      <c r="D571" s="31">
        <f>((1+Table26[[#This Row],[Monthly change]])^12)-1</f>
        <v>4.4237486801719683E-2</v>
      </c>
    </row>
    <row r="572" spans="1:4" x14ac:dyDescent="0.35">
      <c r="A572" s="33">
        <v>38777</v>
      </c>
      <c r="B572" s="57">
        <f>VLOOKUP(Table26[[#This Row],[Date]],'DB Money Supply'!$A:$E,5)</f>
        <v>6762.9</v>
      </c>
      <c r="C572" s="30">
        <f>(Table26[[#This Row],[M2 Money Stock, Billions of Dollars, Monthly, Seasonally Adjusted]]-B571)/B571</f>
        <v>2.1189580061048621E-3</v>
      </c>
      <c r="D572" s="31">
        <f>((1+Table26[[#This Row],[Monthly change]])^12)-1</f>
        <v>2.5725938065246368E-2</v>
      </c>
    </row>
    <row r="573" spans="1:4" x14ac:dyDescent="0.35">
      <c r="A573" s="55">
        <v>38808</v>
      </c>
      <c r="B573" s="57">
        <f>VLOOKUP(Table26[[#This Row],[Date]],'DB Money Supply'!$A:$E,5)</f>
        <v>6800.1</v>
      </c>
      <c r="C573" s="30">
        <f>(Table26[[#This Row],[M2 Money Stock, Billions of Dollars, Monthly, Seasonally Adjusted]]-B572)/B572</f>
        <v>5.5005988555206688E-3</v>
      </c>
      <c r="D573" s="31">
        <f>((1+Table26[[#This Row],[Monthly change]])^12)-1</f>
        <v>6.8041192683620633E-2</v>
      </c>
    </row>
    <row r="574" spans="1:4" x14ac:dyDescent="0.35">
      <c r="A574" s="33">
        <v>38838</v>
      </c>
      <c r="B574" s="57">
        <f>VLOOKUP(Table26[[#This Row],[Date]],'DB Money Supply'!$A:$E,5)</f>
        <v>6806.9</v>
      </c>
      <c r="C574" s="30">
        <f>(Table26[[#This Row],[M2 Money Stock, Billions of Dollars, Monthly, Seasonally Adjusted]]-B573)/B573</f>
        <v>9.9998529433379985E-4</v>
      </c>
      <c r="D574" s="31">
        <f>((1+Table26[[#This Row],[Monthly change]])^12)-1</f>
        <v>1.2066042076930295E-2</v>
      </c>
    </row>
    <row r="575" spans="1:4" x14ac:dyDescent="0.35">
      <c r="A575" s="55">
        <v>38869</v>
      </c>
      <c r="B575" s="57">
        <f>VLOOKUP(Table26[[#This Row],[Date]],'DB Money Supply'!$A:$E,5)</f>
        <v>6844.9</v>
      </c>
      <c r="C575" s="30">
        <f>(Table26[[#This Row],[M2 Money Stock, Billions of Dollars, Monthly, Seasonally Adjusted]]-B574)/B574</f>
        <v>5.5825706268639178E-3</v>
      </c>
      <c r="D575" s="31">
        <f>((1+Table26[[#This Row],[Monthly change]])^12)-1</f>
        <v>6.9086504772544188E-2</v>
      </c>
    </row>
    <row r="576" spans="1:4" x14ac:dyDescent="0.35">
      <c r="A576" s="55">
        <v>38899</v>
      </c>
      <c r="B576" s="57">
        <f>VLOOKUP(Table26[[#This Row],[Date]],'DB Money Supply'!$A:$E,5)</f>
        <v>6886.3</v>
      </c>
      <c r="C576" s="30">
        <f>(Table26[[#This Row],[M2 Money Stock, Billions of Dollars, Monthly, Seasonally Adjusted]]-B575)/B575</f>
        <v>6.0482987333636065E-3</v>
      </c>
      <c r="D576" s="31">
        <f>((1+Table26[[#This Row],[Monthly change]])^12)-1</f>
        <v>7.5043337083429806E-2</v>
      </c>
    </row>
    <row r="577" spans="1:4" x14ac:dyDescent="0.35">
      <c r="A577" s="33">
        <v>38930</v>
      </c>
      <c r="B577" s="57">
        <f>VLOOKUP(Table26[[#This Row],[Date]],'DB Money Supply'!$A:$E,5)</f>
        <v>6917.1</v>
      </c>
      <c r="C577" s="30">
        <f>(Table26[[#This Row],[M2 Money Stock, Billions of Dollars, Monthly, Seasonally Adjusted]]-B576)/B576</f>
        <v>4.4726485921322305E-3</v>
      </c>
      <c r="D577" s="31">
        <f>((1+Table26[[#This Row],[Monthly change]])^12)-1</f>
        <v>5.5011969425481144E-2</v>
      </c>
    </row>
    <row r="578" spans="1:4" x14ac:dyDescent="0.35">
      <c r="A578" s="55">
        <v>38961</v>
      </c>
      <c r="B578" s="57">
        <f>VLOOKUP(Table26[[#This Row],[Date]],'DB Money Supply'!$A:$E,5)</f>
        <v>6944.2</v>
      </c>
      <c r="C578" s="30">
        <f>(Table26[[#This Row],[M2 Money Stock, Billions of Dollars, Monthly, Seasonally Adjusted]]-B577)/B577</f>
        <v>3.9178268349452016E-3</v>
      </c>
      <c r="D578" s="31">
        <f>((1+Table26[[#This Row],[Monthly change]])^12)-1</f>
        <v>4.8040327562158813E-2</v>
      </c>
    </row>
    <row r="579" spans="1:4" x14ac:dyDescent="0.35">
      <c r="A579" s="33">
        <v>38991</v>
      </c>
      <c r="B579" s="57">
        <f>VLOOKUP(Table26[[#This Row],[Date]],'DB Money Supply'!$A:$E,5)</f>
        <v>6993.3</v>
      </c>
      <c r="C579" s="30">
        <f>(Table26[[#This Row],[M2 Money Stock, Billions of Dollars, Monthly, Seasonally Adjusted]]-B578)/B578</f>
        <v>7.0706488868408695E-3</v>
      </c>
      <c r="D579" s="31">
        <f>((1+Table26[[#This Row],[Monthly change]])^12)-1</f>
        <v>8.8226414878751935E-2</v>
      </c>
    </row>
    <row r="580" spans="1:4" x14ac:dyDescent="0.35">
      <c r="A580" s="55">
        <v>39022</v>
      </c>
      <c r="B580" s="57">
        <f>VLOOKUP(Table26[[#This Row],[Date]],'DB Money Supply'!$A:$E,5)</f>
        <v>7028.4</v>
      </c>
      <c r="C580" s="30">
        <f>(Table26[[#This Row],[M2 Money Stock, Billions of Dollars, Monthly, Seasonally Adjusted]]-B579)/B579</f>
        <v>5.0190897001414856E-3</v>
      </c>
      <c r="D580" s="31">
        <f>((1+Table26[[#This Row],[Monthly change]])^12)-1</f>
        <v>6.191983250371802E-2</v>
      </c>
    </row>
    <row r="581" spans="1:4" x14ac:dyDescent="0.35">
      <c r="A581" s="33">
        <v>39052</v>
      </c>
      <c r="B581" s="57">
        <f>VLOOKUP(Table26[[#This Row],[Date]],'DB Money Supply'!$A:$E,5)</f>
        <v>7071.6</v>
      </c>
      <c r="C581" s="30">
        <f>(Table26[[#This Row],[M2 Money Stock, Billions of Dollars, Monthly, Seasonally Adjusted]]-B580)/B580</f>
        <v>6.1464913778385881E-3</v>
      </c>
      <c r="D581" s="31">
        <f>((1+Table26[[#This Row],[Monthly change]])^12)-1</f>
        <v>7.6303133855927019E-2</v>
      </c>
    </row>
    <row r="582" spans="1:4" x14ac:dyDescent="0.35">
      <c r="A582" s="55">
        <v>39083</v>
      </c>
      <c r="B582" s="57">
        <f>VLOOKUP(Table26[[#This Row],[Date]],'DB Money Supply'!$A:$E,5)</f>
        <v>7109.6</v>
      </c>
      <c r="C582" s="30">
        <f>(Table26[[#This Row],[M2 Money Stock, Billions of Dollars, Monthly, Seasonally Adjusted]]-B581)/B581</f>
        <v>5.3736071044742347E-3</v>
      </c>
      <c r="D582" s="31">
        <f>((1+Table26[[#This Row],[Monthly change]])^12)-1</f>
        <v>6.6423631287431784E-2</v>
      </c>
    </row>
    <row r="583" spans="1:4" x14ac:dyDescent="0.35">
      <c r="A583" s="33">
        <v>39114</v>
      </c>
      <c r="B583" s="57">
        <f>VLOOKUP(Table26[[#This Row],[Date]],'DB Money Supply'!$A:$E,5)</f>
        <v>7125.3</v>
      </c>
      <c r="C583" s="30">
        <f>(Table26[[#This Row],[M2 Money Stock, Billions of Dollars, Monthly, Seasonally Adjusted]]-B582)/B582</f>
        <v>2.2082817598739475E-3</v>
      </c>
      <c r="D583" s="31">
        <f>((1+Table26[[#This Row],[Monthly change]])^12)-1</f>
        <v>2.6823611596262564E-2</v>
      </c>
    </row>
    <row r="584" spans="1:4" x14ac:dyDescent="0.35">
      <c r="A584" s="55">
        <v>39142</v>
      </c>
      <c r="B584" s="57">
        <f>VLOOKUP(Table26[[#This Row],[Date]],'DB Money Supply'!$A:$E,5)</f>
        <v>7159.1</v>
      </c>
      <c r="C584" s="30">
        <f>(Table26[[#This Row],[M2 Money Stock, Billions of Dollars, Monthly, Seasonally Adjusted]]-B583)/B583</f>
        <v>4.743659916073735E-3</v>
      </c>
      <c r="D584" s="31">
        <f>((1+Table26[[#This Row],[Monthly change]])^12)-1</f>
        <v>5.8432807498055128E-2</v>
      </c>
    </row>
    <row r="585" spans="1:4" x14ac:dyDescent="0.35">
      <c r="A585" s="33">
        <v>39173</v>
      </c>
      <c r="B585" s="57">
        <f>VLOOKUP(Table26[[#This Row],[Date]],'DB Money Supply'!$A:$E,5)</f>
        <v>7231.3</v>
      </c>
      <c r="C585" s="30">
        <f>(Table26[[#This Row],[M2 Money Stock, Billions of Dollars, Monthly, Seasonally Adjusted]]-B584)/B584</f>
        <v>1.0085066558645614E-2</v>
      </c>
      <c r="D585" s="31">
        <f>((1+Table26[[#This Row],[Monthly change]])^12)-1</f>
        <v>0.12796443064650043</v>
      </c>
    </row>
    <row r="586" spans="1:4" x14ac:dyDescent="0.35">
      <c r="A586" s="55">
        <v>39203</v>
      </c>
      <c r="B586" s="57">
        <f>VLOOKUP(Table26[[#This Row],[Date]],'DB Money Supply'!$A:$E,5)</f>
        <v>7245.4</v>
      </c>
      <c r="C586" s="30">
        <f>(Table26[[#This Row],[M2 Money Stock, Billions of Dollars, Monthly, Seasonally Adjusted]]-B585)/B585</f>
        <v>1.9498568722082412E-3</v>
      </c>
      <c r="D586" s="31">
        <f>((1+Table26[[#This Row],[Monthly change]])^12)-1</f>
        <v>2.3650848717563067E-2</v>
      </c>
    </row>
    <row r="587" spans="1:4" x14ac:dyDescent="0.35">
      <c r="A587" s="33">
        <v>39234</v>
      </c>
      <c r="B587" s="57">
        <f>VLOOKUP(Table26[[#This Row],[Date]],'DB Money Supply'!$A:$E,5)</f>
        <v>7278.6</v>
      </c>
      <c r="C587" s="30">
        <f>(Table26[[#This Row],[M2 Money Stock, Billions of Dollars, Monthly, Seasonally Adjusted]]-B586)/B586</f>
        <v>4.5822176829437618E-3</v>
      </c>
      <c r="D587" s="31">
        <f>((1+Table26[[#This Row],[Monthly change]])^12)-1</f>
        <v>5.6393782015690341E-2</v>
      </c>
    </row>
    <row r="588" spans="1:4" x14ac:dyDescent="0.35">
      <c r="A588" s="55">
        <v>39264</v>
      </c>
      <c r="B588" s="57">
        <f>VLOOKUP(Table26[[#This Row],[Date]],'DB Money Supply'!$A:$E,5)</f>
        <v>7309</v>
      </c>
      <c r="C588" s="30">
        <f>(Table26[[#This Row],[M2 Money Stock, Billions of Dollars, Monthly, Seasonally Adjusted]]-B587)/B587</f>
        <v>4.1766273733959327E-3</v>
      </c>
      <c r="D588" s="31">
        <f>((1+Table26[[#This Row],[Monthly change]])^12)-1</f>
        <v>5.128702714938127E-2</v>
      </c>
    </row>
    <row r="589" spans="1:4" x14ac:dyDescent="0.35">
      <c r="A589" s="33">
        <v>39295</v>
      </c>
      <c r="B589" s="57">
        <f>VLOOKUP(Table26[[#This Row],[Date]],'DB Money Supply'!$A:$E,5)</f>
        <v>7385.1</v>
      </c>
      <c r="C589" s="30">
        <f>(Table26[[#This Row],[M2 Money Stock, Billions of Dollars, Monthly, Seasonally Adjusted]]-B588)/B588</f>
        <v>1.041182104255033E-2</v>
      </c>
      <c r="D589" s="31">
        <f>((1+Table26[[#This Row],[Monthly change]])^12)-1</f>
        <v>0.13235087982068738</v>
      </c>
    </row>
    <row r="590" spans="1:4" x14ac:dyDescent="0.35">
      <c r="A590" s="55">
        <v>39326</v>
      </c>
      <c r="B590" s="57">
        <f>VLOOKUP(Table26[[#This Row],[Date]],'DB Money Supply'!$A:$E,5)</f>
        <v>7403.2</v>
      </c>
      <c r="C590" s="30">
        <f>(Table26[[#This Row],[M2 Money Stock, Billions of Dollars, Monthly, Seasonally Adjusted]]-B589)/B589</f>
        <v>2.4508808276122807E-3</v>
      </c>
      <c r="D590" s="31">
        <f>((1+Table26[[#This Row],[Monthly change]])^12)-1</f>
        <v>2.981027661124247E-2</v>
      </c>
    </row>
    <row r="591" spans="1:4" x14ac:dyDescent="0.35">
      <c r="A591" s="33">
        <v>39356</v>
      </c>
      <c r="B591" s="57">
        <f>VLOOKUP(Table26[[#This Row],[Date]],'DB Money Supply'!$A:$E,5)</f>
        <v>7417.2</v>
      </c>
      <c r="C591" s="30">
        <f>(Table26[[#This Row],[M2 Money Stock, Billions of Dollars, Monthly, Seasonally Adjusted]]-B590)/B590</f>
        <v>1.8910741301059002E-3</v>
      </c>
      <c r="D591" s="31">
        <f>((1+Table26[[#This Row],[Monthly change]])^12)-1</f>
        <v>2.2930410374087939E-2</v>
      </c>
    </row>
    <row r="592" spans="1:4" x14ac:dyDescent="0.35">
      <c r="A592" s="55">
        <v>39387</v>
      </c>
      <c r="B592" s="57">
        <f>VLOOKUP(Table26[[#This Row],[Date]],'DB Money Supply'!$A:$E,5)</f>
        <v>7441.8</v>
      </c>
      <c r="C592" s="30">
        <f>(Table26[[#This Row],[M2 Money Stock, Billions of Dollars, Monthly, Seasonally Adjusted]]-B591)/B591</f>
        <v>3.3166154343957778E-3</v>
      </c>
      <c r="D592" s="31">
        <f>((1+Table26[[#This Row],[Monthly change]])^12)-1</f>
        <v>4.0533467494227704E-2</v>
      </c>
    </row>
    <row r="593" spans="1:4" x14ac:dyDescent="0.35">
      <c r="A593" s="33">
        <v>39417</v>
      </c>
      <c r="B593" s="57">
        <f>VLOOKUP(Table26[[#This Row],[Date]],'DB Money Supply'!$A:$E,5)</f>
        <v>7471.6</v>
      </c>
      <c r="C593" s="30">
        <f>(Table26[[#This Row],[M2 Money Stock, Billions of Dollars, Monthly, Seasonally Adjusted]]-B592)/B592</f>
        <v>4.0044075358112528E-3</v>
      </c>
      <c r="D593" s="31">
        <f>((1+Table26[[#This Row],[Monthly change]])^12)-1</f>
        <v>4.912547358442243E-2</v>
      </c>
    </row>
    <row r="594" spans="1:4" x14ac:dyDescent="0.35">
      <c r="A594" s="55">
        <v>39448</v>
      </c>
      <c r="B594" s="57">
        <f>VLOOKUP(Table26[[#This Row],[Date]],'DB Money Supply'!$A:$E,5)</f>
        <v>7505.5</v>
      </c>
      <c r="C594" s="30">
        <f>(Table26[[#This Row],[M2 Money Stock, Billions of Dollars, Monthly, Seasonally Adjusted]]-B593)/B593</f>
        <v>4.5371807912628669E-3</v>
      </c>
      <c r="D594" s="31">
        <f>((1+Table26[[#This Row],[Monthly change]])^12)-1</f>
        <v>5.5825605966562719E-2</v>
      </c>
    </row>
    <row r="595" spans="1:4" x14ac:dyDescent="0.35">
      <c r="A595" s="55">
        <v>39479</v>
      </c>
      <c r="B595" s="57">
        <f>VLOOKUP(Table26[[#This Row],[Date]],'DB Money Supply'!$A:$E,5)</f>
        <v>7590.6</v>
      </c>
      <c r="C595" s="30">
        <f>(Table26[[#This Row],[M2 Money Stock, Billions of Dollars, Monthly, Seasonally Adjusted]]-B594)/B594</f>
        <v>1.1338351875291501E-2</v>
      </c>
      <c r="D595" s="31">
        <f>((1+Table26[[#This Row],[Monthly change]])^12)-1</f>
        <v>0.14487407704835698</v>
      </c>
    </row>
    <row r="596" spans="1:4" x14ac:dyDescent="0.35">
      <c r="A596" s="33">
        <v>39508</v>
      </c>
      <c r="B596" s="57">
        <f>VLOOKUP(Table26[[#This Row],[Date]],'DB Money Supply'!$A:$E,5)</f>
        <v>7656.2</v>
      </c>
      <c r="C596" s="30">
        <f>(Table26[[#This Row],[M2 Money Stock, Billions of Dollars, Monthly, Seasonally Adjusted]]-B595)/B595</f>
        <v>8.6422680684003182E-3</v>
      </c>
      <c r="D596" s="31">
        <f>((1+Table26[[#This Row],[Monthly change]])^12)-1</f>
        <v>0.10878148306729285</v>
      </c>
    </row>
    <row r="597" spans="1:4" x14ac:dyDescent="0.35">
      <c r="A597" s="55">
        <v>39539</v>
      </c>
      <c r="B597" s="57">
        <f>VLOOKUP(Table26[[#This Row],[Date]],'DB Money Supply'!$A:$E,5)</f>
        <v>7699.2</v>
      </c>
      <c r="C597" s="30">
        <f>(Table26[[#This Row],[M2 Money Stock, Billions of Dollars, Monthly, Seasonally Adjusted]]-B596)/B596</f>
        <v>5.6163632089025889E-3</v>
      </c>
      <c r="D597" s="31">
        <f>((1+Table26[[#This Row],[Monthly change]])^12)-1</f>
        <v>6.9517704029778082E-2</v>
      </c>
    </row>
    <row r="598" spans="1:4" x14ac:dyDescent="0.35">
      <c r="A598" s="33">
        <v>39569</v>
      </c>
      <c r="B598" s="57">
        <f>VLOOKUP(Table26[[#This Row],[Date]],'DB Money Supply'!$A:$E,5)</f>
        <v>7711.2</v>
      </c>
      <c r="C598" s="30">
        <f>(Table26[[#This Row],[M2 Money Stock, Billions of Dollars, Monthly, Seasonally Adjusted]]-B597)/B597</f>
        <v>1.5586034912718205E-3</v>
      </c>
      <c r="D598" s="31">
        <f>((1+Table26[[#This Row],[Monthly change]])^12)-1</f>
        <v>1.8864407953795848E-2</v>
      </c>
    </row>
    <row r="599" spans="1:4" x14ac:dyDescent="0.35">
      <c r="A599" s="55">
        <v>39600</v>
      </c>
      <c r="B599" s="57">
        <f>VLOOKUP(Table26[[#This Row],[Date]],'DB Money Supply'!$A:$E,5)</f>
        <v>7728.9</v>
      </c>
      <c r="C599" s="30">
        <f>(Table26[[#This Row],[M2 Money Stock, Billions of Dollars, Monthly, Seasonally Adjusted]]-B598)/B598</f>
        <v>2.2953625894802129E-3</v>
      </c>
      <c r="D599" s="31">
        <f>((1+Table26[[#This Row],[Monthly change]])^12)-1</f>
        <v>2.7894758948212361E-2</v>
      </c>
    </row>
    <row r="600" spans="1:4" x14ac:dyDescent="0.35">
      <c r="A600" s="33">
        <v>39630</v>
      </c>
      <c r="B600" s="57">
        <f>VLOOKUP(Table26[[#This Row],[Date]],'DB Money Supply'!$A:$E,5)</f>
        <v>7775.4</v>
      </c>
      <c r="C600" s="30">
        <f>(Table26[[#This Row],[M2 Money Stock, Billions of Dollars, Monthly, Seasonally Adjusted]]-B599)/B599</f>
        <v>6.0163800799596327E-3</v>
      </c>
      <c r="D600" s="31">
        <f>((1+Table26[[#This Row],[Monthly change]])^12)-1</f>
        <v>7.4634116786606253E-2</v>
      </c>
    </row>
    <row r="601" spans="1:4" x14ac:dyDescent="0.35">
      <c r="A601" s="55">
        <v>39661</v>
      </c>
      <c r="B601" s="57">
        <f>VLOOKUP(Table26[[#This Row],[Date]],'DB Money Supply'!$A:$E,5)</f>
        <v>7790.2</v>
      </c>
      <c r="C601" s="30">
        <f>(Table26[[#This Row],[M2 Money Stock, Billions of Dollars, Monthly, Seasonally Adjusted]]-B600)/B600</f>
        <v>1.9034390513671558E-3</v>
      </c>
      <c r="D601" s="31">
        <f>((1+Table26[[#This Row],[Monthly change]])^12)-1</f>
        <v>2.3081915617355397E-2</v>
      </c>
    </row>
    <row r="602" spans="1:4" x14ac:dyDescent="0.35">
      <c r="A602" s="33">
        <v>39692</v>
      </c>
      <c r="B602" s="57">
        <f>VLOOKUP(Table26[[#This Row],[Date]],'DB Money Supply'!$A:$E,5)</f>
        <v>7859.5</v>
      </c>
      <c r="C602" s="30">
        <f>(Table26[[#This Row],[M2 Money Stock, Billions of Dollars, Monthly, Seasonally Adjusted]]-B601)/B601</f>
        <v>8.8957921491104441E-3</v>
      </c>
      <c r="D602" s="31">
        <f>((1+Table26[[#This Row],[Monthly change]])^12)-1</f>
        <v>0.11213044133246597</v>
      </c>
    </row>
    <row r="603" spans="1:4" x14ac:dyDescent="0.35">
      <c r="A603" s="55">
        <v>39722</v>
      </c>
      <c r="B603" s="57">
        <f>VLOOKUP(Table26[[#This Row],[Date]],'DB Money Supply'!$A:$E,5)</f>
        <v>7965.3</v>
      </c>
      <c r="C603" s="30">
        <f>(Table26[[#This Row],[M2 Money Stock, Billions of Dollars, Monthly, Seasonally Adjusted]]-B602)/B602</f>
        <v>1.3461416120618384E-2</v>
      </c>
      <c r="D603" s="31">
        <f>((1+Table26[[#This Row],[Monthly change]])^12)-1</f>
        <v>0.17405009986819975</v>
      </c>
    </row>
    <row r="604" spans="1:4" x14ac:dyDescent="0.35">
      <c r="A604" s="33">
        <v>39753</v>
      </c>
      <c r="B604" s="57">
        <f>VLOOKUP(Table26[[#This Row],[Date]],'DB Money Supply'!$A:$E,5)</f>
        <v>8015.8</v>
      </c>
      <c r="C604" s="30">
        <f>(Table26[[#This Row],[M2 Money Stock, Billions of Dollars, Monthly, Seasonally Adjusted]]-B603)/B603</f>
        <v>6.339999748910901E-3</v>
      </c>
      <c r="D604" s="31">
        <f>((1+Table26[[#This Row],[Monthly change]])^12)-1</f>
        <v>7.878977913073526E-2</v>
      </c>
    </row>
    <row r="605" spans="1:4" x14ac:dyDescent="0.35">
      <c r="A605" s="55">
        <v>39783</v>
      </c>
      <c r="B605" s="57">
        <f>VLOOKUP(Table26[[#This Row],[Date]],'DB Money Supply'!$A:$E,5)</f>
        <v>8192.1</v>
      </c>
      <c r="C605" s="30">
        <f>(Table26[[#This Row],[M2 Money Stock, Billions of Dollars, Monthly, Seasonally Adjusted]]-B604)/B604</f>
        <v>2.1994061728087051E-2</v>
      </c>
      <c r="D605" s="31">
        <f>((1+Table26[[#This Row],[Monthly change]])^12)-1</f>
        <v>0.29831617625053286</v>
      </c>
    </row>
    <row r="606" spans="1:4" x14ac:dyDescent="0.35">
      <c r="A606" s="33">
        <v>39814</v>
      </c>
      <c r="B606" s="57">
        <f>VLOOKUP(Table26[[#This Row],[Date]],'DB Money Supply'!$A:$E,5)</f>
        <v>8273.7000000000007</v>
      </c>
      <c r="C606" s="30">
        <f>(Table26[[#This Row],[M2 Money Stock, Billions of Dollars, Monthly, Seasonally Adjusted]]-B605)/B605</f>
        <v>9.9608159080089801E-3</v>
      </c>
      <c r="D606" s="31">
        <f>((1+Table26[[#This Row],[Monthly change]])^12)-1</f>
        <v>0.12630054464189211</v>
      </c>
    </row>
    <row r="607" spans="1:4" x14ac:dyDescent="0.35">
      <c r="A607" s="55">
        <v>39845</v>
      </c>
      <c r="B607" s="57">
        <f>VLOOKUP(Table26[[#This Row],[Date]],'DB Money Supply'!$A:$E,5)</f>
        <v>8303.1</v>
      </c>
      <c r="C607" s="30">
        <f>(Table26[[#This Row],[M2 Money Stock, Billions of Dollars, Monthly, Seasonally Adjusted]]-B606)/B606</f>
        <v>3.5534283331519916E-3</v>
      </c>
      <c r="D607" s="31">
        <f>((1+Table26[[#This Row],[Monthly change]])^12)-1</f>
        <v>4.3484462758283327E-2</v>
      </c>
    </row>
    <row r="608" spans="1:4" x14ac:dyDescent="0.35">
      <c r="A608" s="33">
        <v>39873</v>
      </c>
      <c r="B608" s="57">
        <f>VLOOKUP(Table26[[#This Row],[Date]],'DB Money Supply'!$A:$E,5)</f>
        <v>8369.2999999999993</v>
      </c>
      <c r="C608" s="30">
        <f>(Table26[[#This Row],[M2 Money Stock, Billions of Dollars, Monthly, Seasonally Adjusted]]-B607)/B607</f>
        <v>7.9729257747105185E-3</v>
      </c>
      <c r="D608" s="31">
        <f>((1+Table26[[#This Row],[Monthly change]])^12)-1</f>
        <v>9.9984093511487737E-2</v>
      </c>
    </row>
    <row r="609" spans="1:4" x14ac:dyDescent="0.35">
      <c r="A609" s="55">
        <v>39904</v>
      </c>
      <c r="B609" s="57">
        <f>VLOOKUP(Table26[[#This Row],[Date]],'DB Money Supply'!$A:$E,5)</f>
        <v>8372.9</v>
      </c>
      <c r="C609" s="30">
        <f>(Table26[[#This Row],[M2 Money Stock, Billions of Dollars, Monthly, Seasonally Adjusted]]-B608)/B608</f>
        <v>4.3014350065123295E-4</v>
      </c>
      <c r="D609" s="31">
        <f>((1+Table26[[#This Row],[Monthly change]])^12)-1</f>
        <v>5.1739510802875088E-3</v>
      </c>
    </row>
    <row r="610" spans="1:4" x14ac:dyDescent="0.35">
      <c r="A610" s="33">
        <v>39934</v>
      </c>
      <c r="B610" s="57">
        <f>VLOOKUP(Table26[[#This Row],[Date]],'DB Money Supply'!$A:$E,5)</f>
        <v>8430.7000000000007</v>
      </c>
      <c r="C610" s="30">
        <f>(Table26[[#This Row],[M2 Money Stock, Billions of Dollars, Monthly, Seasonally Adjusted]]-B609)/B609</f>
        <v>6.9032234948465995E-3</v>
      </c>
      <c r="D610" s="31">
        <f>((1+Table26[[#This Row],[Monthly change]])^12)-1</f>
        <v>8.6057388538336221E-2</v>
      </c>
    </row>
    <row r="611" spans="1:4" x14ac:dyDescent="0.35">
      <c r="A611" s="55">
        <v>39965</v>
      </c>
      <c r="B611" s="57">
        <f>VLOOKUP(Table26[[#This Row],[Date]],'DB Money Supply'!$A:$E,5)</f>
        <v>8440.5</v>
      </c>
      <c r="C611" s="30">
        <f>(Table26[[#This Row],[M2 Money Stock, Billions of Dollars, Monthly, Seasonally Adjusted]]-B610)/B610</f>
        <v>1.1624183045297865E-3</v>
      </c>
      <c r="D611" s="31">
        <f>((1+Table26[[#This Row],[Monthly change]])^12)-1</f>
        <v>1.4038546385861439E-2</v>
      </c>
    </row>
    <row r="612" spans="1:4" x14ac:dyDescent="0.35">
      <c r="A612" s="33">
        <v>39995</v>
      </c>
      <c r="B612" s="57">
        <f>VLOOKUP(Table26[[#This Row],[Date]],'DB Money Supply'!$A:$E,5)</f>
        <v>8445.1</v>
      </c>
      <c r="C612" s="30">
        <f>(Table26[[#This Row],[M2 Money Stock, Billions of Dollars, Monthly, Seasonally Adjusted]]-B611)/B611</f>
        <v>5.4499141046150863E-4</v>
      </c>
      <c r="D612" s="31">
        <f>((1+Table26[[#This Row],[Monthly change]])^12)-1</f>
        <v>6.5595356129324323E-3</v>
      </c>
    </row>
    <row r="613" spans="1:4" x14ac:dyDescent="0.35">
      <c r="A613" s="55">
        <v>40026</v>
      </c>
      <c r="B613" s="57">
        <f>VLOOKUP(Table26[[#This Row],[Date]],'DB Money Supply'!$A:$E,5)</f>
        <v>8445</v>
      </c>
      <c r="C613" s="30">
        <f>(Table26[[#This Row],[M2 Money Stock, Billions of Dollars, Monthly, Seasonally Adjusted]]-B612)/B612</f>
        <v>-1.1841186013234159E-5</v>
      </c>
      <c r="D613" s="31">
        <f>((1+Table26[[#This Row],[Monthly change]])^12)-1</f>
        <v>-1.4208497842083112E-4</v>
      </c>
    </row>
    <row r="614" spans="1:4" x14ac:dyDescent="0.35">
      <c r="A614" s="55">
        <v>40057</v>
      </c>
      <c r="B614" s="57">
        <f>VLOOKUP(Table26[[#This Row],[Date]],'DB Money Supply'!$A:$E,5)</f>
        <v>8444.2000000000007</v>
      </c>
      <c r="C614" s="30">
        <f>(Table26[[#This Row],[M2 Money Stock, Billions of Dollars, Monthly, Seasonally Adjusted]]-B613)/B613</f>
        <v>-9.4730609828214615E-5</v>
      </c>
      <c r="D614" s="31">
        <f>((1+Table26[[#This Row],[Monthly change]])^12)-1</f>
        <v>-1.1361752282843529E-3</v>
      </c>
    </row>
    <row r="615" spans="1:4" x14ac:dyDescent="0.35">
      <c r="A615" s="33">
        <v>40087</v>
      </c>
      <c r="B615" s="57">
        <f>VLOOKUP(Table26[[#This Row],[Date]],'DB Money Supply'!$A:$E,5)</f>
        <v>8471.1</v>
      </c>
      <c r="C615" s="30">
        <f>(Table26[[#This Row],[M2 Money Stock, Billions of Dollars, Monthly, Seasonally Adjusted]]-B614)/B614</f>
        <v>3.185618531062698E-3</v>
      </c>
      <c r="D615" s="31">
        <f>((1+Table26[[#This Row],[Monthly change]])^12)-1</f>
        <v>3.8904364729783314E-2</v>
      </c>
    </row>
    <row r="616" spans="1:4" x14ac:dyDescent="0.35">
      <c r="A616" s="55">
        <v>40118</v>
      </c>
      <c r="B616" s="57">
        <f>VLOOKUP(Table26[[#This Row],[Date]],'DB Money Supply'!$A:$E,5)</f>
        <v>8500.7999999999993</v>
      </c>
      <c r="C616" s="30">
        <f>(Table26[[#This Row],[M2 Money Stock, Billions of Dollars, Monthly, Seasonally Adjusted]]-B615)/B615</f>
        <v>3.5060381768600192E-3</v>
      </c>
      <c r="D616" s="31">
        <f>((1+Table26[[#This Row],[Monthly change]])^12)-1</f>
        <v>4.2893306785450003E-2</v>
      </c>
    </row>
    <row r="617" spans="1:4" x14ac:dyDescent="0.35">
      <c r="A617" s="33">
        <v>40148</v>
      </c>
      <c r="B617" s="57">
        <f>VLOOKUP(Table26[[#This Row],[Date]],'DB Money Supply'!$A:$E,5)</f>
        <v>8496</v>
      </c>
      <c r="C617" s="30">
        <f>(Table26[[#This Row],[M2 Money Stock, Billions of Dollars, Monthly, Seasonally Adjusted]]-B616)/B616</f>
        <v>-5.6465273856569646E-4</v>
      </c>
      <c r="D617" s="31">
        <f>((1+Table26[[#This Row],[Monthly change]])^12)-1</f>
        <v>-6.754829459861833E-3</v>
      </c>
    </row>
    <row r="618" spans="1:4" x14ac:dyDescent="0.35">
      <c r="A618" s="55">
        <v>40179</v>
      </c>
      <c r="B618" s="57">
        <f>VLOOKUP(Table26[[#This Row],[Date]],'DB Money Supply'!$A:$E,5)</f>
        <v>8458.1</v>
      </c>
      <c r="C618" s="30">
        <f>(Table26[[#This Row],[M2 Money Stock, Billions of Dollars, Monthly, Seasonally Adjusted]]-B617)/B617</f>
        <v>-4.4609227871939307E-3</v>
      </c>
      <c r="D618" s="31">
        <f>((1+Table26[[#This Row],[Monthly change]])^12)-1</f>
        <v>-5.2237019652250472E-2</v>
      </c>
    </row>
    <row r="619" spans="1:4" x14ac:dyDescent="0.35">
      <c r="A619" s="33">
        <v>40210</v>
      </c>
      <c r="B619" s="57">
        <f>VLOOKUP(Table26[[#This Row],[Date]],'DB Money Supply'!$A:$E,5)</f>
        <v>8507.4</v>
      </c>
      <c r="C619" s="30">
        <f>(Table26[[#This Row],[M2 Money Stock, Billions of Dollars, Monthly, Seasonally Adjusted]]-B618)/B618</f>
        <v>5.8287322211843405E-3</v>
      </c>
      <c r="D619" s="31">
        <f>((1+Table26[[#This Row],[Monthly change]])^12)-1</f>
        <v>7.2231220972070131E-2</v>
      </c>
    </row>
    <row r="620" spans="1:4" x14ac:dyDescent="0.35">
      <c r="A620" s="55">
        <v>40238</v>
      </c>
      <c r="B620" s="57">
        <f>VLOOKUP(Table26[[#This Row],[Date]],'DB Money Supply'!$A:$E,5)</f>
        <v>8504.5</v>
      </c>
      <c r="C620" s="30">
        <f>(Table26[[#This Row],[M2 Money Stock, Billions of Dollars, Monthly, Seasonally Adjusted]]-B619)/B619</f>
        <v>-3.4087970472760612E-4</v>
      </c>
      <c r="D620" s="31">
        <f>((1+Table26[[#This Row],[Monthly change]])^12)-1</f>
        <v>-4.0828960319989616E-3</v>
      </c>
    </row>
    <row r="621" spans="1:4" x14ac:dyDescent="0.35">
      <c r="A621" s="33">
        <v>40269</v>
      </c>
      <c r="B621" s="57">
        <f>VLOOKUP(Table26[[#This Row],[Date]],'DB Money Supply'!$A:$E,5)</f>
        <v>8535.2000000000007</v>
      </c>
      <c r="C621" s="30">
        <f>(Table26[[#This Row],[M2 Money Stock, Billions of Dollars, Monthly, Seasonally Adjusted]]-B620)/B620</f>
        <v>3.6098536069140721E-3</v>
      </c>
      <c r="D621" s="31">
        <f>((1+Table26[[#This Row],[Monthly change]])^12)-1</f>
        <v>4.418872550240005E-2</v>
      </c>
    </row>
    <row r="622" spans="1:4" x14ac:dyDescent="0.35">
      <c r="A622" s="55">
        <v>40299</v>
      </c>
      <c r="B622" s="57">
        <f>VLOOKUP(Table26[[#This Row],[Date]],'DB Money Supply'!$A:$E,5)</f>
        <v>8589.9</v>
      </c>
      <c r="C622" s="30">
        <f>(Table26[[#This Row],[M2 Money Stock, Billions of Dollars, Monthly, Seasonally Adjusted]]-B621)/B621</f>
        <v>6.4087543349890929E-3</v>
      </c>
      <c r="D622" s="31">
        <f>((1+Table26[[#This Row],[Monthly change]])^12)-1</f>
        <v>7.967456505740711E-2</v>
      </c>
    </row>
    <row r="623" spans="1:4" x14ac:dyDescent="0.35">
      <c r="A623" s="33">
        <v>40330</v>
      </c>
      <c r="B623" s="57">
        <f>VLOOKUP(Table26[[#This Row],[Date]],'DB Money Supply'!$A:$E,5)</f>
        <v>8609</v>
      </c>
      <c r="C623" s="30">
        <f>(Table26[[#This Row],[M2 Money Stock, Billions of Dollars, Monthly, Seasonally Adjusted]]-B622)/B622</f>
        <v>2.2235416011828269E-3</v>
      </c>
      <c r="D623" s="31">
        <f>((1+Table26[[#This Row],[Monthly change]])^12)-1</f>
        <v>2.7011242984892991E-2</v>
      </c>
    </row>
    <row r="624" spans="1:4" x14ac:dyDescent="0.35">
      <c r="A624" s="55">
        <v>40360</v>
      </c>
      <c r="B624" s="57">
        <f>VLOOKUP(Table26[[#This Row],[Date]],'DB Money Supply'!$A:$E,5)</f>
        <v>8618.7999999999993</v>
      </c>
      <c r="C624" s="30">
        <f>(Table26[[#This Row],[M2 Money Stock, Billions of Dollars, Monthly, Seasonally Adjusted]]-B623)/B623</f>
        <v>1.1383435939132619E-3</v>
      </c>
      <c r="D624" s="31">
        <f>((1+Table26[[#This Row],[Monthly change]])^12)-1</f>
        <v>1.3745973005739875E-2</v>
      </c>
    </row>
    <row r="625" spans="1:4" x14ac:dyDescent="0.35">
      <c r="A625" s="33">
        <v>40391</v>
      </c>
      <c r="B625" s="57">
        <f>VLOOKUP(Table26[[#This Row],[Date]],'DB Money Supply'!$A:$E,5)</f>
        <v>8669.1</v>
      </c>
      <c r="C625" s="30">
        <f>(Table26[[#This Row],[M2 Money Stock, Billions of Dollars, Monthly, Seasonally Adjusted]]-B624)/B624</f>
        <v>5.8360792685757988E-3</v>
      </c>
      <c r="D625" s="31">
        <f>((1+Table26[[#This Row],[Monthly change]])^12)-1</f>
        <v>7.2325209737775786E-2</v>
      </c>
    </row>
    <row r="626" spans="1:4" x14ac:dyDescent="0.35">
      <c r="A626" s="55">
        <v>40422</v>
      </c>
      <c r="B626" s="57">
        <f>VLOOKUP(Table26[[#This Row],[Date]],'DB Money Supply'!$A:$E,5)</f>
        <v>8700.1</v>
      </c>
      <c r="C626" s="30">
        <f>(Table26[[#This Row],[M2 Money Stock, Billions of Dollars, Monthly, Seasonally Adjusted]]-B625)/B625</f>
        <v>3.5759190688768152E-3</v>
      </c>
      <c r="D626" s="31">
        <f>((1+Table26[[#This Row],[Monthly change]])^12)-1</f>
        <v>4.3765124960641666E-2</v>
      </c>
    </row>
    <row r="627" spans="1:4" x14ac:dyDescent="0.35">
      <c r="A627" s="33">
        <v>40452</v>
      </c>
      <c r="B627" s="57">
        <f>VLOOKUP(Table26[[#This Row],[Date]],'DB Money Supply'!$A:$E,5)</f>
        <v>8749.4</v>
      </c>
      <c r="C627" s="30">
        <f>(Table26[[#This Row],[M2 Money Stock, Billions of Dollars, Monthly, Seasonally Adjusted]]-B626)/B626</f>
        <v>5.6666015333156254E-3</v>
      </c>
      <c r="D627" s="31">
        <f>((1+Table26[[#This Row],[Monthly change]])^12)-1</f>
        <v>7.0159048525929579E-2</v>
      </c>
    </row>
    <row r="628" spans="1:4" x14ac:dyDescent="0.35">
      <c r="A628" s="55">
        <v>40483</v>
      </c>
      <c r="B628" s="57">
        <f>VLOOKUP(Table26[[#This Row],[Date]],'DB Money Supply'!$A:$E,5)</f>
        <v>8770</v>
      </c>
      <c r="C628" s="30">
        <f>(Table26[[#This Row],[M2 Money Stock, Billions of Dollars, Monthly, Seasonally Adjusted]]-B627)/B627</f>
        <v>2.3544471620911564E-3</v>
      </c>
      <c r="D628" s="31">
        <f>((1+Table26[[#This Row],[Monthly change]])^12)-1</f>
        <v>2.8622118401077312E-2</v>
      </c>
    </row>
    <row r="629" spans="1:4" x14ac:dyDescent="0.35">
      <c r="A629" s="33">
        <v>40513</v>
      </c>
      <c r="B629" s="57">
        <f>VLOOKUP(Table26[[#This Row],[Date]],'DB Money Supply'!$A:$E,5)</f>
        <v>8801.7999999999993</v>
      </c>
      <c r="C629" s="30">
        <f>(Table26[[#This Row],[M2 Money Stock, Billions of Dollars, Monthly, Seasonally Adjusted]]-B628)/B628</f>
        <v>3.6259977194982068E-3</v>
      </c>
      <c r="D629" s="31">
        <f>((1+Table26[[#This Row],[Monthly change]])^12)-1</f>
        <v>4.4390305729625767E-2</v>
      </c>
    </row>
    <row r="630" spans="1:4" x14ac:dyDescent="0.35">
      <c r="A630" s="55">
        <v>40544</v>
      </c>
      <c r="B630" s="57">
        <f>VLOOKUP(Table26[[#This Row],[Date]],'DB Money Supply'!$A:$E,5)</f>
        <v>8823.1</v>
      </c>
      <c r="C630" s="30">
        <f>(Table26[[#This Row],[M2 Money Stock, Billions of Dollars, Monthly, Seasonally Adjusted]]-B629)/B629</f>
        <v>2.4199595537277708E-3</v>
      </c>
      <c r="D630" s="31">
        <f>((1+Table26[[#This Row],[Monthly change]])^12)-1</f>
        <v>2.9429158957718027E-2</v>
      </c>
    </row>
    <row r="631" spans="1:4" x14ac:dyDescent="0.35">
      <c r="A631" s="33">
        <v>40575</v>
      </c>
      <c r="B631" s="57">
        <f>VLOOKUP(Table26[[#This Row],[Date]],'DB Money Supply'!$A:$E,5)</f>
        <v>8886.9</v>
      </c>
      <c r="C631" s="30">
        <f>(Table26[[#This Row],[M2 Money Stock, Billions of Dollars, Monthly, Seasonally Adjusted]]-B630)/B630</f>
        <v>7.2310185762372945E-3</v>
      </c>
      <c r="D631" s="31">
        <f>((1+Table26[[#This Row],[Monthly change]])^12)-1</f>
        <v>9.0307756010969076E-2</v>
      </c>
    </row>
    <row r="632" spans="1:4" x14ac:dyDescent="0.35">
      <c r="A632" s="55">
        <v>40603</v>
      </c>
      <c r="B632" s="57">
        <f>VLOOKUP(Table26[[#This Row],[Date]],'DB Money Supply'!$A:$E,5)</f>
        <v>8943.5</v>
      </c>
      <c r="C632" s="30">
        <f>(Table26[[#This Row],[M2 Money Stock, Billions of Dollars, Monthly, Seasonally Adjusted]]-B631)/B631</f>
        <v>6.3689250469793025E-3</v>
      </c>
      <c r="D632" s="31">
        <f>((1+Table26[[#This Row],[Monthly change]])^12)-1</f>
        <v>7.9161930682549952E-2</v>
      </c>
    </row>
    <row r="633" spans="1:4" x14ac:dyDescent="0.35">
      <c r="A633" s="55">
        <v>40634</v>
      </c>
      <c r="B633" s="57">
        <f>VLOOKUP(Table26[[#This Row],[Date]],'DB Money Supply'!$A:$E,5)</f>
        <v>9004.9</v>
      </c>
      <c r="C633" s="30">
        <f>(Table26[[#This Row],[M2 Money Stock, Billions of Dollars, Monthly, Seasonally Adjusted]]-B632)/B632</f>
        <v>6.865321182982013E-3</v>
      </c>
      <c r="D633" s="31">
        <f>((1+Table26[[#This Row],[Monthly change]])^12)-1</f>
        <v>8.5566907662640634E-2</v>
      </c>
    </row>
    <row r="634" spans="1:4" x14ac:dyDescent="0.35">
      <c r="A634" s="33">
        <v>40664</v>
      </c>
      <c r="B634" s="57">
        <f>VLOOKUP(Table26[[#This Row],[Date]],'DB Money Supply'!$A:$E,5)</f>
        <v>9075.5</v>
      </c>
      <c r="C634" s="30">
        <f>(Table26[[#This Row],[M2 Money Stock, Billions of Dollars, Monthly, Seasonally Adjusted]]-B633)/B633</f>
        <v>7.8401759042299596E-3</v>
      </c>
      <c r="D634" s="31">
        <f>((1+Table26[[#This Row],[Monthly change]])^12)-1</f>
        <v>9.8246939460767901E-2</v>
      </c>
    </row>
    <row r="635" spans="1:4" x14ac:dyDescent="0.35">
      <c r="A635" s="55">
        <v>40695</v>
      </c>
      <c r="B635" s="57">
        <f>VLOOKUP(Table26[[#This Row],[Date]],'DB Money Supply'!$A:$E,5)</f>
        <v>9151</v>
      </c>
      <c r="C635" s="30">
        <f>(Table26[[#This Row],[M2 Money Stock, Billions of Dollars, Monthly, Seasonally Adjusted]]-B634)/B634</f>
        <v>8.3191008759847945E-3</v>
      </c>
      <c r="D635" s="31">
        <f>((1+Table26[[#This Row],[Monthly change]])^12)-1</f>
        <v>0.10452596787132928</v>
      </c>
    </row>
    <row r="636" spans="1:4" x14ac:dyDescent="0.35">
      <c r="A636" s="33">
        <v>40725</v>
      </c>
      <c r="B636" s="57">
        <f>VLOOKUP(Table26[[#This Row],[Date]],'DB Money Supply'!$A:$E,5)</f>
        <v>9316.6</v>
      </c>
      <c r="C636" s="30">
        <f>(Table26[[#This Row],[M2 Money Stock, Billions of Dollars, Monthly, Seasonally Adjusted]]-B635)/B635</f>
        <v>1.8096382908971736E-2</v>
      </c>
      <c r="D636" s="31">
        <f>((1+Table26[[#This Row],[Monthly change]])^12)-1</f>
        <v>0.24012862995187056</v>
      </c>
    </row>
    <row r="637" spans="1:4" x14ac:dyDescent="0.35">
      <c r="A637" s="55">
        <v>40756</v>
      </c>
      <c r="B637" s="57">
        <f>VLOOKUP(Table26[[#This Row],[Date]],'DB Money Supply'!$A:$E,5)</f>
        <v>9507.6</v>
      </c>
      <c r="C637" s="30">
        <f>(Table26[[#This Row],[M2 Money Stock, Billions of Dollars, Monthly, Seasonally Adjusted]]-B636)/B636</f>
        <v>2.0501041152351716E-2</v>
      </c>
      <c r="D637" s="31">
        <f>((1+Table26[[#This Row],[Monthly change]])^12)-1</f>
        <v>0.27573780528492176</v>
      </c>
    </row>
    <row r="638" spans="1:4" x14ac:dyDescent="0.35">
      <c r="A638" s="33">
        <v>40787</v>
      </c>
      <c r="B638" s="57">
        <f>VLOOKUP(Table26[[#This Row],[Date]],'DB Money Supply'!$A:$E,5)</f>
        <v>9528.2999999999993</v>
      </c>
      <c r="C638" s="30">
        <f>(Table26[[#This Row],[M2 Money Stock, Billions of Dollars, Monthly, Seasonally Adjusted]]-B637)/B637</f>
        <v>2.1772056039377876E-3</v>
      </c>
      <c r="D638" s="31">
        <f>((1+Table26[[#This Row],[Monthly change]])^12)-1</f>
        <v>2.6441603705983363E-2</v>
      </c>
    </row>
    <row r="639" spans="1:4" x14ac:dyDescent="0.35">
      <c r="A639" s="55">
        <v>40817</v>
      </c>
      <c r="B639" s="57">
        <f>VLOOKUP(Table26[[#This Row],[Date]],'DB Money Supply'!$A:$E,5)</f>
        <v>9562.1</v>
      </c>
      <c r="C639" s="30">
        <f>(Table26[[#This Row],[M2 Money Stock, Billions of Dollars, Monthly, Seasonally Adjusted]]-B638)/B638</f>
        <v>3.5473274351144582E-3</v>
      </c>
      <c r="D639" s="31">
        <f>((1+Table26[[#This Row],[Monthly change]])^12)-1</f>
        <v>4.340834149627959E-2</v>
      </c>
    </row>
    <row r="640" spans="1:4" x14ac:dyDescent="0.35">
      <c r="A640" s="33">
        <v>40848</v>
      </c>
      <c r="B640" s="57">
        <f>VLOOKUP(Table26[[#This Row],[Date]],'DB Money Supply'!$A:$E,5)</f>
        <v>9612.6</v>
      </c>
      <c r="C640" s="30">
        <f>(Table26[[#This Row],[M2 Money Stock, Billions of Dollars, Monthly, Seasonally Adjusted]]-B639)/B639</f>
        <v>5.2812666673638636E-3</v>
      </c>
      <c r="D640" s="31">
        <f>((1+Table26[[#This Row],[Monthly change]])^12)-1</f>
        <v>6.5248852552131087E-2</v>
      </c>
    </row>
    <row r="641" spans="1:4" x14ac:dyDescent="0.35">
      <c r="A641" s="55">
        <v>40878</v>
      </c>
      <c r="B641" s="57">
        <f>VLOOKUP(Table26[[#This Row],[Date]],'DB Money Supply'!$A:$E,5)</f>
        <v>9660.1</v>
      </c>
      <c r="C641" s="30">
        <f>(Table26[[#This Row],[M2 Money Stock, Billions of Dollars, Monthly, Seasonally Adjusted]]-B640)/B640</f>
        <v>4.9414310384287286E-3</v>
      </c>
      <c r="D641" s="31">
        <f>((1+Table26[[#This Row],[Monthly change]])^12)-1</f>
        <v>6.093558571465274E-2</v>
      </c>
    </row>
    <row r="642" spans="1:4" x14ac:dyDescent="0.35">
      <c r="A642" s="33">
        <v>40909</v>
      </c>
      <c r="B642" s="57">
        <f>VLOOKUP(Table26[[#This Row],[Date]],'DB Money Supply'!$A:$E,5)</f>
        <v>9733.2999999999993</v>
      </c>
      <c r="C642" s="30">
        <f>(Table26[[#This Row],[M2 Money Stock, Billions of Dollars, Monthly, Seasonally Adjusted]]-B641)/B641</f>
        <v>7.577561308889029E-3</v>
      </c>
      <c r="D642" s="31">
        <f>((1+Table26[[#This Row],[Monthly change]])^12)-1</f>
        <v>9.4817792260191602E-2</v>
      </c>
    </row>
    <row r="643" spans="1:4" x14ac:dyDescent="0.35">
      <c r="A643" s="55">
        <v>40940</v>
      </c>
      <c r="B643" s="57">
        <f>VLOOKUP(Table26[[#This Row],[Date]],'DB Money Supply'!$A:$E,5)</f>
        <v>9785.7000000000007</v>
      </c>
      <c r="C643" s="30">
        <f>(Table26[[#This Row],[M2 Money Stock, Billions of Dollars, Monthly, Seasonally Adjusted]]-B642)/B642</f>
        <v>5.3835800807538513E-3</v>
      </c>
      <c r="D643" s="31">
        <f>((1+Table26[[#This Row],[Monthly change]])^12)-1</f>
        <v>6.6550581083271831E-2</v>
      </c>
    </row>
    <row r="644" spans="1:4" x14ac:dyDescent="0.35">
      <c r="A644" s="33">
        <v>40969</v>
      </c>
      <c r="B644" s="57">
        <f>VLOOKUP(Table26[[#This Row],[Date]],'DB Money Supply'!$A:$E,5)</f>
        <v>9830.6</v>
      </c>
      <c r="C644" s="30">
        <f>(Table26[[#This Row],[M2 Money Stock, Billions of Dollars, Monthly, Seasonally Adjusted]]-B643)/B643</f>
        <v>4.5883278661720296E-3</v>
      </c>
      <c r="D644" s="31">
        <f>((1+Table26[[#This Row],[Monthly change]])^12)-1</f>
        <v>5.647088840347303E-2</v>
      </c>
    </row>
    <row r="645" spans="1:4" x14ac:dyDescent="0.35">
      <c r="A645" s="55">
        <v>41000</v>
      </c>
      <c r="B645" s="57">
        <f>VLOOKUP(Table26[[#This Row],[Date]],'DB Money Supply'!$A:$E,5)</f>
        <v>9884.6</v>
      </c>
      <c r="C645" s="30">
        <f>(Table26[[#This Row],[M2 Money Stock, Billions of Dollars, Monthly, Seasonally Adjusted]]-B644)/B644</f>
        <v>5.4930523060647361E-3</v>
      </c>
      <c r="D645" s="31">
        <f>((1+Table26[[#This Row],[Monthly change]])^12)-1</f>
        <v>6.7945005455216645E-2</v>
      </c>
    </row>
    <row r="646" spans="1:4" x14ac:dyDescent="0.35">
      <c r="A646" s="33">
        <v>41030</v>
      </c>
      <c r="B646" s="57">
        <f>VLOOKUP(Table26[[#This Row],[Date]],'DB Money Supply'!$A:$E,5)</f>
        <v>9928.4</v>
      </c>
      <c r="C646" s="30">
        <f>(Table26[[#This Row],[M2 Money Stock, Billions of Dollars, Monthly, Seasonally Adjusted]]-B645)/B645</f>
        <v>4.4311353013778273E-3</v>
      </c>
      <c r="D646" s="31">
        <f>((1+Table26[[#This Row],[Monthly change]])^12)-1</f>
        <v>5.4488864314858443E-2</v>
      </c>
    </row>
    <row r="647" spans="1:4" x14ac:dyDescent="0.35">
      <c r="A647" s="55">
        <v>41061</v>
      </c>
      <c r="B647" s="57">
        <f>VLOOKUP(Table26[[#This Row],[Date]],'DB Money Supply'!$A:$E,5)</f>
        <v>9999.2999999999993</v>
      </c>
      <c r="C647" s="30">
        <f>(Table26[[#This Row],[M2 Money Stock, Billions of Dollars, Monthly, Seasonally Adjusted]]-B646)/B646</f>
        <v>7.1411304943394338E-3</v>
      </c>
      <c r="D647" s="31">
        <f>((1+Table26[[#This Row],[Monthly change]])^12)-1</f>
        <v>8.914070399531826E-2</v>
      </c>
    </row>
    <row r="648" spans="1:4" x14ac:dyDescent="0.35">
      <c r="A648" s="33">
        <v>41091</v>
      </c>
      <c r="B648" s="57">
        <f>VLOOKUP(Table26[[#This Row],[Date]],'DB Money Supply'!$A:$E,5)</f>
        <v>10051.799999999999</v>
      </c>
      <c r="C648" s="30">
        <f>(Table26[[#This Row],[M2 Money Stock, Billions of Dollars, Monthly, Seasonally Adjusted]]-B647)/B647</f>
        <v>5.2503675257268012E-3</v>
      </c>
      <c r="D648" s="31">
        <f>((1+Table26[[#This Row],[Monthly change]])^12)-1</f>
        <v>6.485601071858782E-2</v>
      </c>
    </row>
    <row r="649" spans="1:4" x14ac:dyDescent="0.35">
      <c r="A649" s="55">
        <v>41122</v>
      </c>
      <c r="B649" s="57">
        <f>VLOOKUP(Table26[[#This Row],[Date]],'DB Money Supply'!$A:$E,5)</f>
        <v>10121.299999999999</v>
      </c>
      <c r="C649" s="30">
        <f>(Table26[[#This Row],[M2 Money Stock, Billions of Dollars, Monthly, Seasonally Adjusted]]-B648)/B648</f>
        <v>6.9141845241648264E-3</v>
      </c>
      <c r="D649" s="31">
        <f>((1+Table26[[#This Row],[Monthly change]])^12)-1</f>
        <v>8.6199269339161777E-2</v>
      </c>
    </row>
    <row r="650" spans="1:4" x14ac:dyDescent="0.35">
      <c r="A650" s="33">
        <v>41153</v>
      </c>
      <c r="B650" s="57">
        <f>VLOOKUP(Table26[[#This Row],[Date]],'DB Money Supply'!$A:$E,5)</f>
        <v>10200.799999999999</v>
      </c>
      <c r="C650" s="30">
        <f>(Table26[[#This Row],[M2 Money Stock, Billions of Dollars, Monthly, Seasonally Adjusted]]-B649)/B649</f>
        <v>7.8547222194777361E-3</v>
      </c>
      <c r="D650" s="31">
        <f>((1+Table26[[#This Row],[Monthly change]])^12)-1</f>
        <v>9.8437168603996206E-2</v>
      </c>
    </row>
    <row r="651" spans="1:4" x14ac:dyDescent="0.35">
      <c r="A651" s="55">
        <v>41183</v>
      </c>
      <c r="B651" s="57">
        <f>VLOOKUP(Table26[[#This Row],[Date]],'DB Money Supply'!$A:$E,5)</f>
        <v>10267.299999999999</v>
      </c>
      <c r="C651" s="30">
        <f>(Table26[[#This Row],[M2 Money Stock, Billions of Dollars, Monthly, Seasonally Adjusted]]-B650)/B650</f>
        <v>6.5190965414477298E-3</v>
      </c>
      <c r="D651" s="31">
        <f>((1+Table26[[#This Row],[Monthly change]])^12)-1</f>
        <v>8.1095922404019305E-2</v>
      </c>
    </row>
    <row r="652" spans="1:4" x14ac:dyDescent="0.35">
      <c r="A652" s="55">
        <v>41214</v>
      </c>
      <c r="B652" s="57">
        <f>VLOOKUP(Table26[[#This Row],[Date]],'DB Money Supply'!$A:$E,5)</f>
        <v>10337.6</v>
      </c>
      <c r="C652" s="30">
        <f>(Table26[[#This Row],[M2 Money Stock, Billions of Dollars, Monthly, Seasonally Adjusted]]-B651)/B651</f>
        <v>6.8469802187528465E-3</v>
      </c>
      <c r="D652" s="31">
        <f>((1+Table26[[#This Row],[Monthly change]])^12)-1</f>
        <v>8.5329636415846011E-2</v>
      </c>
    </row>
    <row r="653" spans="1:4" x14ac:dyDescent="0.35">
      <c r="A653" s="33">
        <v>41244</v>
      </c>
      <c r="B653" s="57">
        <f>VLOOKUP(Table26[[#This Row],[Date]],'DB Money Supply'!$A:$E,5)</f>
        <v>10459.700000000001</v>
      </c>
      <c r="C653" s="30">
        <f>(Table26[[#This Row],[M2 Money Stock, Billions of Dollars, Monthly, Seasonally Adjusted]]-B652)/B652</f>
        <v>1.1811252128153571E-2</v>
      </c>
      <c r="D653" s="31">
        <f>((1+Table26[[#This Row],[Monthly change]])^12)-1</f>
        <v>0.15131472048586514</v>
      </c>
    </row>
    <row r="654" spans="1:4" x14ac:dyDescent="0.35">
      <c r="A654" s="55">
        <v>41275</v>
      </c>
      <c r="B654" s="57">
        <f>VLOOKUP(Table26[[#This Row],[Date]],'DB Money Supply'!$A:$E,5)</f>
        <v>10479.5</v>
      </c>
      <c r="C654" s="30">
        <f>(Table26[[#This Row],[M2 Money Stock, Billions of Dollars, Monthly, Seasonally Adjusted]]-B653)/B653</f>
        <v>1.8929797221716943E-3</v>
      </c>
      <c r="D654" s="31">
        <f>((1+Table26[[#This Row],[Monthly change]])^12)-1</f>
        <v>2.2953757923725338E-2</v>
      </c>
    </row>
    <row r="655" spans="1:4" x14ac:dyDescent="0.35">
      <c r="A655" s="33">
        <v>41306</v>
      </c>
      <c r="B655" s="57">
        <f>VLOOKUP(Table26[[#This Row],[Date]],'DB Money Supply'!$A:$E,5)</f>
        <v>10482</v>
      </c>
      <c r="C655" s="30">
        <f>(Table26[[#This Row],[M2 Money Stock, Billions of Dollars, Monthly, Seasonally Adjusted]]-B654)/B654</f>
        <v>2.385610000477122E-4</v>
      </c>
      <c r="D655" s="31">
        <f>((1+Table26[[#This Row],[Monthly change]])^12)-1</f>
        <v>2.8664911382279001E-3</v>
      </c>
    </row>
    <row r="656" spans="1:4" x14ac:dyDescent="0.35">
      <c r="A656" s="55">
        <v>41334</v>
      </c>
      <c r="B656" s="57">
        <f>VLOOKUP(Table26[[#This Row],[Date]],'DB Money Supply'!$A:$E,5)</f>
        <v>10550</v>
      </c>
      <c r="C656" s="30">
        <f>(Table26[[#This Row],[M2 Money Stock, Billions of Dollars, Monthly, Seasonally Adjusted]]-B655)/B655</f>
        <v>6.4873115817592059E-3</v>
      </c>
      <c r="D656" s="31">
        <f>((1+Table26[[#This Row],[Monthly change]])^12)-1</f>
        <v>8.0686313213782501E-2</v>
      </c>
    </row>
    <row r="657" spans="1:4" x14ac:dyDescent="0.35">
      <c r="A657" s="33">
        <v>41365</v>
      </c>
      <c r="B657" s="57">
        <f>VLOOKUP(Table26[[#This Row],[Date]],'DB Money Supply'!$A:$E,5)</f>
        <v>10585.9</v>
      </c>
      <c r="C657" s="30">
        <f>(Table26[[#This Row],[M2 Money Stock, Billions of Dollars, Monthly, Seasonally Adjusted]]-B656)/B656</f>
        <v>3.4028436018957E-3</v>
      </c>
      <c r="D657" s="31">
        <f>((1+Table26[[#This Row],[Monthly change]])^12)-1</f>
        <v>4.1607095291655183E-2</v>
      </c>
    </row>
    <row r="658" spans="1:4" x14ac:dyDescent="0.35">
      <c r="A658" s="55">
        <v>41395</v>
      </c>
      <c r="B658" s="57">
        <f>VLOOKUP(Table26[[#This Row],[Date]],'DB Money Supply'!$A:$E,5)</f>
        <v>10628.2</v>
      </c>
      <c r="C658" s="30">
        <f>(Table26[[#This Row],[M2 Money Stock, Billions of Dollars, Monthly, Seasonally Adjusted]]-B657)/B657</f>
        <v>3.9958813138232076E-3</v>
      </c>
      <c r="D658" s="31">
        <f>((1+Table26[[#This Row],[Monthly change]])^12)-1</f>
        <v>4.9018565780117429E-2</v>
      </c>
    </row>
    <row r="659" spans="1:4" x14ac:dyDescent="0.35">
      <c r="A659" s="33">
        <v>41426</v>
      </c>
      <c r="B659" s="57">
        <f>VLOOKUP(Table26[[#This Row],[Date]],'DB Money Supply'!$A:$E,5)</f>
        <v>10684.9</v>
      </c>
      <c r="C659" s="30">
        <f>(Table26[[#This Row],[M2 Money Stock, Billions of Dollars, Monthly, Seasonally Adjusted]]-B658)/B658</f>
        <v>5.3348638527689453E-3</v>
      </c>
      <c r="D659" s="31">
        <f>((1+Table26[[#This Row],[Monthly change]])^12)-1</f>
        <v>6.5930585164451383E-2</v>
      </c>
    </row>
    <row r="660" spans="1:4" x14ac:dyDescent="0.35">
      <c r="A660" s="55">
        <v>41456</v>
      </c>
      <c r="B660" s="57">
        <f>VLOOKUP(Table26[[#This Row],[Date]],'DB Money Supply'!$A:$E,5)</f>
        <v>10730.8</v>
      </c>
      <c r="C660" s="30">
        <f>(Table26[[#This Row],[M2 Money Stock, Billions of Dollars, Monthly, Seasonally Adjusted]]-B659)/B659</f>
        <v>4.2957818978183824E-3</v>
      </c>
      <c r="D660" s="31">
        <f>((1+Table26[[#This Row],[Monthly change]])^12)-1</f>
        <v>5.2784939600642788E-2</v>
      </c>
    </row>
    <row r="661" spans="1:4" x14ac:dyDescent="0.35">
      <c r="A661" s="33">
        <v>41487</v>
      </c>
      <c r="B661" s="57">
        <f>VLOOKUP(Table26[[#This Row],[Date]],'DB Money Supply'!$A:$E,5)</f>
        <v>10790.2</v>
      </c>
      <c r="C661" s="30">
        <f>(Table26[[#This Row],[M2 Money Stock, Billions of Dollars, Monthly, Seasonally Adjusted]]-B660)/B660</f>
        <v>5.5354679986582044E-3</v>
      </c>
      <c r="D661" s="31">
        <f>((1+Table26[[#This Row],[Monthly change]])^12)-1</f>
        <v>6.8485732868718951E-2</v>
      </c>
    </row>
    <row r="662" spans="1:4" x14ac:dyDescent="0.35">
      <c r="A662" s="55">
        <v>41518</v>
      </c>
      <c r="B662" s="57">
        <f>VLOOKUP(Table26[[#This Row],[Date]],'DB Money Supply'!$A:$E,5)</f>
        <v>10841.3</v>
      </c>
      <c r="C662" s="30">
        <f>(Table26[[#This Row],[M2 Money Stock, Billions of Dollars, Monthly, Seasonally Adjusted]]-B661)/B661</f>
        <v>4.7357787622100186E-3</v>
      </c>
      <c r="D662" s="31">
        <f>((1+Table26[[#This Row],[Monthly change]])^12)-1</f>
        <v>5.8333184333118515E-2</v>
      </c>
    </row>
    <row r="663" spans="1:4" x14ac:dyDescent="0.35">
      <c r="A663" s="33">
        <v>41548</v>
      </c>
      <c r="B663" s="57">
        <f>VLOOKUP(Table26[[#This Row],[Date]],'DB Money Supply'!$A:$E,5)</f>
        <v>10956.7</v>
      </c>
      <c r="C663" s="30">
        <f>(Table26[[#This Row],[M2 Money Stock, Billions of Dollars, Monthly, Seasonally Adjusted]]-B662)/B662</f>
        <v>1.0644479905546518E-2</v>
      </c>
      <c r="D663" s="31">
        <f>((1+Table26[[#This Row],[Monthly change]])^12)-1</f>
        <v>0.13548368603502303</v>
      </c>
    </row>
    <row r="664" spans="1:4" x14ac:dyDescent="0.35">
      <c r="A664" s="55">
        <v>41579</v>
      </c>
      <c r="B664" s="57">
        <f>VLOOKUP(Table26[[#This Row],[Date]],'DB Money Supply'!$A:$E,5)</f>
        <v>10969</v>
      </c>
      <c r="C664" s="30">
        <f>(Table26[[#This Row],[M2 Money Stock, Billions of Dollars, Monthly, Seasonally Adjusted]]-B663)/B663</f>
        <v>1.122600783082431E-3</v>
      </c>
      <c r="D664" s="31">
        <f>((1+Table26[[#This Row],[Monthly change]])^12)-1</f>
        <v>1.3554696773117492E-2</v>
      </c>
    </row>
    <row r="665" spans="1:4" x14ac:dyDescent="0.35">
      <c r="A665" s="33">
        <v>41609</v>
      </c>
      <c r="B665" s="57">
        <f>VLOOKUP(Table26[[#This Row],[Date]],'DB Money Supply'!$A:$E,5)</f>
        <v>11028.8</v>
      </c>
      <c r="C665" s="30">
        <f>(Table26[[#This Row],[M2 Money Stock, Billions of Dollars, Monthly, Seasonally Adjusted]]-B664)/B664</f>
        <v>5.4517275959521626E-3</v>
      </c>
      <c r="D665" s="31">
        <f>((1+Table26[[#This Row],[Monthly change]])^12)-1</f>
        <v>6.7418427456920282E-2</v>
      </c>
    </row>
    <row r="666" spans="1:4" x14ac:dyDescent="0.35">
      <c r="A666" s="55">
        <v>41640</v>
      </c>
      <c r="B666" s="57">
        <f>VLOOKUP(Table26[[#This Row],[Date]],'DB Money Supply'!$A:$E,5)</f>
        <v>11078.9</v>
      </c>
      <c r="C666" s="30">
        <f>(Table26[[#This Row],[M2 Money Stock, Billions of Dollars, Monthly, Seasonally Adjusted]]-B665)/B665</f>
        <v>4.5426519657624006E-3</v>
      </c>
      <c r="D666" s="31">
        <f>((1+Table26[[#This Row],[Monthly change]])^12)-1</f>
        <v>5.5894614213779059E-2</v>
      </c>
    </row>
    <row r="667" spans="1:4" x14ac:dyDescent="0.35">
      <c r="A667" s="33">
        <v>41671</v>
      </c>
      <c r="B667" s="57">
        <f>VLOOKUP(Table26[[#This Row],[Date]],'DB Money Supply'!$A:$E,5)</f>
        <v>11161</v>
      </c>
      <c r="C667" s="30">
        <f>(Table26[[#This Row],[M2 Money Stock, Billions of Dollars, Monthly, Seasonally Adjusted]]-B666)/B666</f>
        <v>7.4104829901885895E-3</v>
      </c>
      <c r="D667" s="31">
        <f>((1+Table26[[#This Row],[Monthly change]])^12)-1</f>
        <v>9.2641242226759735E-2</v>
      </c>
    </row>
    <row r="668" spans="1:4" x14ac:dyDescent="0.35">
      <c r="A668" s="55">
        <v>41699</v>
      </c>
      <c r="B668" s="57">
        <f>VLOOKUP(Table26[[#This Row],[Date]],'DB Money Supply'!$A:$E,5)</f>
        <v>11200.2</v>
      </c>
      <c r="C668" s="30">
        <f>(Table26[[#This Row],[M2 Money Stock, Billions of Dollars, Monthly, Seasonally Adjusted]]-B667)/B667</f>
        <v>3.5122300869098403E-3</v>
      </c>
      <c r="D668" s="31">
        <f>((1+Table26[[#This Row],[Monthly change]])^12)-1</f>
        <v>4.2970528690863041E-2</v>
      </c>
    </row>
    <row r="669" spans="1:4" x14ac:dyDescent="0.35">
      <c r="A669" s="33">
        <v>41730</v>
      </c>
      <c r="B669" s="57">
        <f>VLOOKUP(Table26[[#This Row],[Date]],'DB Money Supply'!$A:$E,5)</f>
        <v>11256.9</v>
      </c>
      <c r="C669" s="30">
        <f>(Table26[[#This Row],[M2 Money Stock, Billions of Dollars, Monthly, Seasonally Adjusted]]-B668)/B668</f>
        <v>5.0624095998284763E-3</v>
      </c>
      <c r="D669" s="31">
        <f>((1+Table26[[#This Row],[Monthly change]])^12)-1</f>
        <v>6.2469233028282778E-2</v>
      </c>
    </row>
    <row r="670" spans="1:4" x14ac:dyDescent="0.35">
      <c r="A670" s="55">
        <v>41760</v>
      </c>
      <c r="B670" s="57">
        <f>VLOOKUP(Table26[[#This Row],[Date]],'DB Money Supply'!$A:$E,5)</f>
        <v>11326.3</v>
      </c>
      <c r="C670" s="30">
        <f>(Table26[[#This Row],[M2 Money Stock, Billions of Dollars, Monthly, Seasonally Adjusted]]-B669)/B669</f>
        <v>6.1651076228801567E-3</v>
      </c>
      <c r="D670" s="31">
        <f>((1+Table26[[#This Row],[Monthly change]])^12)-1</f>
        <v>7.6542130012337894E-2</v>
      </c>
    </row>
    <row r="671" spans="1:4" x14ac:dyDescent="0.35">
      <c r="A671" s="55">
        <v>41791</v>
      </c>
      <c r="B671" s="57">
        <f>VLOOKUP(Table26[[#This Row],[Date]],'DB Money Supply'!$A:$E,5)</f>
        <v>11380.7</v>
      </c>
      <c r="C671" s="30">
        <f>(Table26[[#This Row],[M2 Money Stock, Billions of Dollars, Monthly, Seasonally Adjusted]]-B670)/B670</f>
        <v>4.8029806733003236E-3</v>
      </c>
      <c r="D671" s="31">
        <f>((1+Table26[[#This Row],[Monthly change]])^12)-1</f>
        <v>5.918293826963561E-2</v>
      </c>
    </row>
    <row r="672" spans="1:4" x14ac:dyDescent="0.35">
      <c r="A672" s="33">
        <v>41821</v>
      </c>
      <c r="B672" s="57">
        <f>VLOOKUP(Table26[[#This Row],[Date]],'DB Money Supply'!$A:$E,5)</f>
        <v>11439.9</v>
      </c>
      <c r="C672" s="30">
        <f>(Table26[[#This Row],[M2 Money Stock, Billions of Dollars, Monthly, Seasonally Adjusted]]-B671)/B671</f>
        <v>5.2017889936470428E-3</v>
      </c>
      <c r="D672" s="31">
        <f>((1+Table26[[#This Row],[Monthly change]])^12)-1</f>
        <v>6.423866725641858E-2</v>
      </c>
    </row>
    <row r="673" spans="1:4" x14ac:dyDescent="0.35">
      <c r="A673" s="55">
        <v>41852</v>
      </c>
      <c r="B673" s="57">
        <f>VLOOKUP(Table26[[#This Row],[Date]],'DB Money Supply'!$A:$E,5)</f>
        <v>11469.4</v>
      </c>
      <c r="C673" s="30">
        <f>(Table26[[#This Row],[M2 Money Stock, Billions of Dollars, Monthly, Seasonally Adjusted]]-B672)/B672</f>
        <v>2.5786938697016583E-3</v>
      </c>
      <c r="D673" s="31">
        <f>((1+Table26[[#This Row],[Monthly change]])^12)-1</f>
        <v>3.1386998549194578E-2</v>
      </c>
    </row>
    <row r="674" spans="1:4" x14ac:dyDescent="0.35">
      <c r="A674" s="33">
        <v>41883</v>
      </c>
      <c r="B674" s="57">
        <f>VLOOKUP(Table26[[#This Row],[Date]],'DB Money Supply'!$A:$E,5)</f>
        <v>11502.8</v>
      </c>
      <c r="C674" s="30">
        <f>(Table26[[#This Row],[M2 Money Stock, Billions of Dollars, Monthly, Seasonally Adjusted]]-B673)/B673</f>
        <v>2.9120965351282229E-3</v>
      </c>
      <c r="D674" s="31">
        <f>((1+Table26[[#This Row],[Monthly change]])^12)-1</f>
        <v>3.5510327400845698E-2</v>
      </c>
    </row>
    <row r="675" spans="1:4" x14ac:dyDescent="0.35">
      <c r="A675" s="55">
        <v>41913</v>
      </c>
      <c r="B675" s="57">
        <f>VLOOKUP(Table26[[#This Row],[Date]],'DB Money Supply'!$A:$E,5)</f>
        <v>11563.4</v>
      </c>
      <c r="C675" s="30">
        <f>(Table26[[#This Row],[M2 Money Stock, Billions of Dollars, Monthly, Seasonally Adjusted]]-B674)/B674</f>
        <v>5.268282505129218E-3</v>
      </c>
      <c r="D675" s="31">
        <f>((1+Table26[[#This Row],[Monthly change]])^12)-1</f>
        <v>6.5083759873604707E-2</v>
      </c>
    </row>
    <row r="676" spans="1:4" x14ac:dyDescent="0.35">
      <c r="A676" s="33">
        <v>41944</v>
      </c>
      <c r="B676" s="57">
        <f>VLOOKUP(Table26[[#This Row],[Date]],'DB Money Supply'!$A:$E,5)</f>
        <v>11604.7</v>
      </c>
      <c r="C676" s="30">
        <f>(Table26[[#This Row],[M2 Money Stock, Billions of Dollars, Monthly, Seasonally Adjusted]]-B675)/B675</f>
        <v>3.5716138851895718E-3</v>
      </c>
      <c r="D676" s="31">
        <f>((1+Table26[[#This Row],[Monthly change]])^12)-1</f>
        <v>4.3711395159244049E-2</v>
      </c>
    </row>
    <row r="677" spans="1:4" x14ac:dyDescent="0.35">
      <c r="A677" s="55">
        <v>41974</v>
      </c>
      <c r="B677" s="57">
        <f>VLOOKUP(Table26[[#This Row],[Date]],'DB Money Supply'!$A:$E,5)</f>
        <v>11681.5</v>
      </c>
      <c r="C677" s="30">
        <f>(Table26[[#This Row],[M2 Money Stock, Billions of Dollars, Monthly, Seasonally Adjusted]]-B676)/B676</f>
        <v>6.6180082208070236E-3</v>
      </c>
      <c r="D677" s="31">
        <f>((1+Table26[[#This Row],[Monthly change]])^12)-1</f>
        <v>8.2371496753353535E-2</v>
      </c>
    </row>
    <row r="678" spans="1:4" x14ac:dyDescent="0.35">
      <c r="A678" s="33">
        <v>42005</v>
      </c>
      <c r="B678" s="57">
        <f>VLOOKUP(Table26[[#This Row],[Date]],'DB Money Supply'!$A:$E,5)</f>
        <v>11745.2</v>
      </c>
      <c r="C678" s="30">
        <f>(Table26[[#This Row],[M2 Money Stock, Billions of Dollars, Monthly, Seasonally Adjusted]]-B677)/B677</f>
        <v>5.4530668150494996E-3</v>
      </c>
      <c r="D678" s="31">
        <f>((1+Table26[[#This Row],[Monthly change]])^12)-1</f>
        <v>6.7435488655293474E-2</v>
      </c>
    </row>
    <row r="679" spans="1:4" x14ac:dyDescent="0.35">
      <c r="A679" s="55">
        <v>42036</v>
      </c>
      <c r="B679" s="57">
        <f>VLOOKUP(Table26[[#This Row],[Date]],'DB Money Supply'!$A:$E,5)</f>
        <v>11863.9</v>
      </c>
      <c r="C679" s="30">
        <f>(Table26[[#This Row],[M2 Money Stock, Billions of Dollars, Monthly, Seasonally Adjusted]]-B678)/B678</f>
        <v>1.01062561727343E-2</v>
      </c>
      <c r="D679" s="31">
        <f>((1+Table26[[#This Row],[Monthly change]])^12)-1</f>
        <v>0.12824841332879666</v>
      </c>
    </row>
    <row r="680" spans="1:4" x14ac:dyDescent="0.35">
      <c r="A680" s="33">
        <v>42064</v>
      </c>
      <c r="B680" s="57">
        <f>VLOOKUP(Table26[[#This Row],[Date]],'DB Money Supply'!$A:$E,5)</f>
        <v>11879.6</v>
      </c>
      <c r="C680" s="30">
        <f>(Table26[[#This Row],[M2 Money Stock, Billions of Dollars, Monthly, Seasonally Adjusted]]-B679)/B679</f>
        <v>1.3233422399043088E-3</v>
      </c>
      <c r="D680" s="31">
        <f>((1+Table26[[#This Row],[Monthly change]])^12)-1</f>
        <v>1.5996199735510253E-2</v>
      </c>
    </row>
    <row r="681" spans="1:4" x14ac:dyDescent="0.35">
      <c r="A681" s="55">
        <v>42095</v>
      </c>
      <c r="B681" s="57">
        <f>VLOOKUP(Table26[[#This Row],[Date]],'DB Money Supply'!$A:$E,5)</f>
        <v>11927.4</v>
      </c>
      <c r="C681" s="30">
        <f>(Table26[[#This Row],[M2 Money Stock, Billions of Dollars, Monthly, Seasonally Adjusted]]-B680)/B680</f>
        <v>4.0237045018350175E-3</v>
      </c>
      <c r="D681" s="31">
        <f>((1+Table26[[#This Row],[Monthly change]])^12)-1</f>
        <v>4.9367469480410042E-2</v>
      </c>
    </row>
    <row r="682" spans="1:4" x14ac:dyDescent="0.35">
      <c r="A682" s="33">
        <v>42125</v>
      </c>
      <c r="B682" s="57">
        <f>VLOOKUP(Table26[[#This Row],[Date]],'DB Money Supply'!$A:$E,5)</f>
        <v>11960.3</v>
      </c>
      <c r="C682" s="30">
        <f>(Table26[[#This Row],[M2 Money Stock, Billions of Dollars, Monthly, Seasonally Adjusted]]-B681)/B681</f>
        <v>2.7583547126783406E-3</v>
      </c>
      <c r="D682" s="31">
        <f>((1+Table26[[#This Row],[Monthly change]])^12)-1</f>
        <v>3.3607064841721712E-2</v>
      </c>
    </row>
    <row r="683" spans="1:4" x14ac:dyDescent="0.35">
      <c r="A683" s="55">
        <v>42156</v>
      </c>
      <c r="B683" s="57">
        <f>VLOOKUP(Table26[[#This Row],[Date]],'DB Money Supply'!$A:$E,5)</f>
        <v>12005.8</v>
      </c>
      <c r="C683" s="30">
        <f>(Table26[[#This Row],[M2 Money Stock, Billions of Dollars, Monthly, Seasonally Adjusted]]-B682)/B682</f>
        <v>3.8042524016956101E-3</v>
      </c>
      <c r="D683" s="31">
        <f>((1+Table26[[#This Row],[Monthly change]])^12)-1</f>
        <v>4.6618419741857986E-2</v>
      </c>
    </row>
    <row r="684" spans="1:4" x14ac:dyDescent="0.35">
      <c r="A684" s="33">
        <v>42186</v>
      </c>
      <c r="B684" s="57">
        <f>VLOOKUP(Table26[[#This Row],[Date]],'DB Money Supply'!$A:$E,5)</f>
        <v>12058.4</v>
      </c>
      <c r="C684" s="30">
        <f>(Table26[[#This Row],[M2 Money Stock, Billions of Dollars, Monthly, Seasonally Adjusted]]-B683)/B683</f>
        <v>4.3812157457229313E-3</v>
      </c>
      <c r="D684" s="31">
        <f>((1+Table26[[#This Row],[Monthly change]])^12)-1</f>
        <v>5.3860147495101707E-2</v>
      </c>
    </row>
    <row r="685" spans="1:4" x14ac:dyDescent="0.35">
      <c r="A685" s="55">
        <v>42217</v>
      </c>
      <c r="B685" s="57">
        <f>VLOOKUP(Table26[[#This Row],[Date]],'DB Money Supply'!$A:$E,5)</f>
        <v>12109.5</v>
      </c>
      <c r="C685" s="30">
        <f>(Table26[[#This Row],[M2 Money Stock, Billions of Dollars, Monthly, Seasonally Adjusted]]-B684)/B684</f>
        <v>4.2377098122470943E-3</v>
      </c>
      <c r="D685" s="31">
        <f>((1+Table26[[#This Row],[Monthly change]])^12)-1</f>
        <v>5.2054660990699553E-2</v>
      </c>
    </row>
    <row r="686" spans="1:4" x14ac:dyDescent="0.35">
      <c r="A686" s="33">
        <v>42248</v>
      </c>
      <c r="B686" s="57">
        <f>VLOOKUP(Table26[[#This Row],[Date]],'DB Money Supply'!$A:$E,5)</f>
        <v>12164.5</v>
      </c>
      <c r="C686" s="30">
        <f>(Table26[[#This Row],[M2 Money Stock, Billions of Dollars, Monthly, Seasonally Adjusted]]-B685)/B685</f>
        <v>4.5418885998596142E-3</v>
      </c>
      <c r="D686" s="31">
        <f>((1+Table26[[#This Row],[Monthly change]])^12)-1</f>
        <v>5.5884985586363234E-2</v>
      </c>
    </row>
    <row r="687" spans="1:4" x14ac:dyDescent="0.35">
      <c r="A687" s="55">
        <v>42278</v>
      </c>
      <c r="B687" s="57">
        <f>VLOOKUP(Table26[[#This Row],[Date]],'DB Money Supply'!$A:$E,5)</f>
        <v>12196.8</v>
      </c>
      <c r="C687" s="30">
        <f>(Table26[[#This Row],[M2 Money Stock, Billions of Dollars, Monthly, Seasonally Adjusted]]-B686)/B686</f>
        <v>2.6552673763820356E-3</v>
      </c>
      <c r="D687" s="31">
        <f>((1+Table26[[#This Row],[Monthly change]])^12)-1</f>
        <v>3.2332681166291177E-2</v>
      </c>
    </row>
    <row r="688" spans="1:4" x14ac:dyDescent="0.35">
      <c r="A688" s="33">
        <v>42309</v>
      </c>
      <c r="B688" s="57">
        <f>VLOOKUP(Table26[[#This Row],[Date]],'DB Money Supply'!$A:$E,5)</f>
        <v>12286</v>
      </c>
      <c r="C688" s="30">
        <f>(Table26[[#This Row],[M2 Money Stock, Billions of Dollars, Monthly, Seasonally Adjusted]]-B687)/B687</f>
        <v>7.3133936770301009E-3</v>
      </c>
      <c r="D688" s="31">
        <f>((1+Table26[[#This Row],[Monthly change]])^12)-1</f>
        <v>9.1378270560589892E-2</v>
      </c>
    </row>
    <row r="689" spans="1:4" x14ac:dyDescent="0.35">
      <c r="A689" s="55">
        <v>42339</v>
      </c>
      <c r="B689" s="57">
        <f>VLOOKUP(Table26[[#This Row],[Date]],'DB Money Supply'!$A:$E,5)</f>
        <v>12344</v>
      </c>
      <c r="C689" s="30">
        <f>(Table26[[#This Row],[M2 Money Stock, Billions of Dollars, Monthly, Seasonally Adjusted]]-B688)/B688</f>
        <v>4.7208204460361383E-3</v>
      </c>
      <c r="D689" s="31">
        <f>((1+Table26[[#This Row],[Monthly change]])^12)-1</f>
        <v>5.8144124643899175E-2</v>
      </c>
    </row>
    <row r="690" spans="1:4" x14ac:dyDescent="0.35">
      <c r="A690" s="55">
        <v>42370</v>
      </c>
      <c r="B690" s="57">
        <f>VLOOKUP(Table26[[#This Row],[Date]],'DB Money Supply'!$A:$E,5)</f>
        <v>12470</v>
      </c>
      <c r="C690" s="30">
        <f>(Table26[[#This Row],[M2 Money Stock, Billions of Dollars, Monthly, Seasonally Adjusted]]-B689)/B689</f>
        <v>1.0207388204795852E-2</v>
      </c>
      <c r="D690" s="31">
        <f>((1+Table26[[#This Row],[Monthly change]])^12)-1</f>
        <v>0.12960468538287939</v>
      </c>
    </row>
    <row r="691" spans="1:4" x14ac:dyDescent="0.35">
      <c r="A691" s="33">
        <v>42401</v>
      </c>
      <c r="B691" s="57">
        <f>VLOOKUP(Table26[[#This Row],[Date]],'DB Money Supply'!$A:$E,5)</f>
        <v>12545.6</v>
      </c>
      <c r="C691" s="30">
        <f>(Table26[[#This Row],[M2 Money Stock, Billions of Dollars, Monthly, Seasonally Adjusted]]-B690)/B690</f>
        <v>6.0625501202887224E-3</v>
      </c>
      <c r="D691" s="31">
        <f>((1+Table26[[#This Row],[Monthly change]])^12)-1</f>
        <v>7.5226096328325109E-2</v>
      </c>
    </row>
    <row r="692" spans="1:4" x14ac:dyDescent="0.35">
      <c r="A692" s="55">
        <v>42430</v>
      </c>
      <c r="B692" s="57">
        <f>VLOOKUP(Table26[[#This Row],[Date]],'DB Money Supply'!$A:$E,5)</f>
        <v>12609.7</v>
      </c>
      <c r="C692" s="30">
        <f>(Table26[[#This Row],[M2 Money Stock, Billions of Dollars, Monthly, Seasonally Adjusted]]-B691)/B691</f>
        <v>5.1093610508863956E-3</v>
      </c>
      <c r="D692" s="31">
        <f>((1+Table26[[#This Row],[Monthly change]])^12)-1</f>
        <v>6.3064984583360628E-2</v>
      </c>
    </row>
    <row r="693" spans="1:4" x14ac:dyDescent="0.35">
      <c r="A693" s="33">
        <v>42461</v>
      </c>
      <c r="B693" s="57">
        <f>VLOOKUP(Table26[[#This Row],[Date]],'DB Money Supply'!$A:$E,5)</f>
        <v>12698.4</v>
      </c>
      <c r="C693" s="30">
        <f>(Table26[[#This Row],[M2 Money Stock, Billions of Dollars, Monthly, Seasonally Adjusted]]-B692)/B692</f>
        <v>7.0342672704345787E-3</v>
      </c>
      <c r="D693" s="31">
        <f>((1+Table26[[#This Row],[Monthly change]])^12)-1</f>
        <v>8.7754747032215308E-2</v>
      </c>
    </row>
    <row r="694" spans="1:4" x14ac:dyDescent="0.35">
      <c r="A694" s="55">
        <v>42491</v>
      </c>
      <c r="B694" s="57">
        <f>VLOOKUP(Table26[[#This Row],[Date]],'DB Money Supply'!$A:$E,5)</f>
        <v>12765.6</v>
      </c>
      <c r="C694" s="30">
        <f>(Table26[[#This Row],[M2 Money Stock, Billions of Dollars, Monthly, Seasonally Adjusted]]-B693)/B693</f>
        <v>5.2920052920053494E-3</v>
      </c>
      <c r="D694" s="31">
        <f>((1+Table26[[#This Row],[Monthly change]])^12)-1</f>
        <v>6.5385411106213542E-2</v>
      </c>
    </row>
    <row r="695" spans="1:4" x14ac:dyDescent="0.35">
      <c r="A695" s="33">
        <v>42522</v>
      </c>
      <c r="B695" s="57">
        <f>VLOOKUP(Table26[[#This Row],[Date]],'DB Money Supply'!$A:$E,5)</f>
        <v>12831.9</v>
      </c>
      <c r="C695" s="30">
        <f>(Table26[[#This Row],[M2 Money Stock, Billions of Dollars, Monthly, Seasonally Adjusted]]-B694)/B694</f>
        <v>5.1936454220717606E-3</v>
      </c>
      <c r="D695" s="31">
        <f>((1+Table26[[#This Row],[Monthly change]])^12)-1</f>
        <v>6.4135209610056476E-2</v>
      </c>
    </row>
    <row r="696" spans="1:4" x14ac:dyDescent="0.35">
      <c r="A696" s="55">
        <v>42552</v>
      </c>
      <c r="B696" s="57">
        <f>VLOOKUP(Table26[[#This Row],[Date]],'DB Money Supply'!$A:$E,5)</f>
        <v>12892</v>
      </c>
      <c r="C696" s="30">
        <f>(Table26[[#This Row],[M2 Money Stock, Billions of Dollars, Monthly, Seasonally Adjusted]]-B695)/B695</f>
        <v>4.6836399909600578E-3</v>
      </c>
      <c r="D696" s="31">
        <f>((1+Table26[[#This Row],[Monthly change]])^12)-1</f>
        <v>5.7674331170396664E-2</v>
      </c>
    </row>
    <row r="697" spans="1:4" x14ac:dyDescent="0.35">
      <c r="A697" s="33">
        <v>42583</v>
      </c>
      <c r="B697" s="57">
        <f>VLOOKUP(Table26[[#This Row],[Date]],'DB Money Supply'!$A:$E,5)</f>
        <v>12978.2</v>
      </c>
      <c r="C697" s="30">
        <f>(Table26[[#This Row],[M2 Money Stock, Billions of Dollars, Monthly, Seasonally Adjusted]]-B696)/B696</f>
        <v>6.6863170958734661E-3</v>
      </c>
      <c r="D697" s="31">
        <f>((1+Table26[[#This Row],[Monthly change]])^12)-1</f>
        <v>8.3253219669561673E-2</v>
      </c>
    </row>
    <row r="698" spans="1:4" x14ac:dyDescent="0.35">
      <c r="A698" s="55">
        <v>42614</v>
      </c>
      <c r="B698" s="57">
        <f>VLOOKUP(Table26[[#This Row],[Date]],'DB Money Supply'!$A:$E,5)</f>
        <v>13037.9</v>
      </c>
      <c r="C698" s="30">
        <f>(Table26[[#This Row],[M2 Money Stock, Billions of Dollars, Monthly, Seasonally Adjusted]]-B697)/B697</f>
        <v>4.6000215746404664E-3</v>
      </c>
      <c r="D698" s="31">
        <f>((1+Table26[[#This Row],[Monthly change]])^12)-1</f>
        <v>5.6618469495426149E-2</v>
      </c>
    </row>
    <row r="699" spans="1:4" x14ac:dyDescent="0.35">
      <c r="A699" s="33">
        <v>42644</v>
      </c>
      <c r="B699" s="57">
        <f>VLOOKUP(Table26[[#This Row],[Date]],'DB Money Supply'!$A:$E,5)</f>
        <v>13105.4</v>
      </c>
      <c r="C699" s="30">
        <f>(Table26[[#This Row],[M2 Money Stock, Billions of Dollars, Monthly, Seasonally Adjusted]]-B698)/B698</f>
        <v>5.1772141219061357E-3</v>
      </c>
      <c r="D699" s="31">
        <f>((1+Table26[[#This Row],[Monthly change]])^12)-1</f>
        <v>6.3926490983065909E-2</v>
      </c>
    </row>
    <row r="700" spans="1:4" x14ac:dyDescent="0.35">
      <c r="A700" s="55">
        <v>42675</v>
      </c>
      <c r="B700" s="57">
        <f>VLOOKUP(Table26[[#This Row],[Date]],'DB Money Supply'!$A:$E,5)</f>
        <v>13176.5</v>
      </c>
      <c r="C700" s="30">
        <f>(Table26[[#This Row],[M2 Money Stock, Billions of Dollars, Monthly, Seasonally Adjusted]]-B699)/B699</f>
        <v>5.4252445556793663E-3</v>
      </c>
      <c r="D700" s="31">
        <f>((1+Table26[[#This Row],[Monthly change]])^12)-1</f>
        <v>6.7081093823285087E-2</v>
      </c>
    </row>
    <row r="701" spans="1:4" x14ac:dyDescent="0.35">
      <c r="A701" s="33">
        <v>42705</v>
      </c>
      <c r="B701" s="57">
        <f>VLOOKUP(Table26[[#This Row],[Date]],'DB Money Supply'!$A:$E,5)</f>
        <v>13209.6</v>
      </c>
      <c r="C701" s="30">
        <f>(Table26[[#This Row],[M2 Money Stock, Billions of Dollars, Monthly, Seasonally Adjusted]]-B700)/B700</f>
        <v>2.5120479641786791E-3</v>
      </c>
      <c r="D701" s="31">
        <f>((1+Table26[[#This Row],[Monthly change]])^12)-1</f>
        <v>3.0564568207023468E-2</v>
      </c>
    </row>
    <row r="702" spans="1:4" x14ac:dyDescent="0.35">
      <c r="A702" s="55">
        <v>42736</v>
      </c>
      <c r="B702" s="57">
        <f>VLOOKUP(Table26[[#This Row],[Date]],'DB Money Supply'!$A:$E,5)</f>
        <v>13282.7</v>
      </c>
      <c r="C702" s="30">
        <f>(Table26[[#This Row],[M2 Money Stock, Billions of Dollars, Monthly, Seasonally Adjusted]]-B701)/B701</f>
        <v>5.5338541666666938E-3</v>
      </c>
      <c r="D702" s="31">
        <f>((1+Table26[[#This Row],[Monthly change]])^12)-1</f>
        <v>6.8465154683760687E-2</v>
      </c>
    </row>
    <row r="703" spans="1:4" x14ac:dyDescent="0.35">
      <c r="A703" s="33">
        <v>42767</v>
      </c>
      <c r="B703" s="57">
        <f>VLOOKUP(Table26[[#This Row],[Date]],'DB Money Supply'!$A:$E,5)</f>
        <v>13351.4</v>
      </c>
      <c r="C703" s="30">
        <f>(Table26[[#This Row],[M2 Money Stock, Billions of Dollars, Monthly, Seasonally Adjusted]]-B702)/B702</f>
        <v>5.1721412062305785E-3</v>
      </c>
      <c r="D703" s="31">
        <f>((1+Table26[[#This Row],[Monthly change]])^12)-1</f>
        <v>6.3862059842110686E-2</v>
      </c>
    </row>
    <row r="704" spans="1:4" x14ac:dyDescent="0.35">
      <c r="A704" s="55">
        <v>42795</v>
      </c>
      <c r="B704" s="57">
        <f>VLOOKUP(Table26[[#This Row],[Date]],'DB Money Supply'!$A:$E,5)</f>
        <v>13420.6</v>
      </c>
      <c r="C704" s="30">
        <f>(Table26[[#This Row],[M2 Money Stock, Billions of Dollars, Monthly, Seasonally Adjusted]]-B703)/B703</f>
        <v>5.1829770660755227E-3</v>
      </c>
      <c r="D704" s="31">
        <f>((1+Table26[[#This Row],[Monthly change]])^12)-1</f>
        <v>6.399969052111687E-2</v>
      </c>
    </row>
    <row r="705" spans="1:4" x14ac:dyDescent="0.35">
      <c r="A705" s="33">
        <v>42826</v>
      </c>
      <c r="B705" s="57">
        <f>VLOOKUP(Table26[[#This Row],[Date]],'DB Money Supply'!$A:$E,5)</f>
        <v>13482.9</v>
      </c>
      <c r="C705" s="30">
        <f>(Table26[[#This Row],[M2 Money Stock, Billions of Dollars, Monthly, Seasonally Adjusted]]-B704)/B704</f>
        <v>4.6421173419965781E-3</v>
      </c>
      <c r="D705" s="31">
        <f>((1+Table26[[#This Row],[Monthly change]])^12)-1</f>
        <v>5.7149897925207416E-2</v>
      </c>
    </row>
    <row r="706" spans="1:4" x14ac:dyDescent="0.35">
      <c r="A706" s="55">
        <v>42856</v>
      </c>
      <c r="B706" s="57">
        <f>VLOOKUP(Table26[[#This Row],[Date]],'DB Money Supply'!$A:$E,5)</f>
        <v>13534.8</v>
      </c>
      <c r="C706" s="30">
        <f>(Table26[[#This Row],[M2 Money Stock, Billions of Dollars, Monthly, Seasonally Adjusted]]-B705)/B705</f>
        <v>3.8493202500945374E-3</v>
      </c>
      <c r="D706" s="31">
        <f>((1+Table26[[#This Row],[Monthly change]])^12)-1</f>
        <v>4.7182439941799048E-2</v>
      </c>
    </row>
    <row r="707" spans="1:4" x14ac:dyDescent="0.35">
      <c r="A707" s="33">
        <v>42887</v>
      </c>
      <c r="B707" s="57">
        <f>VLOOKUP(Table26[[#This Row],[Date]],'DB Money Supply'!$A:$E,5)</f>
        <v>13558.9</v>
      </c>
      <c r="C707" s="30">
        <f>(Table26[[#This Row],[M2 Money Stock, Billions of Dollars, Monthly, Seasonally Adjusted]]-B706)/B706</f>
        <v>1.7805952064308571E-3</v>
      </c>
      <c r="D707" s="31">
        <f>((1+Table26[[#This Row],[Monthly change]])^12)-1</f>
        <v>2.1577643730815277E-2</v>
      </c>
    </row>
    <row r="708" spans="1:4" x14ac:dyDescent="0.35">
      <c r="A708" s="55">
        <v>42917</v>
      </c>
      <c r="B708" s="57">
        <f>VLOOKUP(Table26[[#This Row],[Date]],'DB Money Supply'!$A:$E,5)</f>
        <v>13621</v>
      </c>
      <c r="C708" s="30">
        <f>(Table26[[#This Row],[M2 Money Stock, Billions of Dollars, Monthly, Seasonally Adjusted]]-B707)/B707</f>
        <v>4.5800175530463652E-3</v>
      </c>
      <c r="D708" s="31">
        <f>((1+Table26[[#This Row],[Monthly change]])^12)-1</f>
        <v>5.6366019124735045E-2</v>
      </c>
    </row>
    <row r="709" spans="1:4" x14ac:dyDescent="0.35">
      <c r="A709" s="55">
        <v>42948</v>
      </c>
      <c r="B709" s="57">
        <f>VLOOKUP(Table26[[#This Row],[Date]],'DB Money Supply'!$A:$E,5)</f>
        <v>13679.6</v>
      </c>
      <c r="C709" s="30">
        <f>(Table26[[#This Row],[M2 Money Stock, Billions of Dollars, Monthly, Seasonally Adjusted]]-B708)/B708</f>
        <v>4.3021804566478498E-3</v>
      </c>
      <c r="D709" s="31">
        <f>((1+Table26[[#This Row],[Monthly change]])^12)-1</f>
        <v>5.2865432330546414E-2</v>
      </c>
    </row>
    <row r="710" spans="1:4" x14ac:dyDescent="0.35">
      <c r="A710" s="33">
        <v>42979</v>
      </c>
      <c r="B710" s="57">
        <f>VLOOKUP(Table26[[#This Row],[Date]],'DB Money Supply'!$A:$E,5)</f>
        <v>13722.1</v>
      </c>
      <c r="C710" s="30">
        <f>(Table26[[#This Row],[M2 Money Stock, Billions of Dollars, Monthly, Seasonally Adjusted]]-B709)/B709</f>
        <v>3.1068159887716012E-3</v>
      </c>
      <c r="D710" s="31">
        <f>((1+Table26[[#This Row],[Monthly change]])^12)-1</f>
        <v>3.792548772803106E-2</v>
      </c>
    </row>
    <row r="711" spans="1:4" x14ac:dyDescent="0.35">
      <c r="A711" s="55">
        <v>43009</v>
      </c>
      <c r="B711" s="57">
        <f>VLOOKUP(Table26[[#This Row],[Date]],'DB Money Supply'!$A:$E,5)</f>
        <v>13777.4</v>
      </c>
      <c r="C711" s="30">
        <f>(Table26[[#This Row],[M2 Money Stock, Billions of Dollars, Monthly, Seasonally Adjusted]]-B710)/B710</f>
        <v>4.0299954088659365E-3</v>
      </c>
      <c r="D711" s="31">
        <f>((1+Table26[[#This Row],[Monthly change]])^12)-1</f>
        <v>4.9446372406654948E-2</v>
      </c>
    </row>
    <row r="712" spans="1:4" x14ac:dyDescent="0.35">
      <c r="A712" s="33">
        <v>43040</v>
      </c>
      <c r="B712" s="57">
        <f>VLOOKUP(Table26[[#This Row],[Date]],'DB Money Supply'!$A:$E,5)</f>
        <v>13804.1</v>
      </c>
      <c r="C712" s="30">
        <f>(Table26[[#This Row],[M2 Money Stock, Billions of Dollars, Monthly, Seasonally Adjusted]]-B711)/B711</f>
        <v>1.9379563633196923E-3</v>
      </c>
      <c r="D712" s="31">
        <f>((1+Table26[[#This Row],[Monthly change]])^12)-1</f>
        <v>2.3504959138202386E-2</v>
      </c>
    </row>
    <row r="713" spans="1:4" x14ac:dyDescent="0.35">
      <c r="A713" s="55">
        <v>43070</v>
      </c>
      <c r="B713" s="57">
        <f>VLOOKUP(Table26[[#This Row],[Date]],'DB Money Supply'!$A:$E,5)</f>
        <v>13852.3</v>
      </c>
      <c r="C713" s="30">
        <f>(Table26[[#This Row],[M2 Money Stock, Billions of Dollars, Monthly, Seasonally Adjusted]]-B712)/B712</f>
        <v>3.4917162292361623E-3</v>
      </c>
      <c r="D713" s="31">
        <f>((1+Table26[[#This Row],[Monthly change]])^12)-1</f>
        <v>4.2714711854773046E-2</v>
      </c>
    </row>
    <row r="714" spans="1:4" x14ac:dyDescent="0.35">
      <c r="A714" s="33">
        <v>43101</v>
      </c>
      <c r="B714" s="57">
        <f>VLOOKUP(Table26[[#This Row],[Date]],'DB Money Supply'!$A:$E,5)</f>
        <v>13868.2</v>
      </c>
      <c r="C714" s="30">
        <f>(Table26[[#This Row],[M2 Money Stock, Billions of Dollars, Monthly, Seasonally Adjusted]]-B713)/B713</f>
        <v>1.1478238270901913E-3</v>
      </c>
      <c r="D714" s="31">
        <f>((1+Table26[[#This Row],[Monthly change]])^12)-1</f>
        <v>1.3861174452015179E-2</v>
      </c>
    </row>
    <row r="715" spans="1:4" x14ac:dyDescent="0.35">
      <c r="A715" s="55">
        <v>43132</v>
      </c>
      <c r="B715" s="57">
        <f>VLOOKUP(Table26[[#This Row],[Date]],'DB Money Supply'!$A:$E,5)</f>
        <v>13910.2</v>
      </c>
      <c r="C715" s="30">
        <f>(Table26[[#This Row],[M2 Money Stock, Billions of Dollars, Monthly, Seasonally Adjusted]]-B714)/B714</f>
        <v>3.0285112703883703E-3</v>
      </c>
      <c r="D715" s="31">
        <f>((1+Table26[[#This Row],[Monthly change]])^12)-1</f>
        <v>3.6953632173783557E-2</v>
      </c>
    </row>
    <row r="716" spans="1:4" x14ac:dyDescent="0.35">
      <c r="A716" s="33">
        <v>43160</v>
      </c>
      <c r="B716" s="57">
        <f>VLOOKUP(Table26[[#This Row],[Date]],'DB Money Supply'!$A:$E,5)</f>
        <v>13965.5</v>
      </c>
      <c r="C716" s="30">
        <f>(Table26[[#This Row],[M2 Money Stock, Billions of Dollars, Monthly, Seasonally Adjusted]]-B715)/B715</f>
        <v>3.9754999928109779E-3</v>
      </c>
      <c r="D716" s="31">
        <f>((1+Table26[[#This Row],[Monthly change]])^12)-1</f>
        <v>4.8763050821708953E-2</v>
      </c>
    </row>
    <row r="717" spans="1:4" x14ac:dyDescent="0.35">
      <c r="A717" s="55">
        <v>43191</v>
      </c>
      <c r="B717" s="57">
        <f>VLOOKUP(Table26[[#This Row],[Date]],'DB Money Supply'!$A:$E,5)</f>
        <v>13987.7</v>
      </c>
      <c r="C717" s="30">
        <f>(Table26[[#This Row],[M2 Money Stock, Billions of Dollars, Monthly, Seasonally Adjusted]]-B716)/B716</f>
        <v>1.5896315921378201E-3</v>
      </c>
      <c r="D717" s="31">
        <f>((1+Table26[[#This Row],[Monthly change]])^12)-1</f>
        <v>1.9243243276797495E-2</v>
      </c>
    </row>
    <row r="718" spans="1:4" x14ac:dyDescent="0.35">
      <c r="A718" s="33">
        <v>43221</v>
      </c>
      <c r="B718" s="57">
        <f>VLOOKUP(Table26[[#This Row],[Date]],'DB Money Supply'!$A:$E,5)</f>
        <v>14041.2</v>
      </c>
      <c r="C718" s="30">
        <f>(Table26[[#This Row],[M2 Money Stock, Billions of Dollars, Monthly, Seasonally Adjusted]]-B717)/B717</f>
        <v>3.8247889216954894E-3</v>
      </c>
      <c r="D718" s="31">
        <f>((1+Table26[[#This Row],[Monthly change]])^12)-1</f>
        <v>4.687539795779827E-2</v>
      </c>
    </row>
    <row r="719" spans="1:4" x14ac:dyDescent="0.35">
      <c r="A719" s="55">
        <v>43252</v>
      </c>
      <c r="B719" s="57">
        <f>VLOOKUP(Table26[[#This Row],[Date]],'DB Money Supply'!$A:$E,5)</f>
        <v>14102.6</v>
      </c>
      <c r="C719" s="30">
        <f>(Table26[[#This Row],[M2 Money Stock, Billions of Dollars, Monthly, Seasonally Adjusted]]-B718)/B718</f>
        <v>4.372845625729968E-3</v>
      </c>
      <c r="D719" s="31">
        <f>((1+Table26[[#This Row],[Monthly change]])^12)-1</f>
        <v>5.3754762828915004E-2</v>
      </c>
    </row>
    <row r="720" spans="1:4" x14ac:dyDescent="0.35">
      <c r="A720" s="33">
        <v>43282</v>
      </c>
      <c r="B720" s="57">
        <f>VLOOKUP(Table26[[#This Row],[Date]],'DB Money Supply'!$A:$E,5)</f>
        <v>14137</v>
      </c>
      <c r="C720" s="30">
        <f>(Table26[[#This Row],[M2 Money Stock, Billions of Dollars, Monthly, Seasonally Adjusted]]-B719)/B719</f>
        <v>2.4392665182306548E-3</v>
      </c>
      <c r="D720" s="31">
        <f>((1+Table26[[#This Row],[Monthly change]])^12)-1</f>
        <v>2.9667110218639436E-2</v>
      </c>
    </row>
    <row r="721" spans="1:4" x14ac:dyDescent="0.35">
      <c r="A721" s="55">
        <v>43313</v>
      </c>
      <c r="B721" s="57">
        <f>VLOOKUP(Table26[[#This Row],[Date]],'DB Money Supply'!$A:$E,5)</f>
        <v>14187.4</v>
      </c>
      <c r="C721" s="30">
        <f>(Table26[[#This Row],[M2 Money Stock, Billions of Dollars, Monthly, Seasonally Adjusted]]-B720)/B720</f>
        <v>3.5651128245030514E-3</v>
      </c>
      <c r="D721" s="31">
        <f>((1+Table26[[#This Row],[Monthly change]])^12)-1</f>
        <v>4.3630265052147399E-2</v>
      </c>
    </row>
    <row r="722" spans="1:4" x14ac:dyDescent="0.35">
      <c r="A722" s="33">
        <v>43344</v>
      </c>
      <c r="B722" s="57">
        <f>VLOOKUP(Table26[[#This Row],[Date]],'DB Money Supply'!$A:$E,5)</f>
        <v>14214.6</v>
      </c>
      <c r="C722" s="30">
        <f>(Table26[[#This Row],[M2 Money Stock, Billions of Dollars, Monthly, Seasonally Adjusted]]-B721)/B721</f>
        <v>1.9171941300027298E-3</v>
      </c>
      <c r="D722" s="31">
        <f>((1+Table26[[#This Row],[Monthly change]])^12)-1</f>
        <v>2.3250478386683815E-2</v>
      </c>
    </row>
    <row r="723" spans="1:4" x14ac:dyDescent="0.35">
      <c r="A723" s="55">
        <v>43374</v>
      </c>
      <c r="B723" s="57">
        <f>VLOOKUP(Table26[[#This Row],[Date]],'DB Money Supply'!$A:$E,5)</f>
        <v>14228.5</v>
      </c>
      <c r="C723" s="30">
        <f>(Table26[[#This Row],[M2 Money Stock, Billions of Dollars, Monthly, Seasonally Adjusted]]-B722)/B722</f>
        <v>9.7786782603799158E-4</v>
      </c>
      <c r="D723" s="31">
        <f>((1+Table26[[#This Row],[Monthly change]])^12)-1</f>
        <v>1.1797730961469188E-2</v>
      </c>
    </row>
    <row r="724" spans="1:4" x14ac:dyDescent="0.35">
      <c r="A724" s="33">
        <v>43405</v>
      </c>
      <c r="B724" s="57">
        <f>VLOOKUP(Table26[[#This Row],[Date]],'DB Money Supply'!$A:$E,5)</f>
        <v>14241.6</v>
      </c>
      <c r="C724" s="30">
        <f>(Table26[[#This Row],[M2 Money Stock, Billions of Dollars, Monthly, Seasonally Adjusted]]-B723)/B723</f>
        <v>9.2068735284818242E-4</v>
      </c>
      <c r="D724" s="31">
        <f>((1+Table26[[#This Row],[Monthly change]])^12)-1</f>
        <v>1.1104366189308434E-2</v>
      </c>
    </row>
    <row r="725" spans="1:4" x14ac:dyDescent="0.35">
      <c r="A725" s="55">
        <v>43435</v>
      </c>
      <c r="B725" s="57">
        <f>VLOOKUP(Table26[[#This Row],[Date]],'DB Money Supply'!$A:$E,5)</f>
        <v>14358.8</v>
      </c>
      <c r="C725" s="30">
        <f>(Table26[[#This Row],[M2 Money Stock, Billions of Dollars, Monthly, Seasonally Adjusted]]-B724)/B724</f>
        <v>8.2294124255700846E-3</v>
      </c>
      <c r="D725" s="31">
        <f>((1+Table26[[#This Row],[Monthly change]])^12)-1</f>
        <v>0.10334759360383705</v>
      </c>
    </row>
    <row r="726" spans="1:4" x14ac:dyDescent="0.35">
      <c r="A726" s="33">
        <v>43466</v>
      </c>
      <c r="B726" s="57">
        <f>VLOOKUP(Table26[[#This Row],[Date]],'DB Money Supply'!$A:$E,5)</f>
        <v>14430.8</v>
      </c>
      <c r="C726" s="30">
        <f>(Table26[[#This Row],[M2 Money Stock, Billions of Dollars, Monthly, Seasonally Adjusted]]-B725)/B725</f>
        <v>5.0143466027801767E-3</v>
      </c>
      <c r="D726" s="31">
        <f>((1+Table26[[#This Row],[Monthly change]])^12)-1</f>
        <v>6.1859694441024349E-2</v>
      </c>
    </row>
    <row r="727" spans="1:4" x14ac:dyDescent="0.35">
      <c r="A727" s="55">
        <v>43497</v>
      </c>
      <c r="B727" s="57">
        <f>VLOOKUP(Table26[[#This Row],[Date]],'DB Money Supply'!$A:$E,5)</f>
        <v>14472.3</v>
      </c>
      <c r="C727" s="30">
        <f>(Table26[[#This Row],[M2 Money Stock, Billions of Dollars, Monthly, Seasonally Adjusted]]-B726)/B726</f>
        <v>2.8757934418050281E-3</v>
      </c>
      <c r="D727" s="31">
        <f>((1+Table26[[#This Row],[Monthly change]])^12)-1</f>
        <v>3.5060620054184755E-2</v>
      </c>
    </row>
    <row r="728" spans="1:4" x14ac:dyDescent="0.35">
      <c r="A728" s="55">
        <v>43525</v>
      </c>
      <c r="B728" s="57">
        <f>VLOOKUP(Table26[[#This Row],[Date]],'DB Money Supply'!$A:$E,5)</f>
        <v>14510.7</v>
      </c>
      <c r="C728" s="30">
        <f>(Table26[[#This Row],[M2 Money Stock, Billions of Dollars, Monthly, Seasonally Adjusted]]-B727)/B727</f>
        <v>2.6533446653262756E-3</v>
      </c>
      <c r="D728" s="31">
        <f>((1+Table26[[#This Row],[Monthly change]])^12)-1</f>
        <v>3.2308925964402713E-2</v>
      </c>
    </row>
    <row r="729" spans="1:4" x14ac:dyDescent="0.35">
      <c r="A729" s="33">
        <v>43556</v>
      </c>
      <c r="B729" s="57">
        <f>VLOOKUP(Table26[[#This Row],[Date]],'DB Money Supply'!$A:$E,5)</f>
        <v>14541</v>
      </c>
      <c r="C729" s="30">
        <f>(Table26[[#This Row],[M2 Money Stock, Billions of Dollars, Monthly, Seasonally Adjusted]]-B728)/B728</f>
        <v>2.0881142880770239E-3</v>
      </c>
      <c r="D729" s="31">
        <f>((1+Table26[[#This Row],[Monthly change]])^12)-1</f>
        <v>2.5347158524512414E-2</v>
      </c>
    </row>
    <row r="730" spans="1:4" x14ac:dyDescent="0.35">
      <c r="A730" s="55">
        <v>43586</v>
      </c>
      <c r="B730" s="57">
        <f>VLOOKUP(Table26[[#This Row],[Date]],'DB Money Supply'!$A:$E,5)</f>
        <v>14632.5</v>
      </c>
      <c r="C730" s="30">
        <f>(Table26[[#This Row],[M2 Money Stock, Billions of Dollars, Monthly, Seasonally Adjusted]]-B729)/B729</f>
        <v>6.2925520940788114E-3</v>
      </c>
      <c r="D730" s="31">
        <f>((1+Table26[[#This Row],[Monthly change]])^12)-1</f>
        <v>7.8179574543288277E-2</v>
      </c>
    </row>
    <row r="731" spans="1:4" x14ac:dyDescent="0.35">
      <c r="A731" s="33">
        <v>43617</v>
      </c>
      <c r="B731" s="57">
        <f>VLOOKUP(Table26[[#This Row],[Date]],'DB Money Supply'!$A:$E,5)</f>
        <v>14754.8</v>
      </c>
      <c r="C731" s="30">
        <f>(Table26[[#This Row],[M2 Money Stock, Billions of Dollars, Monthly, Seasonally Adjusted]]-B730)/B730</f>
        <v>8.3581069536989086E-3</v>
      </c>
      <c r="D731" s="31">
        <f>((1+Table26[[#This Row],[Monthly change]])^12)-1</f>
        <v>0.10503881020569716</v>
      </c>
    </row>
    <row r="732" spans="1:4" x14ac:dyDescent="0.35">
      <c r="A732" s="55">
        <v>43647</v>
      </c>
      <c r="B732" s="57">
        <f>VLOOKUP(Table26[[#This Row],[Date]],'DB Money Supply'!$A:$E,5)</f>
        <v>14833.8</v>
      </c>
      <c r="C732" s="30">
        <f>(Table26[[#This Row],[M2 Money Stock, Billions of Dollars, Monthly, Seasonally Adjusted]]-B731)/B731</f>
        <v>5.3541898229728631E-3</v>
      </c>
      <c r="D732" s="31">
        <f>((1+Table26[[#This Row],[Monthly change]])^12)-1</f>
        <v>6.6176501087234163E-2</v>
      </c>
    </row>
    <row r="733" spans="1:4" x14ac:dyDescent="0.35">
      <c r="A733" s="33">
        <v>43678</v>
      </c>
      <c r="B733" s="57">
        <f>VLOOKUP(Table26[[#This Row],[Date]],'DB Money Supply'!$A:$E,5)</f>
        <v>14919.8</v>
      </c>
      <c r="C733" s="30">
        <f>(Table26[[#This Row],[M2 Money Stock, Billions of Dollars, Monthly, Seasonally Adjusted]]-B732)/B732</f>
        <v>5.7975704135150808E-3</v>
      </c>
      <c r="D733" s="31">
        <f>((1+Table26[[#This Row],[Monthly change]])^12)-1</f>
        <v>7.1832660431569328E-2</v>
      </c>
    </row>
    <row r="734" spans="1:4" x14ac:dyDescent="0.35">
      <c r="A734" s="55">
        <v>43709</v>
      </c>
      <c r="B734" s="57">
        <f>VLOOKUP(Table26[[#This Row],[Date]],'DB Money Supply'!$A:$E,5)</f>
        <v>15004.8</v>
      </c>
      <c r="C734" s="30">
        <f>(Table26[[#This Row],[M2 Money Stock, Billions of Dollars, Monthly, Seasonally Adjusted]]-B733)/B733</f>
        <v>5.6971273073365596E-3</v>
      </c>
      <c r="D734" s="31">
        <f>((1+Table26[[#This Row],[Monthly change]])^12)-1</f>
        <v>7.0548913964110893E-2</v>
      </c>
    </row>
    <row r="735" spans="1:4" x14ac:dyDescent="0.35">
      <c r="A735" s="33">
        <v>43739</v>
      </c>
      <c r="B735" s="57">
        <f>VLOOKUP(Table26[[#This Row],[Date]],'DB Money Supply'!$A:$E,5)</f>
        <v>15144.2</v>
      </c>
      <c r="C735" s="30">
        <f>(Table26[[#This Row],[M2 Money Stock, Billions of Dollars, Monthly, Seasonally Adjusted]]-B734)/B734</f>
        <v>9.2903604179996706E-3</v>
      </c>
      <c r="D735" s="31">
        <f>((1+Table26[[#This Row],[Monthly change]])^12)-1</f>
        <v>0.11736098938946715</v>
      </c>
    </row>
    <row r="736" spans="1:4" x14ac:dyDescent="0.35">
      <c r="A736" s="55">
        <v>43770</v>
      </c>
      <c r="B736" s="57">
        <f>VLOOKUP(Table26[[#This Row],[Date]],'DB Money Supply'!$A:$E,5)</f>
        <v>15249.9</v>
      </c>
      <c r="C736" s="30">
        <f>(Table26[[#This Row],[M2 Money Stock, Billions of Dollars, Monthly, Seasonally Adjusted]]-B735)/B735</f>
        <v>6.9795697362685979E-3</v>
      </c>
      <c r="D736" s="31">
        <f>((1+Table26[[#This Row],[Monthly change]])^12)-1</f>
        <v>8.7045975937513509E-2</v>
      </c>
    </row>
    <row r="737" spans="1:4" x14ac:dyDescent="0.35">
      <c r="A737" s="33">
        <v>43800</v>
      </c>
      <c r="B737" s="57">
        <f>VLOOKUP(Table26[[#This Row],[Date]],'DB Money Supply'!$A:$E,5)</f>
        <v>15319.1</v>
      </c>
      <c r="C737" s="30">
        <f>(Table26[[#This Row],[M2 Money Stock, Billions of Dollars, Monthly, Seasonally Adjusted]]-B736)/B736</f>
        <v>4.5377346736700389E-3</v>
      </c>
      <c r="D737" s="31">
        <f>((1+Table26[[#This Row],[Monthly change]])^12)-1</f>
        <v>5.5832591930004227E-2</v>
      </c>
    </row>
    <row r="738" spans="1:4" x14ac:dyDescent="0.35">
      <c r="A738" s="55">
        <v>43831</v>
      </c>
      <c r="B738" s="57">
        <f>VLOOKUP(Table26[[#This Row],[Date]],'DB Money Supply'!$A:$E,5)</f>
        <v>15401.8</v>
      </c>
      <c r="C738" s="30">
        <f>(Table26[[#This Row],[M2 Money Stock, Billions of Dollars, Monthly, Seasonally Adjusted]]-B737)/B737</f>
        <v>5.3984894673968385E-3</v>
      </c>
      <c r="D738" s="31">
        <f>((1+Table26[[#This Row],[Monthly change]])^12)-1</f>
        <v>6.6740394153739668E-2</v>
      </c>
    </row>
    <row r="739" spans="1:4" x14ac:dyDescent="0.35">
      <c r="A739" s="33">
        <v>43862</v>
      </c>
      <c r="B739" s="57">
        <f>VLOOKUP(Table26[[#This Row],[Date]],'DB Money Supply'!$A:$E,5)</f>
        <v>15458.7</v>
      </c>
      <c r="C739" s="30">
        <f>(Table26[[#This Row],[M2 Money Stock, Billions of Dollars, Monthly, Seasonally Adjusted]]-B738)/B738</f>
        <v>3.6943733849291289E-3</v>
      </c>
      <c r="D739" s="31">
        <f>((1+Table26[[#This Row],[Monthly change]])^12)-1</f>
        <v>4.5244460323725644E-2</v>
      </c>
    </row>
    <row r="740" spans="1:4" x14ac:dyDescent="0.35">
      <c r="A740" s="55">
        <v>43891</v>
      </c>
      <c r="B740" s="57">
        <f>VLOOKUP(Table26[[#This Row],[Date]],'DB Money Supply'!$A:$E,5)</f>
        <v>15988.6</v>
      </c>
      <c r="C740" s="30">
        <f>(Table26[[#This Row],[M2 Money Stock, Billions of Dollars, Monthly, Seasonally Adjusted]]-B739)/B739</f>
        <v>3.427843220969419E-2</v>
      </c>
      <c r="D740" s="31">
        <f>((1+Table26[[#This Row],[Monthly change]])^12)-1</f>
        <v>0.49847541260529571</v>
      </c>
    </row>
    <row r="741" spans="1:4" x14ac:dyDescent="0.35">
      <c r="A741" s="33">
        <v>43922</v>
      </c>
      <c r="B741" s="57">
        <f>VLOOKUP(Table26[[#This Row],[Date]],'DB Money Supply'!$A:$E,5)</f>
        <v>17002.5</v>
      </c>
      <c r="C741" s="30">
        <f>(Table26[[#This Row],[M2 Money Stock, Billions of Dollars, Monthly, Seasonally Adjusted]]-B740)/B740</f>
        <v>6.3413932426854114E-2</v>
      </c>
      <c r="D741" s="31">
        <f>((1+Table26[[#This Row],[Monthly change]])^12)-1</f>
        <v>1.0913568907031443</v>
      </c>
    </row>
    <row r="742" spans="1:4" x14ac:dyDescent="0.35">
      <c r="A742" s="55">
        <v>43952</v>
      </c>
      <c r="B742" s="57">
        <f>VLOOKUP(Table26[[#This Row],[Date]],'DB Money Supply'!$A:$E,5)</f>
        <v>17835.2</v>
      </c>
      <c r="C742" s="30">
        <f>(Table26[[#This Row],[M2 Money Stock, Billions of Dollars, Monthly, Seasonally Adjusted]]-B741)/B741</f>
        <v>4.8975150713130466E-2</v>
      </c>
      <c r="D742" s="31">
        <f>((1+Table26[[#This Row],[Monthly change]])^12)-1</f>
        <v>0.77493479497413364</v>
      </c>
    </row>
    <row r="743" spans="1:4" x14ac:dyDescent="0.35">
      <c r="A743" s="33">
        <v>43983</v>
      </c>
      <c r="B743" s="57">
        <f>VLOOKUP(Table26[[#This Row],[Date]],'DB Money Supply'!$A:$E,5)</f>
        <v>18129.3</v>
      </c>
      <c r="C743" s="30">
        <f>(Table26[[#This Row],[M2 Money Stock, Billions of Dollars, Monthly, Seasonally Adjusted]]-B742)/B742</f>
        <v>1.6489862743338933E-2</v>
      </c>
      <c r="D743" s="31">
        <f>((1+Table26[[#This Row],[Monthly change]])^12)-1</f>
        <v>0.21684881168392089</v>
      </c>
    </row>
    <row r="744" spans="1:4" x14ac:dyDescent="0.35">
      <c r="A744" s="55">
        <v>44013</v>
      </c>
      <c r="B744" s="57">
        <f>VLOOKUP(Table26[[#This Row],[Date]],'DB Money Supply'!$A:$E,5)</f>
        <v>18277.8</v>
      </c>
      <c r="C744" s="30">
        <f>(Table26[[#This Row],[M2 Money Stock, Billions of Dollars, Monthly, Seasonally Adjusted]]-B743)/B743</f>
        <v>8.1911601661398947E-3</v>
      </c>
      <c r="D744" s="31">
        <f>((1+Table26[[#This Row],[Monthly change]])^12)-1</f>
        <v>0.10284536585350912</v>
      </c>
    </row>
    <row r="745" spans="1:4" x14ac:dyDescent="0.35">
      <c r="A745" s="33">
        <v>44044</v>
      </c>
      <c r="B745" s="57">
        <f>VLOOKUP(Table26[[#This Row],[Date]],'DB Money Supply'!$A:$E,5)</f>
        <v>18357.400000000001</v>
      </c>
      <c r="C745" s="30">
        <f>(Table26[[#This Row],[M2 Money Stock, Billions of Dollars, Monthly, Seasonally Adjusted]]-B744)/B744</f>
        <v>4.3550099027236423E-3</v>
      </c>
      <c r="D745" s="31">
        <f>((1+Table26[[#This Row],[Monthly change]])^12)-1</f>
        <v>5.3530232953041601E-2</v>
      </c>
    </row>
    <row r="746" spans="1:4" x14ac:dyDescent="0.35">
      <c r="A746" s="55">
        <v>44075</v>
      </c>
      <c r="B746" s="57">
        <f>VLOOKUP(Table26[[#This Row],[Date]],'DB Money Supply'!$A:$E,5)</f>
        <v>18575.2</v>
      </c>
      <c r="C746" s="30">
        <f>(Table26[[#This Row],[M2 Money Stock, Billions of Dollars, Monthly, Seasonally Adjusted]]-B745)/B745</f>
        <v>1.1864425245405081E-2</v>
      </c>
      <c r="D746" s="31">
        <f>((1+Table26[[#This Row],[Monthly change]])^12)-1</f>
        <v>0.15204098270396571</v>
      </c>
    </row>
    <row r="747" spans="1:4" x14ac:dyDescent="0.35">
      <c r="A747" s="55">
        <v>44105</v>
      </c>
      <c r="B747" s="57">
        <f>VLOOKUP(Table26[[#This Row],[Date]],'DB Money Supply'!$A:$E,5)</f>
        <v>18735.7</v>
      </c>
      <c r="C747" s="30">
        <f>(Table26[[#This Row],[M2 Money Stock, Billions of Dollars, Monthly, Seasonally Adjusted]]-B746)/B746</f>
        <v>8.6405529953917041E-3</v>
      </c>
      <c r="D747" s="31">
        <f>((1+Table26[[#This Row],[Monthly change]])^12)-1</f>
        <v>0.10875885910868743</v>
      </c>
    </row>
    <row r="748" spans="1:4" x14ac:dyDescent="0.35">
      <c r="A748" s="33">
        <v>44136</v>
      </c>
      <c r="B748" s="57">
        <f>VLOOKUP(Table26[[#This Row],[Date]],'DB Money Supply'!$A:$E,5)</f>
        <v>18969.8</v>
      </c>
      <c r="C748" s="30">
        <f>(Table26[[#This Row],[M2 Money Stock, Billions of Dollars, Monthly, Seasonally Adjusted]]-B747)/B747</f>
        <v>1.249486274865623E-2</v>
      </c>
      <c r="D748" s="31">
        <f>((1+Table26[[#This Row],[Monthly change]])^12)-1</f>
        <v>0.16068384606311836</v>
      </c>
    </row>
    <row r="749" spans="1:4" x14ac:dyDescent="0.35">
      <c r="A749" s="55">
        <v>44166</v>
      </c>
      <c r="B749" s="57">
        <f>VLOOKUP(Table26[[#This Row],[Date]],'DB Money Supply'!$A:$E,5)</f>
        <v>19124.8</v>
      </c>
      <c r="C749" s="30">
        <f>(Table26[[#This Row],[M2 Money Stock, Billions of Dollars, Monthly, Seasonally Adjusted]]-B748)/B748</f>
        <v>8.1708821389787981E-3</v>
      </c>
      <c r="D749" s="31">
        <f>((1+Table26[[#This Row],[Monthly change]])^12)-1</f>
        <v>0.10257921329738684</v>
      </c>
    </row>
    <row r="750" spans="1:4" x14ac:dyDescent="0.35">
      <c r="A750" s="33">
        <v>44197</v>
      </c>
      <c r="B750" s="57">
        <f>VLOOKUP(Table26[[#This Row],[Date]],'DB Money Supply'!$A:$E,5)</f>
        <v>19372.5</v>
      </c>
      <c r="C750" s="30">
        <f>(Table26[[#This Row],[M2 Money Stock, Billions of Dollars, Monthly, Seasonally Adjusted]]-B749)/B749</f>
        <v>1.295176943026859E-2</v>
      </c>
      <c r="D750" s="31">
        <f>((1+Table26[[#This Row],[Monthly change]])^12)-1</f>
        <v>0.16698482544390147</v>
      </c>
    </row>
    <row r="751" spans="1:4" x14ac:dyDescent="0.35">
      <c r="A751" s="55">
        <v>44228</v>
      </c>
      <c r="B751" s="57">
        <f>VLOOKUP(Table26[[#This Row],[Date]],'DB Money Supply'!$A:$E,5)</f>
        <v>19615.2</v>
      </c>
      <c r="C751" s="30">
        <f>(Table26[[#This Row],[M2 Money Stock, Billions of Dollars, Monthly, Seasonally Adjusted]]-B750)/B750</f>
        <v>1.2528068137824273E-2</v>
      </c>
      <c r="D751" s="31">
        <f>((1+Table26[[#This Row],[Monthly change]])^12)-1</f>
        <v>0.16114071251662976</v>
      </c>
    </row>
    <row r="752" spans="1:4" x14ac:dyDescent="0.35">
      <c r="A752" s="33">
        <v>44256</v>
      </c>
      <c r="B752" s="57">
        <f>VLOOKUP(Table26[[#This Row],[Date]],'DB Money Supply'!$A:$E,5)</f>
        <v>19853.8</v>
      </c>
      <c r="C752" s="30">
        <f>(Table26[[#This Row],[M2 Money Stock, Billions of Dollars, Monthly, Seasonally Adjusted]]-B751)/B751</f>
        <v>1.2164036053672587E-2</v>
      </c>
      <c r="D752" s="31">
        <f>((1+Table26[[#This Row],[Monthly change]])^12)-1</f>
        <v>0.15614105685260604</v>
      </c>
    </row>
    <row r="753" spans="1:4" x14ac:dyDescent="0.35">
      <c r="A753" s="55">
        <v>44287</v>
      </c>
      <c r="B753" s="57">
        <f>VLOOKUP(Table26[[#This Row],[Date]],'DB Money Supply'!$A:$E,5)</f>
        <v>20110.7</v>
      </c>
      <c r="C753" s="30">
        <f>(Table26[[#This Row],[M2 Money Stock, Billions of Dollars, Monthly, Seasonally Adjusted]]-B752)/B752</f>
        <v>1.2939588391139302E-2</v>
      </c>
      <c r="D753" s="31">
        <f>((1+Table26[[#This Row],[Monthly change]])^12)-1</f>
        <v>0.1668164366050795</v>
      </c>
    </row>
    <row r="754" spans="1:4" x14ac:dyDescent="0.35">
      <c r="A754" s="33">
        <v>44317</v>
      </c>
      <c r="B754" s="57">
        <f>VLOOKUP(Table26[[#This Row],[Date]],'DB Money Supply'!$A:$E,5)</f>
        <v>20418.7</v>
      </c>
      <c r="C754" s="30">
        <f>(Table26[[#This Row],[M2 Money Stock, Billions of Dollars, Monthly, Seasonally Adjusted]]-B753)/B753</f>
        <v>1.5315230200838359E-2</v>
      </c>
      <c r="D754" s="31">
        <f>((1+Table26[[#This Row],[Monthly change]])^12)-1</f>
        <v>0.20008169162819511</v>
      </c>
    </row>
    <row r="755" spans="1:4" x14ac:dyDescent="0.35">
      <c r="A755" s="55">
        <v>44348</v>
      </c>
      <c r="B755" s="57">
        <f>VLOOKUP(Table26[[#This Row],[Date]],'DB Money Supply'!$A:$E,5)</f>
        <v>20460.099999999999</v>
      </c>
      <c r="C755" s="30">
        <f>(Table26[[#This Row],[M2 Money Stock, Billions of Dollars, Monthly, Seasonally Adjusted]]-B754)/B754</f>
        <v>2.0275531742960039E-3</v>
      </c>
      <c r="D755" s="31">
        <f>((1+Table26[[#This Row],[Monthly change]])^12)-1</f>
        <v>2.4603804375118443E-2</v>
      </c>
    </row>
    <row r="756" spans="1:4" x14ac:dyDescent="0.35">
      <c r="A756" s="33">
        <v>44378</v>
      </c>
      <c r="B756" s="57">
        <f>VLOOKUP(Table26[[#This Row],[Date]],'DB Money Supply'!$A:$E,5)</f>
        <v>20615.3</v>
      </c>
      <c r="C756" s="30">
        <f>(Table26[[#This Row],[M2 Money Stock, Billions of Dollars, Monthly, Seasonally Adjusted]]-B755)/B755</f>
        <v>7.5854956720641997E-3</v>
      </c>
      <c r="D756" s="31">
        <f>((1+Table26[[#This Row],[Monthly change]])^12)-1</f>
        <v>9.4921252978791948E-2</v>
      </c>
    </row>
    <row r="757" spans="1:4" x14ac:dyDescent="0.35">
      <c r="A757" s="55">
        <v>44409</v>
      </c>
      <c r="B757" s="57">
        <f>VLOOKUP(Table26[[#This Row],[Date]],'DB Money Supply'!$A:$E,5)</f>
        <v>20835.3</v>
      </c>
      <c r="C757" s="30">
        <f>(Table26[[#This Row],[M2 Money Stock, Billions of Dollars, Monthly, Seasonally Adjusted]]-B756)/B756</f>
        <v>1.0671685592739373E-2</v>
      </c>
      <c r="D757" s="31">
        <f>((1+Table26[[#This Row],[Monthly change]])^12)-1</f>
        <v>0.13585053537126801</v>
      </c>
    </row>
    <row r="758" spans="1:4" x14ac:dyDescent="0.35">
      <c r="A758" s="33">
        <v>44440</v>
      </c>
      <c r="B758" s="57">
        <f>VLOOKUP(Table26[[#This Row],[Date]],'DB Money Supply'!$A:$E,5)</f>
        <v>20965.7</v>
      </c>
      <c r="C758" s="30">
        <f>(Table26[[#This Row],[M2 Money Stock, Billions of Dollars, Monthly, Seasonally Adjusted]]-B757)/B757</f>
        <v>6.2586091872927898E-3</v>
      </c>
      <c r="D758" s="31">
        <f>((1+Table26[[#This Row],[Monthly change]])^12)-1</f>
        <v>7.7743243059239964E-2</v>
      </c>
    </row>
    <row r="759" spans="1:4" x14ac:dyDescent="0.35">
      <c r="A759" s="55">
        <v>44470</v>
      </c>
      <c r="B759" s="57">
        <f>VLOOKUP(Table26[[#This Row],[Date]],'DB Money Supply'!$A:$E,5)</f>
        <v>21143.9</v>
      </c>
      <c r="C759" s="30">
        <f>(Table26[[#This Row],[M2 Money Stock, Billions of Dollars, Monthly, Seasonally Adjusted]]-B758)/B758</f>
        <v>8.4995969607502119E-3</v>
      </c>
      <c r="D759" s="31">
        <f>((1+Table26[[#This Row],[Monthly change]])^12)-1</f>
        <v>0.10690091853662831</v>
      </c>
    </row>
    <row r="760" spans="1:4" x14ac:dyDescent="0.35">
      <c r="A760" s="33">
        <v>44501</v>
      </c>
      <c r="B760" s="57">
        <f>VLOOKUP(Table26[[#This Row],[Date]],'DB Money Supply'!$A:$E,5)</f>
        <v>21349.200000000001</v>
      </c>
      <c r="C760" s="30">
        <f>(Table26[[#This Row],[M2 Money Stock, Billions of Dollars, Monthly, Seasonally Adjusted]]-B759)/B759</f>
        <v>9.709656212902977E-3</v>
      </c>
      <c r="D760" s="31">
        <f>((1+Table26[[#This Row],[Monthly change]])^12)-1</f>
        <v>0.12294404163284445</v>
      </c>
    </row>
    <row r="761" spans="1:4" x14ac:dyDescent="0.35">
      <c r="A761" s="55">
        <v>44531</v>
      </c>
      <c r="B761" s="57">
        <f>VLOOKUP(Table26[[#This Row],[Date]],'DB Money Supply'!$A:$E,5)</f>
        <v>21490</v>
      </c>
      <c r="C761" s="30">
        <f>(Table26[[#This Row],[M2 Money Stock, Billions of Dollars, Monthly, Seasonally Adjusted]]-B760)/B760</f>
        <v>6.5950948981694521E-3</v>
      </c>
      <c r="D761" s="31">
        <f>((1+Table26[[#This Row],[Monthly change]])^12)-1</f>
        <v>8.2075881664832595E-2</v>
      </c>
    </row>
    <row r="762" spans="1:4" x14ac:dyDescent="0.35">
      <c r="A762" s="55">
        <v>44562</v>
      </c>
      <c r="B762" s="57">
        <f>VLOOKUP(Table26[[#This Row],[Date]],'DB Money Supply'!$A:$E,5)</f>
        <v>21649.599999999999</v>
      </c>
      <c r="C762" s="30">
        <f>(Table26[[#This Row],[M2 Money Stock, Billions of Dollars, Monthly, Seasonally Adjusted]]-B761)/B761</f>
        <v>7.4267100977198023E-3</v>
      </c>
      <c r="D762" s="31">
        <f>((1+Table26[[#This Row],[Monthly change]])^12)-1</f>
        <v>9.2852460729210051E-2</v>
      </c>
    </row>
    <row r="763" spans="1:4" x14ac:dyDescent="0.35">
      <c r="A763" s="33">
        <v>44593</v>
      </c>
      <c r="B763" s="57">
        <f>VLOOKUP(Table26[[#This Row],[Date]],'DB Money Supply'!$A:$E,5)</f>
        <v>21708.400000000001</v>
      </c>
      <c r="C763" s="30">
        <f>(Table26[[#This Row],[M2 Money Stock, Billions of Dollars, Monthly, Seasonally Adjusted]]-B762)/B762</f>
        <v>2.7159855147440562E-3</v>
      </c>
      <c r="D763" s="31">
        <f>((1+Table26[[#This Row],[Monthly change]])^12)-1</f>
        <v>3.3083114961071525E-2</v>
      </c>
    </row>
    <row r="764" spans="1:4" x14ac:dyDescent="0.35">
      <c r="A764" s="33">
        <v>44621</v>
      </c>
      <c r="B764" s="57">
        <f>VLOOKUP(Table26[[#This Row],[Date]],'DB Money Supply'!$A:$E,5)</f>
        <v>21739.7</v>
      </c>
      <c r="C764" s="30">
        <f>(Table26[[#This Row],[M2 Money Stock, Billions of Dollars, Monthly, Seasonally Adjusted]]-B763)/B763</f>
        <v>1.4418381824546844E-3</v>
      </c>
      <c r="D764" s="31">
        <f>((1+Table26[[#This Row],[Monthly change]])^12)-1</f>
        <v>1.7439926993811916E-2</v>
      </c>
    </row>
    <row r="765" spans="1:4" x14ac:dyDescent="0.35">
      <c r="A765" s="55">
        <v>44652</v>
      </c>
      <c r="B765" s="57">
        <f>VLOOKUP(Table26[[#This Row],[Date]],'DB Money Supply'!$A:$E,5)</f>
        <v>21644.3</v>
      </c>
      <c r="C765" s="30">
        <f>(Table26[[#This Row],[M2 Money Stock, Billions of Dollars, Monthly, Seasonally Adjusted]]-B764)/B764</f>
        <v>-4.3882850269323613E-3</v>
      </c>
      <c r="D765" s="31">
        <f>((1+Table26[[#This Row],[Monthly change]])^12)-1</f>
        <v>-5.1406864230155724E-2</v>
      </c>
    </row>
    <row r="766" spans="1:4" x14ac:dyDescent="0.35">
      <c r="A766" s="33">
        <v>44682</v>
      </c>
      <c r="B766" s="57">
        <f>VLOOKUP(Table26[[#This Row],[Date]],'DB Money Supply'!$A:$E,5)</f>
        <v>21649.200000000001</v>
      </c>
      <c r="C766" s="30">
        <f>(Table26[[#This Row],[M2 Money Stock, Billions of Dollars, Monthly, Seasonally Adjusted]]-B765)/B765</f>
        <v>2.2638754776090959E-4</v>
      </c>
      <c r="D766" s="31">
        <f>((1+Table26[[#This Row],[Monthly change]])^12)-1</f>
        <v>2.7200357142538323E-3</v>
      </c>
    </row>
    <row r="767" spans="1:4" x14ac:dyDescent="0.35">
      <c r="A767" s="33">
        <v>44713</v>
      </c>
      <c r="B767" s="57">
        <f>VLOOKUP(Table26[[#This Row],[Date]],'DB Money Supply'!$A:$E,5)</f>
        <v>21607.4</v>
      </c>
      <c r="C767" s="30">
        <f>(Table26[[#This Row],[M2 Money Stock, Billions of Dollars, Monthly, Seasonally Adjusted]]-B766)/B766</f>
        <v>-1.9307872808232761E-3</v>
      </c>
      <c r="D767" s="31">
        <f>((1+Table26[[#This Row],[Monthly change]])^12)-1</f>
        <v>-2.2924980032042463E-2</v>
      </c>
    </row>
    <row r="768" spans="1:4" x14ac:dyDescent="0.35">
      <c r="A768" s="33">
        <v>44743</v>
      </c>
      <c r="B768" s="57">
        <f>VLOOKUP(Table26[[#This Row],[Date]],'DB Money Supply'!$A:$E,5)</f>
        <v>21636.1</v>
      </c>
      <c r="C768" s="30">
        <f>(Table26[[#This Row],[M2 Money Stock, Billions of Dollars, Monthly, Seasonally Adjusted]]-B767)/B767</f>
        <v>1.3282486555530554E-3</v>
      </c>
      <c r="D768" s="31">
        <f>((1+Table26[[#This Row],[Monthly change]])^12)-1</f>
        <v>1.6055941085218794E-2</v>
      </c>
    </row>
    <row r="769" spans="1:4" x14ac:dyDescent="0.35">
      <c r="A769" s="55">
        <v>44774</v>
      </c>
      <c r="B769" s="57">
        <f>VLOOKUP(Table26[[#This Row],[Date]],'DB Money Supply'!$A:$E,5)</f>
        <v>21631.8</v>
      </c>
      <c r="C769" s="30">
        <f>(Table26[[#This Row],[M2 Money Stock, Billions of Dollars, Monthly, Seasonally Adjusted]]-B768)/B768</f>
        <v>-1.9874191744349826E-4</v>
      </c>
      <c r="D769" s="31">
        <f>((1+Table26[[#This Row],[Monthly change]])^12)-1</f>
        <v>-2.3822978444623111E-3</v>
      </c>
    </row>
    <row r="770" spans="1:4" x14ac:dyDescent="0.35">
      <c r="A770" s="55">
        <v>44805</v>
      </c>
      <c r="B770" s="57">
        <f>VLOOKUP(Table26[[#This Row],[Date]],'DB Money Supply'!$A:$E,5)</f>
        <v>21503.1</v>
      </c>
      <c r="C770" s="30">
        <f>(Table26[[#This Row],[M2 Money Stock, Billions of Dollars, Monthly, Seasonally Adjusted]]-B769)/B769</f>
        <v>-5.9495742379275292E-3</v>
      </c>
      <c r="D770" s="31">
        <f>((1+Table26[[#This Row],[Monthly change]])^12)-1</f>
        <v>-6.9104377800779937E-2</v>
      </c>
    </row>
    <row r="771" spans="1:4" x14ac:dyDescent="0.35">
      <c r="A771" s="55">
        <v>44835</v>
      </c>
      <c r="B771" s="57">
        <f>VLOOKUP(Table26[[#This Row],[Date]],'DB Money Supply'!$A:$E,5)</f>
        <v>21414.799999999999</v>
      </c>
      <c r="C771" s="30">
        <f>(Table26[[#This Row],[M2 Money Stock, Billions of Dollars, Monthly, Seasonally Adjusted]]-B770)/B770</f>
        <v>-4.1063846608163142E-3</v>
      </c>
      <c r="D771" s="31">
        <f>((1+Table26[[#This Row],[Monthly change]])^12)-1</f>
        <v>-4.8178791598420645E-2</v>
      </c>
    </row>
    <row r="772" spans="1:4" x14ac:dyDescent="0.35">
      <c r="A772" s="33">
        <v>44866</v>
      </c>
      <c r="B772" s="57">
        <f>VLOOKUP(Table26[[#This Row],[Date]],'DB Money Supply'!$A:$E,5)</f>
        <v>21351.599999999999</v>
      </c>
      <c r="C772" s="30">
        <f>(Table26[[#This Row],[M2 Money Stock, Billions of Dollars, Monthly, Seasonally Adjusted]]-B771)/B771</f>
        <v>-2.9512299904739117E-3</v>
      </c>
      <c r="D772" s="31">
        <f>((1+Table26[[#This Row],[Monthly change]])^12)-1</f>
        <v>-3.4845533443684573E-2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D2:I30"/>
  <sheetViews>
    <sheetView zoomScale="150" zoomScaleNormal="150" workbookViewId="0">
      <pane xSplit="4" topLeftCell="E1" activePane="topRight" state="frozen"/>
      <selection activeCell="AB17" sqref="AB17"/>
      <selection pane="topRight" activeCell="L26" sqref="L26"/>
    </sheetView>
  </sheetViews>
  <sheetFormatPr defaultColWidth="9.1796875" defaultRowHeight="14.5" x14ac:dyDescent="0.35"/>
  <cols>
    <col min="1" max="3" width="9.1796875" style="70" customWidth="1"/>
    <col min="4" max="9" width="28" style="16" customWidth="1"/>
    <col min="10" max="40" width="9.1796875" style="70" customWidth="1"/>
    <col min="41" max="16384" width="9.1796875" style="70"/>
  </cols>
  <sheetData>
    <row r="2" spans="4:9" x14ac:dyDescent="0.35">
      <c r="D2" s="1" t="s">
        <v>20</v>
      </c>
    </row>
    <row r="7" spans="4:9" x14ac:dyDescent="0.35">
      <c r="D7" s="72" t="s">
        <v>78</v>
      </c>
      <c r="E7" s="72" t="s">
        <v>79</v>
      </c>
      <c r="F7" s="72" t="s">
        <v>80</v>
      </c>
      <c r="G7" s="72" t="s">
        <v>81</v>
      </c>
      <c r="H7" s="72" t="s">
        <v>149</v>
      </c>
      <c r="I7" s="72" t="s">
        <v>82</v>
      </c>
    </row>
    <row r="8" spans="4:9" x14ac:dyDescent="0.35">
      <c r="D8" s="47" t="s">
        <v>83</v>
      </c>
      <c r="E8" s="23">
        <f>VLOOKUP(D8,'DB Trading Economics'!$A:$E,2)</f>
        <v>11122812</v>
      </c>
      <c r="F8" s="68">
        <f>VLOOKUP(D8,'DB Trading Economics'!$A:$E,3)</f>
        <v>44866</v>
      </c>
      <c r="G8" s="23">
        <f>VLOOKUP(D8,'DB Trading Economics'!$A:$E,4)</f>
        <v>10551359</v>
      </c>
      <c r="H8" s="63">
        <f t="shared" ref="H8:H30" si="0">(((E8-G8)/G8)+1)^12-1</f>
        <v>0.88310425225527101</v>
      </c>
      <c r="I8" s="23" t="str">
        <f>VLOOKUP(D8,'DB Trading Economics'!$A:$E,5)</f>
        <v>ARS Million</v>
      </c>
    </row>
    <row r="9" spans="4:9" x14ac:dyDescent="0.35">
      <c r="D9" s="47" t="s">
        <v>85</v>
      </c>
      <c r="E9" s="23">
        <f>VLOOKUP(D9,'DB Trading Economics'!$A:$E,2)</f>
        <v>4893001</v>
      </c>
      <c r="F9" s="68">
        <f>VLOOKUP(D9,'DB Trading Economics'!$A:$E,3)</f>
        <v>44866</v>
      </c>
      <c r="G9" s="23">
        <f>VLOOKUP(D9,'DB Trading Economics'!$A:$E,4)</f>
        <v>4857064</v>
      </c>
      <c r="H9" s="63">
        <f t="shared" si="0"/>
        <v>9.2490681626406834E-2</v>
      </c>
      <c r="I9" s="23" t="str">
        <f>VLOOKUP(D9,'DB Trading Economics'!$A:$E,5)</f>
        <v>BRL Million</v>
      </c>
    </row>
    <row r="10" spans="4:9" x14ac:dyDescent="0.35">
      <c r="D10" s="47" t="s">
        <v>87</v>
      </c>
      <c r="E10" s="23">
        <f>VLOOKUP(D10,'DB Trading Economics'!$A:$E,2)</f>
        <v>2376916</v>
      </c>
      <c r="F10" s="68">
        <f>VLOOKUP(D10,'DB Trading Economics'!$A:$E,3)</f>
        <v>44835</v>
      </c>
      <c r="G10" s="23">
        <f>VLOOKUP(D10,'DB Trading Economics'!$A:$E,4)</f>
        <v>2374338</v>
      </c>
      <c r="H10" s="63">
        <f t="shared" si="0"/>
        <v>1.3107406333068505E-2</v>
      </c>
      <c r="I10" s="23" t="str">
        <f>VLOOKUP(D10,'DB Trading Economics'!$A:$E,5)</f>
        <v>CAD Million</v>
      </c>
    </row>
    <row r="11" spans="4:9" x14ac:dyDescent="0.35">
      <c r="D11" s="47" t="s">
        <v>89</v>
      </c>
      <c r="E11" s="23">
        <f>VLOOKUP(D11,'DB Trading Economics'!$A:$E,2)</f>
        <v>266430</v>
      </c>
      <c r="F11" s="68">
        <f>VLOOKUP(D11,'DB Trading Economics'!$A:$E,3)</f>
        <v>44896</v>
      </c>
      <c r="G11" s="23">
        <f>VLOOKUP(D11,'DB Trading Economics'!$A:$E,4)</f>
        <v>264701</v>
      </c>
      <c r="H11" s="63">
        <f t="shared" si="0"/>
        <v>8.1260936841236475E-2</v>
      </c>
      <c r="I11" s="23" t="str">
        <f>VLOOKUP(D11,'DB Trading Economics'!$A:$E,5)</f>
        <v>CNY Billion</v>
      </c>
    </row>
    <row r="12" spans="4:9" x14ac:dyDescent="0.35">
      <c r="D12" s="47" t="s">
        <v>91</v>
      </c>
      <c r="E12" s="23">
        <f>VLOOKUP(D12,'DB Trading Economics'!$A:$E,2)</f>
        <v>15331588</v>
      </c>
      <c r="F12" s="68">
        <f>VLOOKUP(D12,'DB Trading Economics'!$A:$E,3)</f>
        <v>44866</v>
      </c>
      <c r="G12" s="23">
        <f>VLOOKUP(D12,'DB Trading Economics'!$A:$E,4)</f>
        <v>15376923</v>
      </c>
      <c r="H12" s="63">
        <f t="shared" si="0"/>
        <v>-3.4810906903343208E-2</v>
      </c>
      <c r="I12" s="23" t="str">
        <f>VLOOKUP(D12,'DB Trading Economics'!$A:$E,5)</f>
        <v>EUR Million</v>
      </c>
    </row>
    <row r="13" spans="4:9" x14ac:dyDescent="0.35">
      <c r="D13" s="47" t="s">
        <v>93</v>
      </c>
      <c r="E13" s="23">
        <f>VLOOKUP(D13,'DB Trading Economics'!$A:$E,2)</f>
        <v>3014945</v>
      </c>
      <c r="F13" s="68">
        <f>VLOOKUP(D13,'DB Trading Economics'!$A:$E,3)</f>
        <v>44866</v>
      </c>
      <c r="G13" s="23">
        <f>VLOOKUP(D13,'DB Trading Economics'!$A:$E,4)</f>
        <v>3015019</v>
      </c>
      <c r="H13" s="63">
        <f t="shared" si="0"/>
        <v>-2.944857521384181E-4</v>
      </c>
      <c r="I13" s="23" t="str">
        <f>VLOOKUP(D13,'DB Trading Economics'!$A:$E,5)</f>
        <v>EUR Million</v>
      </c>
    </row>
    <row r="14" spans="4:9" x14ac:dyDescent="0.35">
      <c r="D14" s="47" t="s">
        <v>94</v>
      </c>
      <c r="E14" s="23">
        <f>VLOOKUP(D14,'DB Trading Economics'!$A:$E,2)</f>
        <v>3801</v>
      </c>
      <c r="F14" s="68">
        <f>VLOOKUP(D14,'DB Trading Economics'!$A:$E,3)</f>
        <v>44866</v>
      </c>
      <c r="G14" s="23">
        <f>VLOOKUP(D14,'DB Trading Economics'!$A:$E,4)</f>
        <v>3811</v>
      </c>
      <c r="H14" s="63">
        <f t="shared" si="0"/>
        <v>-3.1037320824003234E-2</v>
      </c>
      <c r="I14" s="23" t="str">
        <f>VLOOKUP(D14,'DB Trading Economics'!$A:$E,5)</f>
        <v>EUR Billion</v>
      </c>
    </row>
    <row r="15" spans="4:9" x14ac:dyDescent="0.35">
      <c r="D15" s="47" t="s">
        <v>96</v>
      </c>
      <c r="E15" s="23">
        <f>VLOOKUP(D15,'DB Trading Economics'!$A:$E,2)</f>
        <v>55710</v>
      </c>
      <c r="F15" s="68">
        <f>VLOOKUP(D15,'DB Trading Economics'!$A:$E,3)</f>
        <v>44896</v>
      </c>
      <c r="G15" s="23">
        <f>VLOOKUP(D15,'DB Trading Economics'!$A:$E,4)</f>
        <v>55439</v>
      </c>
      <c r="H15" s="63">
        <f t="shared" si="0"/>
        <v>6.0262121492917098E-2</v>
      </c>
      <c r="I15" s="23" t="str">
        <f>VLOOKUP(D15,'DB Trading Economics'!$A:$E,5)</f>
        <v>INR Billion</v>
      </c>
    </row>
    <row r="16" spans="4:9" x14ac:dyDescent="0.35">
      <c r="D16" s="47" t="s">
        <v>98</v>
      </c>
      <c r="E16" s="23">
        <f>VLOOKUP(D16,'DB Trading Economics'!$A:$E,2)</f>
        <v>8296100</v>
      </c>
      <c r="F16" s="68">
        <f>VLOOKUP(D16,'DB Trading Economics'!$A:$E,3)</f>
        <v>44866</v>
      </c>
      <c r="G16" s="23">
        <f>VLOOKUP(D16,'DB Trading Economics'!$A:$E,4)</f>
        <v>8222200</v>
      </c>
      <c r="H16" s="63">
        <f t="shared" si="0"/>
        <v>0.11334894462329981</v>
      </c>
      <c r="I16" s="23" t="str">
        <f>VLOOKUP(D16,'DB Trading Economics'!$A:$E,5)</f>
        <v>IDR Billion</v>
      </c>
    </row>
    <row r="17" spans="4:9" x14ac:dyDescent="0.35">
      <c r="D17" s="47" t="s">
        <v>100</v>
      </c>
      <c r="E17" s="23">
        <f>VLOOKUP(D17,'DB Trading Economics'!$A:$E,2)</f>
        <v>1894671</v>
      </c>
      <c r="F17" s="68">
        <f>VLOOKUP(D17,'DB Trading Economics'!$A:$E,3)</f>
        <v>44866</v>
      </c>
      <c r="G17" s="23">
        <f>VLOOKUP(D17,'DB Trading Economics'!$A:$E,4)</f>
        <v>1916025</v>
      </c>
      <c r="H17" s="63">
        <f t="shared" si="0"/>
        <v>-0.12583857670272569</v>
      </c>
      <c r="I17" s="23" t="str">
        <f>VLOOKUP(D17,'DB Trading Economics'!$A:$E,5)</f>
        <v>EUR Million</v>
      </c>
    </row>
    <row r="18" spans="4:9" x14ac:dyDescent="0.35">
      <c r="D18" s="47" t="s">
        <v>101</v>
      </c>
      <c r="E18" s="23">
        <f>VLOOKUP(D18,'DB Trading Economics'!$A:$E,2)</f>
        <v>1212705</v>
      </c>
      <c r="F18" s="68">
        <f>VLOOKUP(D18,'DB Trading Economics'!$A:$E,3)</f>
        <v>44896</v>
      </c>
      <c r="G18" s="23">
        <f>VLOOKUP(D18,'DB Trading Economics'!$A:$E,4)</f>
        <v>1212510</v>
      </c>
      <c r="H18" s="63">
        <f t="shared" si="0"/>
        <v>1.9315889414002196E-3</v>
      </c>
      <c r="I18" s="23" t="str">
        <f>VLOOKUP(D18,'DB Trading Economics'!$A:$E,5)</f>
        <v>JPY Billion</v>
      </c>
    </row>
    <row r="19" spans="4:9" x14ac:dyDescent="0.35">
      <c r="D19" s="47" t="s">
        <v>103</v>
      </c>
      <c r="E19" s="23">
        <f>VLOOKUP(D19,'DB Trading Economics'!$A:$E,2)</f>
        <v>12160483775</v>
      </c>
      <c r="F19" s="68">
        <f>VLOOKUP(D19,'DB Trading Economics'!$A:$E,3)</f>
        <v>44866</v>
      </c>
      <c r="G19" s="23">
        <f>VLOOKUP(D19,'DB Trading Economics'!$A:$E,4)</f>
        <v>12024087625</v>
      </c>
      <c r="H19" s="63">
        <f t="shared" si="0"/>
        <v>0.1449450439568325</v>
      </c>
      <c r="I19" s="23" t="str">
        <f>VLOOKUP(D19,'DB Trading Economics'!$A:$E,5)</f>
        <v>MXN Thousand</v>
      </c>
    </row>
    <row r="20" spans="4:9" x14ac:dyDescent="0.35">
      <c r="D20" s="47" t="s">
        <v>105</v>
      </c>
      <c r="E20" s="23">
        <f>VLOOKUP(D20,'DB Trading Economics'!$A:$E,2)</f>
        <v>1160040</v>
      </c>
      <c r="F20" s="68">
        <f>VLOOKUP(D20,'DB Trading Economics'!$A:$E,3)</f>
        <v>44866</v>
      </c>
      <c r="G20" s="23">
        <f>VLOOKUP(D20,'DB Trading Economics'!$A:$E,4)</f>
        <v>1148697</v>
      </c>
      <c r="H20" s="63">
        <f t="shared" si="0"/>
        <v>0.1251482099694321</v>
      </c>
      <c r="I20" s="23" t="str">
        <f>VLOOKUP(D20,'DB Trading Economics'!$A:$E,5)</f>
        <v>EUR Million</v>
      </c>
    </row>
    <row r="21" spans="4:9" x14ac:dyDescent="0.35">
      <c r="D21" s="47" t="s">
        <v>106</v>
      </c>
      <c r="E21" s="23">
        <f>VLOOKUP(D21,'DB Trading Economics'!$A:$E,2)</f>
        <v>76873</v>
      </c>
      <c r="F21" s="68">
        <f>VLOOKUP(D21,'DB Trading Economics'!$A:$E,3)</f>
        <v>44866</v>
      </c>
      <c r="G21" s="23">
        <f>VLOOKUP(D21,'DB Trading Economics'!$A:$E,4)</f>
        <v>75636</v>
      </c>
      <c r="H21" s="63">
        <f t="shared" si="0"/>
        <v>0.21490780166436441</v>
      </c>
      <c r="I21" s="23" t="str">
        <f>VLOOKUP(D21,'DB Trading Economics'!$A:$E,5)</f>
        <v>RUB Billion</v>
      </c>
    </row>
    <row r="22" spans="4:9" x14ac:dyDescent="0.35">
      <c r="D22" s="47" t="s">
        <v>108</v>
      </c>
      <c r="E22" s="23">
        <f>VLOOKUP(D22,'DB Trading Economics'!$A:$E,2)</f>
        <v>2161035</v>
      </c>
      <c r="F22" s="68">
        <f>VLOOKUP(D22,'DB Trading Economics'!$A:$E,3)</f>
        <v>44866</v>
      </c>
      <c r="G22" s="23">
        <f>VLOOKUP(D22,'DB Trading Economics'!$A:$E,4)</f>
        <v>2133403</v>
      </c>
      <c r="H22" s="63">
        <f t="shared" si="0"/>
        <v>0.16698907799594465</v>
      </c>
      <c r="I22" s="23" t="str">
        <f>VLOOKUP(D22,'DB Trading Economics'!$A:$E,5)</f>
        <v>SAR Million</v>
      </c>
    </row>
    <row r="23" spans="4:9" x14ac:dyDescent="0.35">
      <c r="D23" s="47" t="s">
        <v>110</v>
      </c>
      <c r="E23" s="23">
        <f>VLOOKUP(D23,'DB Trading Economics'!$A:$E,2)</f>
        <v>741731</v>
      </c>
      <c r="F23" s="68">
        <f>VLOOKUP(D23,'DB Trading Economics'!$A:$E,3)</f>
        <v>44866</v>
      </c>
      <c r="G23" s="23">
        <f>VLOOKUP(D23,'DB Trading Economics'!$A:$E,4)</f>
        <v>745134</v>
      </c>
      <c r="H23" s="63">
        <f t="shared" si="0"/>
        <v>-5.3447735170214172E-2</v>
      </c>
      <c r="I23" s="23" t="str">
        <f>VLOOKUP(D23,'DB Trading Economics'!$A:$E,5)</f>
        <v>SGD Million</v>
      </c>
    </row>
    <row r="24" spans="4:9" x14ac:dyDescent="0.35">
      <c r="D24" s="47" t="s">
        <v>112</v>
      </c>
      <c r="E24" s="23">
        <f>VLOOKUP(D24,'DB Trading Economics'!$A:$E,2)</f>
        <v>3909715</v>
      </c>
      <c r="F24" s="68">
        <f>VLOOKUP(D24,'DB Trading Economics'!$A:$E,3)</f>
        <v>44866</v>
      </c>
      <c r="G24" s="23">
        <f>VLOOKUP(D24,'DB Trading Economics'!$A:$E,4)</f>
        <v>3858603</v>
      </c>
      <c r="H24" s="63">
        <f t="shared" si="0"/>
        <v>0.17106239338480322</v>
      </c>
      <c r="I24" s="23" t="str">
        <f>VLOOKUP(D24,'DB Trading Economics'!$A:$E,5)</f>
        <v>ZAR Million</v>
      </c>
    </row>
    <row r="25" spans="4:9" x14ac:dyDescent="0.35">
      <c r="D25" s="47" t="s">
        <v>114</v>
      </c>
      <c r="E25" s="23">
        <f>VLOOKUP(D25,'DB Trading Economics'!$A:$E,2)</f>
        <v>3794691</v>
      </c>
      <c r="F25" s="68">
        <f>VLOOKUP(D25,'DB Trading Economics'!$A:$E,3)</f>
        <v>44866</v>
      </c>
      <c r="G25" s="23">
        <f>VLOOKUP(D25,'DB Trading Economics'!$A:$E,4)</f>
        <v>3768318</v>
      </c>
      <c r="H25" s="63">
        <f t="shared" si="0"/>
        <v>8.7292692912011249E-2</v>
      </c>
      <c r="I25" s="23" t="str">
        <f>VLOOKUP(D25,'DB Trading Economics'!$A:$E,5)</f>
        <v>KRW Billion</v>
      </c>
    </row>
    <row r="26" spans="4:9" x14ac:dyDescent="0.35">
      <c r="D26" s="47" t="s">
        <v>116</v>
      </c>
      <c r="E26" s="23">
        <f>VLOOKUP(D26,'DB Trading Economics'!$A:$E,2)</f>
        <v>1521581</v>
      </c>
      <c r="F26" s="68">
        <f>VLOOKUP(D26,'DB Trading Economics'!$A:$E,3)</f>
        <v>44866</v>
      </c>
      <c r="G26" s="23">
        <f>VLOOKUP(D26,'DB Trading Economics'!$A:$E,4)</f>
        <v>1498333</v>
      </c>
      <c r="H26" s="63">
        <f t="shared" si="0"/>
        <v>0.2029311808359815</v>
      </c>
      <c r="I26" s="23" t="str">
        <f>VLOOKUP(D26,'DB Trading Economics'!$A:$E,5)</f>
        <v>EUR Million</v>
      </c>
    </row>
    <row r="27" spans="4:9" x14ac:dyDescent="0.35">
      <c r="D27" s="47" t="s">
        <v>117</v>
      </c>
      <c r="E27" s="23">
        <f>VLOOKUP(D27,'DB Trading Economics'!$A:$E,2)</f>
        <v>1079997</v>
      </c>
      <c r="F27" s="68">
        <f>VLOOKUP(D27,'DB Trading Economics'!$A:$E,3)</f>
        <v>44866</v>
      </c>
      <c r="G27" s="23">
        <f>VLOOKUP(D27,'DB Trading Economics'!$A:$E,4)</f>
        <v>1076445</v>
      </c>
      <c r="H27" s="63">
        <f t="shared" si="0"/>
        <v>4.0323601509295592E-2</v>
      </c>
      <c r="I27" s="23" t="str">
        <f>VLOOKUP(D27,'DB Trading Economics'!$A:$E,5)</f>
        <v>CHF Million</v>
      </c>
    </row>
    <row r="28" spans="4:9" x14ac:dyDescent="0.35">
      <c r="D28" s="47" t="s">
        <v>119</v>
      </c>
      <c r="E28" s="23">
        <f>VLOOKUP(D28,'DB Trading Economics'!$A:$E,2)</f>
        <v>8134763611</v>
      </c>
      <c r="F28" s="68">
        <f>VLOOKUP(D28,'DB Trading Economics'!$A:$E,3)</f>
        <v>44896</v>
      </c>
      <c r="G28" s="23">
        <f>VLOOKUP(D28,'DB Trading Economics'!$A:$E,4)</f>
        <v>7935821565</v>
      </c>
      <c r="H28" s="63">
        <f t="shared" si="0"/>
        <v>0.34597352012309157</v>
      </c>
      <c r="I28" s="23" t="str">
        <f>VLOOKUP(D28,'DB Trading Economics'!$A:$E,5)</f>
        <v>TRY Thousand</v>
      </c>
    </row>
    <row r="29" spans="4:9" x14ac:dyDescent="0.35">
      <c r="D29" s="47" t="s">
        <v>121</v>
      </c>
      <c r="E29" s="23">
        <f>VLOOKUP(D29,'DB Trading Economics'!$A:$E,2)</f>
        <v>3097634</v>
      </c>
      <c r="F29" s="68">
        <f>VLOOKUP(D29,'DB Trading Economics'!$A:$E,3)</f>
        <v>44866</v>
      </c>
      <c r="G29" s="23">
        <f>VLOOKUP(D29,'DB Trading Economics'!$A:$E,4)</f>
        <v>3133801</v>
      </c>
      <c r="H29" s="63">
        <f t="shared" si="0"/>
        <v>-0.13003004822510911</v>
      </c>
      <c r="I29" s="23" t="str">
        <f>VLOOKUP(D29,'DB Trading Economics'!$A:$E,5)</f>
        <v>GBP Million</v>
      </c>
    </row>
    <row r="30" spans="4:9" x14ac:dyDescent="0.35">
      <c r="D30" s="47" t="s">
        <v>123</v>
      </c>
      <c r="E30" s="23">
        <f>VLOOKUP(D30,'DB Trading Economics'!$A:$E,2)</f>
        <v>21352</v>
      </c>
      <c r="F30" s="68">
        <f>VLOOKUP(D30,'DB Trading Economics'!$A:$E,3)</f>
        <v>44866</v>
      </c>
      <c r="G30" s="23">
        <f>VLOOKUP(D30,'DB Trading Economics'!$A:$E,4)</f>
        <v>21415</v>
      </c>
      <c r="H30" s="63">
        <f t="shared" si="0"/>
        <v>-3.4736721682126048E-2</v>
      </c>
      <c r="I30" s="23" t="str">
        <f>VLOOKUP(D30,'DB Trading Economics'!$A:$E,5)</f>
        <v>USD Billion</v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0000"/>
  </sheetPr>
  <dimension ref="A1:BU252"/>
  <sheetViews>
    <sheetView zoomScale="120" zoomScaleNormal="120" workbookViewId="0">
      <pane xSplit="1" ySplit="5" topLeftCell="B34" activePane="bottomRight" state="frozen"/>
      <selection pane="topRight" activeCell="B1" sqref="B1"/>
      <selection pane="bottomLeft" activeCell="A6" sqref="A6"/>
      <selection pane="bottomRight" activeCell="O53" sqref="O53"/>
    </sheetView>
  </sheetViews>
  <sheetFormatPr defaultColWidth="8.81640625" defaultRowHeight="14.5" x14ac:dyDescent="0.35"/>
  <cols>
    <col min="1" max="1" width="10.6328125" style="70" bestFit="1" customWidth="1"/>
    <col min="2" max="2" width="13.6328125" customWidth="1"/>
    <col min="3" max="3" width="6.36328125" customWidth="1"/>
    <col min="4" max="4" width="6.1796875" customWidth="1"/>
    <col min="5" max="5" width="7.36328125" customWidth="1"/>
    <col min="6" max="6" width="6.6328125" customWidth="1"/>
    <col min="7" max="9" width="6.1796875" customWidth="1"/>
    <col min="10" max="10" width="5.36328125" customWidth="1"/>
    <col min="11" max="22" width="6.1796875" customWidth="1"/>
    <col min="23" max="23" width="5.6328125" customWidth="1"/>
    <col min="24" max="27" width="6.1796875" customWidth="1"/>
    <col min="28" max="28" width="9.1796875" style="70" customWidth="1"/>
    <col min="29" max="29" width="12.36328125" style="70" customWidth="1"/>
    <col min="30" max="30" width="9.1796875" style="70" customWidth="1"/>
    <col min="31" max="31" width="10.6328125" style="70" customWidth="1"/>
    <col min="32" max="32" width="10.6328125" style="70" bestFit="1" customWidth="1"/>
    <col min="33" max="73" width="9.1796875" style="70" customWidth="1"/>
  </cols>
  <sheetData>
    <row r="1" spans="2:35" s="70" customFormat="1" x14ac:dyDescent="0.35">
      <c r="C1" s="70" t="s">
        <v>70</v>
      </c>
      <c r="D1" s="70" t="s">
        <v>76</v>
      </c>
      <c r="E1" s="70" t="s">
        <v>53</v>
      </c>
      <c r="F1" s="70" t="s">
        <v>58</v>
      </c>
      <c r="G1" s="70" t="s">
        <v>65</v>
      </c>
      <c r="H1" s="70" t="s">
        <v>59</v>
      </c>
      <c r="I1" s="70" t="s">
        <v>51</v>
      </c>
      <c r="J1" s="70" t="s">
        <v>74</v>
      </c>
      <c r="K1" s="70" t="s">
        <v>68</v>
      </c>
      <c r="L1" s="70" t="s">
        <v>49</v>
      </c>
      <c r="M1" s="70" t="s">
        <v>67</v>
      </c>
      <c r="N1" s="70" t="s">
        <v>73</v>
      </c>
      <c r="O1" s="70" t="s">
        <v>62</v>
      </c>
      <c r="P1" s="70" t="s">
        <v>50</v>
      </c>
      <c r="Q1" s="70" t="s">
        <v>48</v>
      </c>
      <c r="R1" s="70" t="s">
        <v>61</v>
      </c>
      <c r="S1" s="70" t="s">
        <v>66</v>
      </c>
      <c r="T1" s="70" t="s">
        <v>52</v>
      </c>
      <c r="U1" s="70" t="s">
        <v>57</v>
      </c>
      <c r="V1" s="70" t="s">
        <v>64</v>
      </c>
      <c r="W1" s="70" t="s">
        <v>75</v>
      </c>
      <c r="X1" s="70" t="s">
        <v>77</v>
      </c>
      <c r="Y1" s="70" t="s">
        <v>69</v>
      </c>
      <c r="Z1" s="70" t="s">
        <v>56</v>
      </c>
      <c r="AA1" s="70" t="s">
        <v>72</v>
      </c>
      <c r="AI1" s="70" t="s">
        <v>150</v>
      </c>
    </row>
    <row r="2" spans="2:35" ht="90" customHeight="1" x14ac:dyDescent="0.35">
      <c r="B2" s="2"/>
      <c r="C2" s="3" t="s">
        <v>151</v>
      </c>
      <c r="D2" s="4" t="s">
        <v>152</v>
      </c>
      <c r="E2" s="5" t="s">
        <v>153</v>
      </c>
      <c r="F2" s="6" t="s">
        <v>154</v>
      </c>
      <c r="G2" s="7" t="s">
        <v>155</v>
      </c>
      <c r="H2" s="8" t="s">
        <v>156</v>
      </c>
      <c r="I2" s="8" t="s">
        <v>117</v>
      </c>
      <c r="J2" s="8" t="s">
        <v>157</v>
      </c>
      <c r="K2" s="8" t="s">
        <v>158</v>
      </c>
      <c r="L2" s="8" t="s">
        <v>85</v>
      </c>
      <c r="M2" s="8" t="s">
        <v>103</v>
      </c>
      <c r="N2" s="8" t="s">
        <v>106</v>
      </c>
      <c r="O2" s="8" t="s">
        <v>96</v>
      </c>
      <c r="P2" s="8" t="s">
        <v>87</v>
      </c>
      <c r="Q2" s="8" t="s">
        <v>159</v>
      </c>
      <c r="R2" s="9" t="s">
        <v>98</v>
      </c>
      <c r="S2" s="8" t="s">
        <v>160</v>
      </c>
      <c r="T2" s="8" t="s">
        <v>161</v>
      </c>
      <c r="U2" s="8" t="s">
        <v>162</v>
      </c>
      <c r="V2" s="8" t="s">
        <v>163</v>
      </c>
      <c r="W2" s="8" t="s">
        <v>119</v>
      </c>
      <c r="X2" s="8" t="s">
        <v>112</v>
      </c>
      <c r="Y2" s="8" t="s">
        <v>164</v>
      </c>
      <c r="Z2" s="8" t="s">
        <v>165</v>
      </c>
      <c r="AA2" s="8" t="s">
        <v>166</v>
      </c>
    </row>
    <row r="3" spans="2:35" x14ac:dyDescent="0.35">
      <c r="B3" s="2" t="s">
        <v>167</v>
      </c>
      <c r="C3" s="15">
        <f t="shared" ref="C3:AA3" ca="1" si="0">MAX(OFFSET(C$20,COUNT(C$20:C$435),0,-13,1))</f>
        <v>0.10266389286556617</v>
      </c>
      <c r="D3" s="15">
        <f t="shared" ca="1" si="0"/>
        <v>0.12367203186367749</v>
      </c>
      <c r="E3" s="15">
        <f t="shared" ca="1" si="0"/>
        <v>9.1770259953860678E-2</v>
      </c>
      <c r="F3" s="15">
        <f t="shared" ca="1" si="0"/>
        <v>7.2575313067454267E-2</v>
      </c>
      <c r="G3" s="15">
        <f t="shared" ca="1" si="0"/>
        <v>3.4017579820504941E-2</v>
      </c>
      <c r="H3" s="15">
        <f t="shared" ca="1" si="0"/>
        <v>8.1172188898619532E-2</v>
      </c>
      <c r="I3" s="15">
        <f t="shared" ca="1" si="0"/>
        <v>3.8064313878878701E-2</v>
      </c>
      <c r="J3" s="15">
        <f t="shared" ca="1" si="0"/>
        <v>6.8977192982456123E-2</v>
      </c>
      <c r="K3" s="15">
        <f t="shared" ca="1" si="0"/>
        <v>0.10775540241711058</v>
      </c>
      <c r="L3" s="15">
        <f t="shared" ca="1" si="0"/>
        <v>8.6520647797828726E-2</v>
      </c>
      <c r="M3" s="15">
        <f t="shared" ca="1" si="0"/>
        <v>8.9299887521710405E-2</v>
      </c>
      <c r="N3" s="15">
        <f t="shared" ca="1" si="0"/>
        <v>0.1330751221032262</v>
      </c>
      <c r="O3" s="15">
        <f t="shared" ca="1" si="0"/>
        <v>0.10502146016326162</v>
      </c>
      <c r="P3" s="15">
        <f t="shared" ca="1" si="0"/>
        <v>9.4247256370799934E-2</v>
      </c>
      <c r="Q3" s="15">
        <f t="shared" ca="1" si="0"/>
        <v>0.10044816039122606</v>
      </c>
      <c r="R3" s="15">
        <f t="shared" ca="1" si="0"/>
        <v>8.3970607252474808E-2</v>
      </c>
      <c r="S3" s="15">
        <f t="shared" ca="1" si="0"/>
        <v>9.8725870808080429E-2</v>
      </c>
      <c r="T3" s="15">
        <f t="shared" ca="1" si="0"/>
        <v>0.10166363496989704</v>
      </c>
      <c r="U3" s="15">
        <f t="shared" ca="1" si="0"/>
        <v>2.366653742040957E-2</v>
      </c>
      <c r="V3" s="15">
        <f t="shared" ca="1" si="0"/>
        <v>0.17242856826741959</v>
      </c>
      <c r="W3" s="15">
        <f t="shared" ca="1" si="0"/>
        <v>0.25910584316819324</v>
      </c>
      <c r="X3" s="15">
        <f t="shared" ca="1" si="0"/>
        <v>9.1866220870106555E-2</v>
      </c>
      <c r="Y3" s="15">
        <f t="shared" ca="1" si="0"/>
        <v>7.641447242507117E-2</v>
      </c>
      <c r="Z3" s="15">
        <f t="shared" ca="1" si="0"/>
        <v>7.43659866154186E-2</v>
      </c>
      <c r="AA3" s="15">
        <f t="shared" ca="1" si="0"/>
        <v>8.9575354692088022E-2</v>
      </c>
    </row>
    <row r="4" spans="2:35" x14ac:dyDescent="0.35">
      <c r="B4" s="2" t="s">
        <v>168</v>
      </c>
      <c r="C4" s="15">
        <f t="shared" ref="C4:AA4" ca="1" si="1">MIN(OFFSET(C$20,COUNT(C$20:C$435),0,-13,1))</f>
        <v>3.3385778054905016E-2</v>
      </c>
      <c r="D4" s="15">
        <f t="shared" ca="1" si="1"/>
        <v>1.1227485787925157E-4</v>
      </c>
      <c r="E4" s="15">
        <f t="shared" ca="1" si="1"/>
        <v>8.5278767840795786E-2</v>
      </c>
      <c r="F4" s="15">
        <f t="shared" ca="1" si="1"/>
        <v>4.9777734861312851E-2</v>
      </c>
      <c r="G4" s="15">
        <f t="shared" ca="1" si="1"/>
        <v>2.6254947545400555E-2</v>
      </c>
      <c r="H4" s="15">
        <f t="shared" ca="1" si="1"/>
        <v>4.7257607298859902E-2</v>
      </c>
      <c r="I4" s="15">
        <f t="shared" ca="1" si="1"/>
        <v>2.3059912371017694E-2</v>
      </c>
      <c r="J4" s="15">
        <f t="shared" ca="1" si="1"/>
        <v>4.5721785557350667E-2</v>
      </c>
      <c r="K4" s="15">
        <f t="shared" ca="1" si="1"/>
        <v>7.7453019448658733E-2</v>
      </c>
      <c r="L4" s="15">
        <f t="shared" ca="1" si="1"/>
        <v>6.566646505359483E-2</v>
      </c>
      <c r="M4" s="15">
        <f t="shared" ca="1" si="1"/>
        <v>5.1480657674954453E-2</v>
      </c>
      <c r="N4" s="15">
        <f t="shared" ca="1" si="1"/>
        <v>7.6046877133856203E-2</v>
      </c>
      <c r="O4" s="15">
        <f t="shared" ca="1" si="1"/>
        <v>8.1516314448957128E-2</v>
      </c>
      <c r="P4" s="15">
        <f t="shared" ca="1" si="1"/>
        <v>7.8111243898144375E-2</v>
      </c>
      <c r="Q4" s="15">
        <f t="shared" ca="1" si="1"/>
        <v>7.2981555663099065E-2</v>
      </c>
      <c r="R4" s="15">
        <f t="shared" ca="1" si="1"/>
        <v>5.9340770236688573E-2</v>
      </c>
      <c r="S4" s="15">
        <f t="shared" ca="1" si="1"/>
        <v>5.6090565888071667E-2</v>
      </c>
      <c r="T4" s="15">
        <f t="shared" ca="1" si="1"/>
        <v>3.8842694737058009E-2</v>
      </c>
      <c r="U4" s="15">
        <f t="shared" ca="1" si="1"/>
        <v>-1.2203924596230599E-2</v>
      </c>
      <c r="V4" s="15">
        <f t="shared" ca="1" si="1"/>
        <v>8.5908992230875114E-2</v>
      </c>
      <c r="W4" s="15">
        <f t="shared" ca="1" si="1"/>
        <v>0.14909391634127001</v>
      </c>
      <c r="X4" s="15">
        <f t="shared" ca="1" si="1"/>
        <v>4.7723472816222461E-2</v>
      </c>
      <c r="Y4" s="15">
        <f t="shared" ca="1" si="1"/>
        <v>6.4092768737441047E-2</v>
      </c>
      <c r="Z4" s="15">
        <f t="shared" ca="1" si="1"/>
        <v>4.8290549166735919E-2</v>
      </c>
      <c r="AA4" s="15">
        <f t="shared" ca="1" si="1"/>
        <v>4.6920744572097259E-2</v>
      </c>
    </row>
    <row r="5" spans="2:35" x14ac:dyDescent="0.35">
      <c r="B5" s="2" t="s">
        <v>169</v>
      </c>
      <c r="C5" s="15">
        <f t="shared" ref="C5:AA5" ca="1" si="2">AVERAGE(OFFSET(C$20,COUNT(C$20:C$435),0,-13,1))</f>
        <v>7.093478821225313E-2</v>
      </c>
      <c r="D5" s="15">
        <f t="shared" ca="1" si="2"/>
        <v>6.3484652122925714E-2</v>
      </c>
      <c r="E5" s="15">
        <f t="shared" ca="1" si="2"/>
        <v>8.8132040527215058E-2</v>
      </c>
      <c r="F5" s="15">
        <f t="shared" ca="1" si="2"/>
        <v>6.2197773779410354E-2</v>
      </c>
      <c r="G5" s="15">
        <f t="shared" ca="1" si="2"/>
        <v>2.9934942467389477E-2</v>
      </c>
      <c r="H5" s="15">
        <f t="shared" ca="1" si="2"/>
        <v>6.4725514142185081E-2</v>
      </c>
      <c r="I5" s="15">
        <f t="shared" ca="1" si="2"/>
        <v>2.9078987134827622E-2</v>
      </c>
      <c r="J5" s="15">
        <f t="shared" ca="1" si="2"/>
        <v>5.5707354951200543E-2</v>
      </c>
      <c r="K5" s="15">
        <f t="shared" ca="1" si="2"/>
        <v>9.1301231484449116E-2</v>
      </c>
      <c r="L5" s="15">
        <f t="shared" ca="1" si="2"/>
        <v>7.3172079408535248E-2</v>
      </c>
      <c r="M5" s="15">
        <f t="shared" ca="1" si="2"/>
        <v>6.925552801311359E-2</v>
      </c>
      <c r="N5" s="15">
        <f t="shared" ca="1" si="2"/>
        <v>0.10539385091502301</v>
      </c>
      <c r="O5" s="15">
        <f t="shared" ca="1" si="2"/>
        <v>9.6466110738426605E-2</v>
      </c>
      <c r="P5" s="15">
        <f t="shared" ca="1" si="2"/>
        <v>8.4755405006535597E-2</v>
      </c>
      <c r="Q5" s="15">
        <f t="shared" ca="1" si="2"/>
        <v>8.8180093752083619E-2</v>
      </c>
      <c r="R5" s="15">
        <f t="shared" ca="1" si="2"/>
        <v>6.9769067061289533E-2</v>
      </c>
      <c r="S5" s="15">
        <f t="shared" ca="1" si="2"/>
        <v>7.6924538360505765E-2</v>
      </c>
      <c r="T5" s="15">
        <f t="shared" ca="1" si="2"/>
        <v>6.3573720155532712E-2</v>
      </c>
      <c r="U5" s="15">
        <f t="shared" ca="1" si="2"/>
        <v>-2.0279506506719926E-3</v>
      </c>
      <c r="V5" s="15">
        <f t="shared" ca="1" si="2"/>
        <v>0.13177550549150421</v>
      </c>
      <c r="W5" s="15">
        <f t="shared" ca="1" si="2"/>
        <v>0.19671371722218775</v>
      </c>
      <c r="X5" s="15">
        <f t="shared" ca="1" si="2"/>
        <v>7.2717830544266587E-2</v>
      </c>
      <c r="Y5" s="15">
        <f t="shared" ca="1" si="2"/>
        <v>7.0769036800935547E-2</v>
      </c>
      <c r="Z5" s="15">
        <f t="shared" ca="1" si="2"/>
        <v>5.5519851008572034E-2</v>
      </c>
      <c r="AA5" s="15">
        <f t="shared" ca="1" si="2"/>
        <v>6.811977188699099E-2</v>
      </c>
    </row>
    <row r="6" spans="2:35" x14ac:dyDescent="0.35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35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  <c r="AC7" s="70">
        <f>VLOOKUP(B7,Data!$A:$AN,MATCH(yoy!$C$1,Data!$A$1:$AN$1,),)</f>
        <v>98.374449999999996</v>
      </c>
    </row>
    <row r="8" spans="2:35" hidden="1" x14ac:dyDescent="0.35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  <c r="AC8" s="70">
        <f>VLOOKUP(B8,Data!$A:$AN,MATCH(yoy!$C$1,Data!$A$1:$AN$1,),)</f>
        <v>98.856089999999995</v>
      </c>
    </row>
    <row r="9" spans="2:35" hidden="1" x14ac:dyDescent="0.35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  <c r="AC9" s="70">
        <f>VLOOKUP(B9,Data!$A:$AN,MATCH(yoy!$C$1,Data!$A$1:$AN$1,),)</f>
        <v>99.309100000000001</v>
      </c>
    </row>
    <row r="10" spans="2:35" hidden="1" x14ac:dyDescent="0.35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  <c r="AC10" s="70">
        <f>VLOOKUP(B10,Data!$A:$AN,MATCH(yoy!$C$1,Data!$A$1:$AN$1,),)</f>
        <v>99.685419999999993</v>
      </c>
    </row>
    <row r="11" spans="2:35" hidden="1" x14ac:dyDescent="0.35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  <c r="AC11" s="70">
        <f>VLOOKUP(B11,Data!$A:$AN,MATCH(yoy!$C$1,Data!$A$1:$AN$1,),)</f>
        <v>100.2226</v>
      </c>
    </row>
    <row r="12" spans="2:35" hidden="1" x14ac:dyDescent="0.35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  <c r="AC12" s="70">
        <f>VLOOKUP(B12,Data!$A:$AN,MATCH(yoy!$C$1,Data!$A$1:$AN$1,),)</f>
        <v>100.8223</v>
      </c>
    </row>
    <row r="13" spans="2:35" hidden="1" x14ac:dyDescent="0.35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  <c r="AC13" s="70">
        <f>VLOOKUP(B13,Data!$A:$AN,MATCH(yoy!$C$1,Data!$A$1:$AN$1,),)</f>
        <v>101.30249999999999</v>
      </c>
    </row>
    <row r="14" spans="2:35" hidden="1" x14ac:dyDescent="0.35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  <c r="AC14" s="70">
        <f>VLOOKUP(B14,Data!$A:$AN,MATCH(yoy!$C$1,Data!$A$1:$AN$1,),)</f>
        <v>101.61799999999999</v>
      </c>
    </row>
    <row r="15" spans="2:35" hidden="1" x14ac:dyDescent="0.35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  <c r="AC15" s="70">
        <f>VLOOKUP(B15,Data!$A:$AN,MATCH(yoy!$C$1,Data!$A$1:$AN$1,),)</f>
        <v>102.09099999999999</v>
      </c>
    </row>
    <row r="16" spans="2:35" hidden="1" x14ac:dyDescent="0.35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  <c r="AC16" s="70">
        <f>VLOOKUP(B16,Data!$A:$AN,MATCH(yoy!$C$1,Data!$A$1:$AN$1,),)</f>
        <v>102.49930000000001</v>
      </c>
    </row>
    <row r="17" spans="1:29" hidden="1" x14ac:dyDescent="0.35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  <c r="AC17" s="70">
        <f>VLOOKUP(B17,Data!$A:$AN,MATCH(yoy!$C$1,Data!$A$1:$AN$1,),)</f>
        <v>103.2961</v>
      </c>
    </row>
    <row r="18" spans="1:29" hidden="1" x14ac:dyDescent="0.35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  <c r="AC18" s="70">
        <f>VLOOKUP(B18,Data!$A:$AN,MATCH(yoy!$C$1,Data!$A$1:$AN$1,),)</f>
        <v>103.8847</v>
      </c>
    </row>
    <row r="19" spans="1:29" hidden="1" x14ac:dyDescent="0.35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  <c r="AC19" s="70">
        <f>VLOOKUP(B19,Data!$A:$AN,MATCH(yoy!$C$1,Data!$A$1:$AN$1,),)</f>
        <v>104.3785</v>
      </c>
    </row>
    <row r="20" spans="1:29" x14ac:dyDescent="0.35">
      <c r="A20" s="20">
        <f t="shared" ref="A20:A51" si="3">DATE(YEAR(B20)-1,MONTH(B20),DAY(B20))</f>
        <v>42095</v>
      </c>
      <c r="B20" s="12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>6.2006397380272707E-2</v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>6.464062637752481E-2</v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>0.13301107765541748</v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>4.7990122350904586E-2</v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>2.7439209582775011E-2</v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>3.0806058747923987E-2</v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>2.0488089585510103E-2</v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>8.578159095316655E-2</v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>2.6275075348025565E-2</v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>0.10679350730657046</v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>4.5841832154207965E-2</v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>0.16252173509164186</v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>0.10827628149275402</v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>8.2326146998255217E-2</v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>5.785867170120905E-2</v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>7.2393432719059389E-2</v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>8.3258433275955418E-2</v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>0.11565600282846317</v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>2.58030052519065E-2</v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>4.1663400454495861E-2</v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>0.11883404490775633</v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>7.9911252102530542E-2</v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>9.6146653228158352E-2</v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>8.8570177960840102E-2</v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>0.10325307120086322</v>
      </c>
    </row>
    <row r="21" spans="1:29" x14ac:dyDescent="0.35">
      <c r="A21" s="20">
        <f t="shared" si="3"/>
        <v>42125</v>
      </c>
      <c r="B21" s="12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>6.2925754034625206E-2</v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>6.7330608479609116E-2</v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>0.12575211486522217</v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>4.7831274406587618E-2</v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>2.7166768160505603E-2</v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>3.2768901215720382E-2</v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>2.3211265104787045E-2</v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>7.9586686827466641E-2</v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>4.3003937405453302E-2</v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>0.10357106121387037</v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>3.4929724257934204E-2</v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>0.16111754472622877</v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>0.10886451309755817</v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>9.4653941688313578E-2</v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>5.7612935291402628E-2</v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>7.3313151774545879E-2</v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>7.7850016509761893E-2</v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>0.11349264571537186</v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>1.4146335949646469E-2</v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>5.3144287408777496E-2</v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>0.11351694398310393</v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>6.6998527223371254E-2</v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>9.8446816523784481E-2</v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>8.9710119196533059E-2</v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>0.11584806322771218</v>
      </c>
    </row>
    <row r="22" spans="1:29" x14ac:dyDescent="0.35">
      <c r="A22" s="20">
        <f t="shared" si="3"/>
        <v>42156</v>
      </c>
      <c r="B22" s="12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>6.5776720407056621E-2</v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>6.8808698472684601E-2</v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>0.11992306519341722</v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>4.8929668503776946E-2</v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>2.8765266216381331E-2</v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>5.6933893461585054E-2</v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>2.2647619314800346E-2</v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>7.1344669426110383E-2</v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>3.9841173943640798E-2</v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>0.10237729927076675</v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>3.5245672600278194E-2</v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>0.16841316807867876</v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>9.4849439936172994E-2</v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>9.7521594279499385E-2</v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>5.7883150968375159E-2</v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>8.0489033397218843E-2</v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>7.7575097649421124E-2</v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>0.11441795886692009</v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>1.3930900735092148E-2</v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>6.352284621159407E-2</v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>0.12034431751493282</v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>5.8616363759853303E-2</v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>9.2210328401699168E-2</v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>9.2398939667123717E-2</v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>0.11520146990203015</v>
      </c>
    </row>
    <row r="23" spans="1:29" x14ac:dyDescent="0.35">
      <c r="A23" s="20">
        <f t="shared" si="3"/>
        <v>42186</v>
      </c>
      <c r="B23" s="12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>6.7081676188803743E-2</v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>6.912974988587596E-2</v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>0.11069930732716755</v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>5.0626563917494927E-2</v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>2.8772236110514566E-2</v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>7.9494167198427459E-2</v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>2.4689962569444574E-2</v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>7.5579227272682112E-2</v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>4.5357728690131945E-2</v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>0.10660319330842441</v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>3.9630114953262748E-2</v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>0.15818535937973649</v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>9.5120379079138118E-2</v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>8.8696579859403768E-2</v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>5.7984001660506226E-2</v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>8.3907456244547471E-2</v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>7.766749527337069E-2</v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>0.10891132948866311</v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>8.5010841103780213E-4</v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>7.2374617124678228E-2</v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>0.11617476006870026</v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>4.991905792723024E-2</v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>8.6523072157333097E-2</v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>9.1079630618394011E-2</v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>0.11089776186427722</v>
      </c>
    </row>
    <row r="24" spans="1:29" x14ac:dyDescent="0.35">
      <c r="A24" s="20">
        <f t="shared" si="3"/>
        <v>42217</v>
      </c>
      <c r="B24" s="12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>6.6975262417143841E-2</v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>7.1737562727223064E-2</v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>0.10755338297650473</v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>5.0897605689356612E-2</v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>2.7490218677622948E-2</v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>8.4324273640173267E-2</v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>2.7239921241147307E-2</v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>8.3161524927613389E-2</v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>5.0726866056644955E-2</v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>0.11604231692736773</v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>3.5639053085129768E-2</v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>0.13538439591459489</v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>0.10203384745354561</v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>8.0883421938789599E-2</v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>6.0029289845359469E-2</v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>7.9254902077110292E-2</v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>7.8965324731716469E-2</v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>9.819518414543818E-2</v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>-7.8815834388376391E-3</v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>7.3205381535626834E-2</v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>0.10108810074755384</v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>4.9837148655995429E-2</v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>8.4348898928663374E-2</v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>9.0680792740281096E-2</v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>0.10445834269765812</v>
      </c>
    </row>
    <row r="25" spans="1:29" x14ac:dyDescent="0.35">
      <c r="A25" s="20">
        <f t="shared" si="3"/>
        <v>42248</v>
      </c>
      <c r="B25" s="12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>6.7499814910787048E-2</v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>7.1799396184416192E-2</v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>0.11348441425974647</v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>5.0887414006611099E-2</v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>2.9406849129732387E-2</v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>9.2514304638932524E-2</v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>2.8793633684284718E-2</v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>8.6056350795327335E-2</v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>5.990945179622046E-2</v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>0.12354332474160322</v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>5.0391495182926474E-2</v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>9.898891727628438E-2</v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>0.10548438535474211</v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>8.0452414352858992E-2</v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>5.8841842780715983E-2</v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>6.3752625105223656E-2</v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>8.1552283371849096E-2</v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>9.5037357711497822E-2</v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>-1.2389690957318964E-2</v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>6.2809042732351245E-2</v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>8.4689966605950143E-2</v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>5.6049098762183849E-2</v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>7.7307443467060047E-2</v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>8.7933084700795791E-2</v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>9.7745054186187078E-2</v>
      </c>
    </row>
    <row r="26" spans="1:29" x14ac:dyDescent="0.35">
      <c r="A26" s="20">
        <f t="shared" si="3"/>
        <v>42278</v>
      </c>
      <c r="B26" s="12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>7.0341868566592636E-2</v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>7.449488590183817E-2</v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>0.11441870493071883</v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>4.7473368742767294E-2</v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>3.0369954767307368E-2</v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>0.10264146351680487</v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>2.9177035442239142E-2</v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>8.2879469802729325E-2</v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>6.0270761132527981E-2</v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>0.12056661632740884</v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>6.1460144150518904E-2</v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>6.3197981007012391E-2</v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>0.10921492738630598</v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>9.0218113591056623E-2</v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>5.8060076385782637E-2</v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>6.3108870278584889E-2</v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>8.1347776348473635E-2</v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>9.26277192523451E-2</v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>-2.7819449876284048E-2</v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>5.485648247953228E-2</v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>9.3079556754150597E-2</v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>6.1658376893210527E-2</v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>8.0061657137954365E-2</v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>8.2223109097382799E-2</v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>9.0764955804452194E-2</v>
      </c>
    </row>
    <row r="27" spans="1:29" x14ac:dyDescent="0.35">
      <c r="A27" s="20">
        <f t="shared" si="3"/>
        <v>42309</v>
      </c>
      <c r="B27" s="12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>7.1739918308176165E-2</v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>7.2481514669636649E-2</v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>0.11315583585151812</v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>4.5005063032795965E-2</v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>3.2330086114421439E-2</v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>0.10745021954050031</v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>2.3310827558173024E-2</v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>8.3600797406010077E-2</v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>6.0300351844145256E-2</v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>0.11732245517872532</v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>6.5910078602342881E-2</v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>5.4509063683838087E-2</v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>0.10490523850393547</v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>8.5361974185989536E-2</v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>6.0576930599344457E-2</v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>8.4343988491453886E-2</v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>8.1196618564473647E-2</v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>8.5244072312661651E-2</v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>-3.1588518985657871E-2</v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>5.490096247050421E-2</v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>0.12928515767939314</v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>5.7179518796529001E-2</v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>8.0259447155352853E-2</v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>8.1302477589280622E-2</v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>9.1997740284812696E-2</v>
      </c>
    </row>
    <row r="28" spans="1:29" x14ac:dyDescent="0.35">
      <c r="A28" s="20">
        <f t="shared" si="3"/>
        <v>42339</v>
      </c>
      <c r="B28" s="12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>7.2586837178400254E-2</v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>7.0122968655775622E-2</v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>0.11289648902975361</v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>4.8746914612921584E-2</v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>3.3660623747928706E-2</v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>0.10263199682413657</v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>2.4132621191874919E-2</v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>8.4523631522845227E-2</v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>5.7116078811780317E-2</v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>0.11126929252061497</v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>7.2367500979453769E-2</v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>5.1239640222620148E-2</v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>8.1506364922206587E-2</v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>8.2442535228873431E-2</v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>6.5158054016182451E-2</v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>9.77498402207293E-2</v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>7.8922761692305637E-2</v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>8.1270048705349207E-2</v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>-3.5176664942604248E-2</v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>5.7658891002165973E-2</v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>0.16435179237409517</v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>5.425797498146586E-2</v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>7.49202843113006E-2</v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>7.3952820795085902E-2</v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>9.5916840760041908E-2</v>
      </c>
    </row>
    <row r="29" spans="1:29" x14ac:dyDescent="0.35">
      <c r="A29" s="20">
        <f t="shared" si="3"/>
        <v>42370</v>
      </c>
      <c r="B29" s="12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>7.038019828434966E-2</v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>6.5173084613348795E-2</v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>0.11285829797161631</v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>4.912017525293564E-2</v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>3.4421741584787641E-2</v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>9.7991850903613009E-2</v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>3.0331772323594287E-2</v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>9.0746261802065853E-2</v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>5.7041268557369941E-2</v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>0.11226440009882631</v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>6.3169176420106304E-2</v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>2.1472708782714661E-2</v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>6.2705614488513917E-2</v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>7.7105803556121233E-2</v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>6.9568596968519178E-2</v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>0.10000822531558602</v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>7.4974150820831545E-2</v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>8.2586873130719302E-2</v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>-2.0349366131452471E-2</v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>5.9401106809342963E-2</v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>0.1803081887002527</v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>6.9216558146330473E-2</v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>7.5460322275677227E-2</v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>7.3319181068258465E-2</v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>8.9916951303005505E-2</v>
      </c>
    </row>
    <row r="30" spans="1:29" x14ac:dyDescent="0.35">
      <c r="A30" s="20">
        <f t="shared" si="3"/>
        <v>42401</v>
      </c>
      <c r="B30" s="12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>6.9753293795910332E-2</v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>6.4229212011701689E-2</v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>0.11101274195406356</v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>4.7002892112271003E-2</v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>3.5657059567951351E-2</v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>9.9346479214096589E-2</v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>3.1458860919084418E-2</v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>9.881812306211768E-2</v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>6.2694063971965017E-2</v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>0.11460507912723797</v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>6.2107801349343565E-2</v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>1.9211644718358759E-3</v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>6.2358575405975905E-2</v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>6.9652108847403429E-2</v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>7.0793454769990827E-2</v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>9.5992374813150372E-2</v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>7.5423377744008993E-2</v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>8.3334968286578326E-2</v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>6.302570466029586E-3</v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>5.6684465036425241E-2</v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>0.1719604290442949</v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>7.1298353885773769E-2</v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>6.9847989042413364E-2</v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>8.4958208067659899E-2</v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>8.288762022051295E-2</v>
      </c>
    </row>
    <row r="31" spans="1:29" x14ac:dyDescent="0.35">
      <c r="A31" s="20">
        <f t="shared" si="3"/>
        <v>42430</v>
      </c>
      <c r="B31" s="12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>7.1026121279765486E-2</v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>6.4307766374494604E-2</v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>0.10845505066653882</v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>5.0435471253862808E-2</v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>3.5759470046716701E-2</v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>0.10418163153134558</v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>3.1345389479741297E-2</v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>9.8829268660770894E-2</v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>6.7997821746233394E-2</v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>0.11087888272642113</v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>7.0830128089797981E-2</v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>4.4927561806279185E-3</v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>8.3288979285183626E-2</v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>8.234269478433448E-2</v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>7.0041249885950549E-2</v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>9.6326769324835429E-2</v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>7.2981688965420843E-2</v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>8.7260928644322042E-2</v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>1.8236847994254776E-2</v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>5.6834017514654389E-2</v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>0.17093975090314292</v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>5.961907293822756E-2</v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>6.4664871306453015E-2</v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>9.7516970749419285E-2</v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>7.9800783038525849E-2</v>
      </c>
    </row>
    <row r="32" spans="1:29" x14ac:dyDescent="0.35">
      <c r="A32" s="20">
        <f t="shared" si="3"/>
        <v>42461</v>
      </c>
      <c r="B32" s="12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>7.136965189578022E-2</v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>6.1779335936166149E-2</v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>0.10626926616530087</v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>5.127042659420572E-2</v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>3.3537417962383805E-2</v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>0.11179779417463678</v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>3.1088026931106891E-2</v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>0.10112620675049348</v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>7.0635646624564216E-2</v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>0.10562137960086172</v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>7.5193641565322947E-2</v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>6.3130878831576158E-3</v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>8.0429552884225194E-2</v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>8.4973691916758659E-2</v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>7.055026453003134E-2</v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>9.8825810458867541E-2</v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>7.3018319262504933E-2</v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>9.418641694510918E-2</v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>1.0497877652933885E-2</v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>5.4103597419374733E-2</v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>0.18982546975628775</v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>5.4521139703278147E-2</v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>6.219440495947734E-2</v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>0.11043346755349179</v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>7.2649188810295195E-2</v>
      </c>
    </row>
    <row r="33" spans="1:27" x14ac:dyDescent="0.35">
      <c r="A33" s="20">
        <f t="shared" si="3"/>
        <v>42491</v>
      </c>
      <c r="B33" s="12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>6.9919722011174884E-2</v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>6.025579936120936E-2</v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>0.10161049551894444</v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>4.7553599302176022E-2</v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>3.184837693800821E-2</v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>0.11282052770377073</v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>3.557312252964432E-2</v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>0.10042497816382216</v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>6.8388044742206902E-2</v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>9.899090139014928E-2</v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>7.1159444614859235E-2</v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>1.7459550575768222E-2</v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>6.6335865571802835E-2</v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>7.8137524799393704E-2</v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>7.3237788938595991E-2</v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>0.10463792036698522</v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>7.3125449788441876E-2</v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>8.9569320460104879E-2</v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>-2.6354801515401337E-3</v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>4.7135170837910849E-2</v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>0.19249607472413788</v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>5.7629973711747995E-2</v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>6.0668086030046829E-2</v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>0.11020667744210975</v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>6.4771728322446237E-2</v>
      </c>
    </row>
    <row r="34" spans="1:27" x14ac:dyDescent="0.35">
      <c r="A34" s="20">
        <f t="shared" si="3"/>
        <v>42522</v>
      </c>
      <c r="B34" s="12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>6.6185440087949826E-2</v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>5.6655277287575585E-2</v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>9.6599752653762888E-2</v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>4.7059081613966491E-2</v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>3.3129798034849493E-2</v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>9.2631578947368384E-2</v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>3.9348354721077533E-2</v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>0.10651820443111852</v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>6.7386738034055871E-2</v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>9.62835292857675E-2</v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>7.3460887874121972E-2</v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>2.1225536148828415E-2</v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>7.4355692854875421E-2</v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>6.6744204952349895E-2</v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>7.5597524642491629E-2</v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>0.10622860901251903</v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>6.9096168019393972E-2</v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>8.1997350809970698E-2</v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>1.6940455284587382E-4</v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>5.1684016218381722E-2</v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>0.1868809905227978</v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>6.0664758263718248E-2</v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>6.1640505146972883E-2</v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>0.10298591559686507</v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>5.6175550407136725E-2</v>
      </c>
    </row>
    <row r="35" spans="1:27" x14ac:dyDescent="0.35">
      <c r="A35" s="20">
        <f t="shared" si="3"/>
        <v>42552</v>
      </c>
      <c r="B35" s="12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>6.4163402549144044E-2</v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>5.6547221409891935E-2</v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>9.4225494082740266E-2</v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>4.4951336641132329E-2</v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>3.3438150149846933E-2</v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>7.1798884776653679E-2</v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>3.9132136731611984E-2</v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>0.10323314318469692</v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>6.7564721191772106E-2</v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>9.1606383332748634E-2</v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>8.138568182295966E-2</v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>3.1724003904438462E-2</v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>7.0513878585278481E-2</v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>5.0986993672474126E-2</v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>7.3041189952933822E-2</v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>9.8675910185122118E-2</v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>6.7848779841239465E-2</v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>7.8920528407361065E-2</v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>1.6810154754047979E-3</v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>5.5178036743353309E-2</v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>0.18496146044984535</v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>6.5524406233045979E-2</v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>6.3130692394362531E-2</v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>9.9654973647267789E-2</v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>5.0141550326806866E-2</v>
      </c>
    </row>
    <row r="36" spans="1:27" x14ac:dyDescent="0.35">
      <c r="A36" s="20">
        <f t="shared" si="3"/>
        <v>42583</v>
      </c>
      <c r="B36" s="12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>6.2703288592413295E-2</v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>5.4044396760547397E-2</v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>9.0717351555584483E-2</v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>4.5110329570593938E-2</v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>3.3461811552578137E-2</v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>6.9909496851064484E-2</v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>3.9831262096016173E-2</v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>9.4625123010288553E-2</v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>6.2386847151030919E-2</v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>8.9612497337417593E-2</v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>8.1714371729843652E-2</v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>3.942888901259016E-2</v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>6.1534714025494403E-2</v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>4.9667601230534271E-2</v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>6.8149695354685902E-2</v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>9.7008553272891179E-2</v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>6.4103476659530534E-2</v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>6.782871893397445E-2</v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>8.4865671493800955E-3</v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>5.923062640311931E-2</v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>0.19103592783768594</v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>6.9845142578413219E-2</v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>6.4717042566853483E-2</v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>9.9880358213531792E-2</v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>5.2461305943457284E-2</v>
      </c>
    </row>
    <row r="37" spans="1:27" x14ac:dyDescent="0.35">
      <c r="A37" s="20">
        <f t="shared" si="3"/>
        <v>42614</v>
      </c>
      <c r="B37" s="12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>6.1944472186158013E-2</v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>5.2477684304273221E-2</v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>8.9693384036516097E-2</v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>4.8589727100088506E-2</v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>3.376505651508354E-2</v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>7.1192414274822757E-2</v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>4.1772724399033151E-2</v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>9.836346663110361E-2</v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>5.5523907756654667E-2</v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>9.0910937233712838E-2</v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>7.5109328692697486E-2</v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>3.711643744334886E-2</v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>5.5881657580182313E-2</v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>4.6648091098534773E-2</v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>6.7889255721610253E-2</v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>0.10427525042272022</v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>5.8267763606605252E-2</v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>5.9565056609328731E-2</v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>2.2227831531813819E-2</v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>6.4466011770872134E-2</v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>0.19952945292342686</v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>7.0483964883991723E-2</v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>6.811654641877514E-2</v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>9.9464304859234631E-2</v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>5.4796111854768209E-2</v>
      </c>
    </row>
    <row r="38" spans="1:27" x14ac:dyDescent="0.35">
      <c r="A38" s="20">
        <f t="shared" si="3"/>
        <v>42644</v>
      </c>
      <c r="B38" s="12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>6.1522902377581172E-2</v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>5.1276348175503229E-2</v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>8.8823767178658058E-2</v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>4.860593733681963E-2</v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>3.3957274397213522E-2</v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>6.6815493285163591E-2</v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>4.1870831400843307E-2</v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>9.7607843703313449E-2</v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>5.9497453176396146E-2</v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>9.1756987695413073E-2</v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>7.3039566201883038E-2</v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>4.1541984070719636E-2</v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>6.1808093800064176E-2</v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>4.6436939448317664E-2</v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>6.7135015200731382E-2</v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>0.10763141645139962</v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>5.8585428590497278E-2</v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>5.7472256017578584E-2</v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>2.3631613204056805E-2</v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>5.8156245450710894E-2</v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>0.20948922024098218</v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>6.0897591793320598E-2</v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>7.0147835011902193E-2</v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>9.2084593455739217E-2</v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>5.6167903775235895E-2</v>
      </c>
    </row>
    <row r="39" spans="1:27" x14ac:dyDescent="0.35">
      <c r="A39" s="20">
        <f t="shared" si="3"/>
        <v>42675</v>
      </c>
      <c r="B39" s="12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>5.949458483754505E-2</v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>4.7630147843233037E-2</v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>8.8531977752076191E-2</v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>4.6684613138357096E-2</v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>3.3735791362070076E-2</v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>6.4471086455697338E-2</v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>4.1714221492779043E-2</v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>9.0967980586063577E-2</v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>6.1962142331986526E-2</v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>8.8985144309065289E-2</v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>7.8539606771381151E-2</v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>4.862215250162006E-2</v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>6.8324023371455725E-2</v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>4.9296655651685943E-2</v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>6.2463982060415167E-2</v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>9.914598333340828E-2</v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>5.9916969195931126E-2</v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>5.4611158131824246E-2</v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>1.5565147616891017E-2</v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>5.1743917312201008E-2</v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>0.20514002216178115</v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>5.8453463578210706E-2</v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>7.1365090969034345E-2</v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>8.0824310975272123E-2</v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>5.1038151483130206E-2</v>
      </c>
    </row>
    <row r="40" spans="1:27" x14ac:dyDescent="0.35">
      <c r="A40" s="20">
        <f t="shared" si="3"/>
        <v>42705</v>
      </c>
      <c r="B40" s="12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>5.7946468690933332E-2</v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>4.8653340956361833E-2</v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>8.6046823628508587E-2</v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>4.3706809056851571E-2</v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>3.1002536249222376E-2</v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>6.4074015402173778E-2</v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>3.8838989732687033E-2</v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>8.6217140783408919E-2</v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>6.2790813558716491E-2</v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>7.9795267300921083E-2</v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>8.1985650823130793E-2</v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>5.3989466375982259E-2</v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>8.5929774796866476E-2</v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>4.919767189826274E-2</v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>5.2956518958720659E-2</v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>8.8324097313684999E-2</v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>6.2231690419813253E-2</v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>5.0745460276658785E-2</v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>1.9556777062342826E-2</v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>5.1727118830546322E-2</v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>0.17584404290585487</v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>6.5361522506458963E-2</v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>7.2767407222425265E-2</v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>8.0733680467813013E-2</v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>4.5422448849556971E-2</v>
      </c>
    </row>
    <row r="41" spans="1:27" x14ac:dyDescent="0.35">
      <c r="A41" s="20">
        <f t="shared" si="3"/>
        <v>42736</v>
      </c>
      <c r="B41" s="12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>5.3144679969719381E-2</v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>4.4079960389790451E-2</v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>8.6803950639735311E-2</v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>4.0693663759201637E-2</v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>2.9739649272107458E-2</v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>6.4172474390603459E-2</v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>3.7500024023077567E-2</v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>6.8977192982456123E-2</v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>6.5982355191789702E-2</v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>7.1386686751858539E-2</v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>6.9019406928110247E-2</v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>6.6542673921700643E-2</v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>0.10306809678224003</v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>4.2113007599512579E-2</v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>4.5342675288522864E-2</v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>8.3970607252474808E-2</v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>6.8922670947925854E-2</v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>4.5927399873185358E-2</v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>2.366653742040957E-2</v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>4.8352113323828279E-2</v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>0.14909391634127001</v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>6.0892618270212723E-2</v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>7.2969566223999499E-2</v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>7.7706924076217668E-2</v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>4.6920744572097259E-2</v>
      </c>
    </row>
    <row r="42" spans="1:27" x14ac:dyDescent="0.35">
      <c r="A42" s="20">
        <f t="shared" si="3"/>
        <v>42767</v>
      </c>
      <c r="B42" s="12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>5.0981274351890989E-2</v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>4.1853075784271561E-2</v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>9.1770259953860678E-2</v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>3.7630579957680342E-2</v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>2.7766234531918458E-2</v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>5.9114314956198608E-2</v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>3.8064313878878701E-2</v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>5.8984231946546131E-2</v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>6.0685041452291609E-2</v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>6.846727409371485E-2</v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>5.5994731116317198E-2</v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>6.8738210475996306E-2</v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>0.10123322967413119</v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>5.2108864740801598E-2</v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>4.1349508404693862E-2</v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>8.3541290844223112E-2</v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>7.0088393778796249E-2</v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>4.1908783113682194E-2</v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>8.3579940814204438E-3</v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>4.2392322912979834E-2</v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>0.15283385040440212</v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>6.2809443628416853E-2</v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>7.4287731579585278E-2</v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>6.7755852729330657E-2</v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>4.8277751147024629E-2</v>
      </c>
    </row>
    <row r="43" spans="1:27" x14ac:dyDescent="0.35">
      <c r="A43" s="20">
        <f t="shared" si="3"/>
        <v>42795</v>
      </c>
      <c r="B43" s="12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>4.9811212062390815E-2</v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>4.0602444457607897E-2</v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>8.994190860331247E-2</v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>3.4129063713422808E-2</v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>2.6748364324007481E-2</v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>4.1285978289020218E-2</v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>3.4561888393484085E-2</v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>6.3521807428517429E-2</v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>5.4791789546021742E-2</v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>6.566646505359483E-2</v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>6.6564647010476E-2</v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>5.8718176643782184E-2</v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>8.1516314448957128E-2</v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>4.7645179418042291E-2</v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>3.7014997177202656E-2</v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>7.8794381702341681E-2</v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>6.6544778181139852E-2</v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>3.8842694737058009E-2</v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>-6.642642820775267E-3</v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>4.3851008284546349E-2</v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>0.16741988284828951</v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>6.6652509112805153E-2</v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>7.3855303607186187E-2</v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>5.7284496044384986E-2</v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>5.3324183621901111E-2</v>
      </c>
    </row>
    <row r="44" spans="1:27" x14ac:dyDescent="0.35">
      <c r="A44" s="20">
        <f t="shared" si="3"/>
        <v>42826</v>
      </c>
      <c r="B44" s="12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>4.7542376949926447E-2</v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>3.7440837045255998E-2</v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>8.8288894102563312E-2</v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>3.2663473018802895E-2</v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>2.7272520641198297E-2</v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>2.644367973746297E-2</v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>3.2613654437935083E-2</v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>6.3287422683219879E-2</v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>5.9065489417615608E-2</v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>6.6894993502917388E-2</v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>7.7345185345293388E-2</v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>6.8423732660936612E-2</v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>8.2663848141122084E-2</v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>3.9673888438084511E-2</v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>3.0799194857662419E-2</v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>7.4792407964524216E-2</v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>6.5010073053664102E-2</v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>4.5024206107387076E-2</v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>-4.3854230396309689E-3</v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>4.9624234946744922E-2</v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>0.16829869955965665</v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>6.3985469734883602E-2</v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>7.1146812774126614E-2</v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>4.3975977138720715E-2</v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>5.7559682842504629E-2</v>
      </c>
    </row>
    <row r="45" spans="1:27" s="70" customFormat="1" x14ac:dyDescent="0.35">
      <c r="A45" s="20">
        <f t="shared" si="3"/>
        <v>42856</v>
      </c>
      <c r="B45" s="12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>4.9174420128423588E-2</v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>3.7414732907646783E-2</v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>8.9153375122048559E-2</v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>3.5663840840717546E-2</v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>2.6551685654674882E-2</v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>3.080221193124965E-2</v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>3.0404502433004653E-2</v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>6.0534878224606195E-2</v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>6.5444990413909665E-2</v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>7.0080562214334091E-2</v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>8.6577045826219182E-2</v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>9.0961066938539656E-2</v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>9.8046869638028306E-2</v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>3.4314639807676343E-2</v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>2.5117568006589867E-2</v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>6.7358966208325641E-2</v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>6.7192668562268201E-2</v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>5.4550163843695459E-2</v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>-4.8151426296868674E-3</v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>4.7967681246080474E-2</v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>0.18869231503579945</v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>5.9965875767415369E-2</v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>6.8699072650908605E-2</v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>4.4448224480793976E-2</v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>6.1305789256194884E-2</v>
      </c>
    </row>
    <row r="46" spans="1:27" s="70" customFormat="1" x14ac:dyDescent="0.35">
      <c r="A46" s="20">
        <f t="shared" si="3"/>
        <v>42887</v>
      </c>
      <c r="B46" s="12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>5.236678110883243E-2</v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>4.0099460235449691E-2</v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>8.766600462744939E-2</v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>4.1034371877240301E-2</v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>2.6224041373658202E-2</v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>3.6498587692037864E-2</v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>2.5345009615022032E-2</v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>5.6650941528267669E-2</v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>6.5368237803731827E-2</v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>7.2752907359404734E-2</v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>8.9299887521710405E-2</v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>0.1020166340890474</v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>9.7248629764320305E-2</v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>4.3839875294983718E-2</v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>2.0699346624461764E-2</v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>5.9340770236688573E-2</v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>6.8803990225612191E-2</v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>5.8679702484293141E-2</v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>-1.2203924596230599E-2</v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>3.5186134118149262E-2</v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>0.20832624843470965</v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>5.7423648181637824E-2</v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>6.9403739109128254E-2</v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>5.1383366163127796E-2</v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>6.9121708045840946E-2</v>
      </c>
    </row>
    <row r="47" spans="1:27" s="70" customFormat="1" x14ac:dyDescent="0.35">
      <c r="A47" s="20">
        <f t="shared" si="3"/>
        <v>42917</v>
      </c>
      <c r="B47" s="12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>5.1092325036003736E-2</v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>3.7882727054062745E-2</v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>8.8199288556878391E-2</v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>4.1677336398951673E-2</v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>2.5240161053044972E-2</v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>3.3132978815540996E-2</v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>2.3059912371017694E-2</v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>5.3987033926997087E-2</v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>5.8420076794314817E-2</v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>7.4927246301343689E-2</v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>7.430618517163555E-2</v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>9.9590909947104372E-2</v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>9.8341642769096585E-2</v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>5.0586559271873006E-2</v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>1.8297383463616711E-2</v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>6.1303674347961634E-2</v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>6.7362394494400568E-2</v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>6.1853287672379929E-2</v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>-5.363525074922936E-3</v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>2.8927383871143134E-2</v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>0.22286064987893819</v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>5.8886395117669306E-2</v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>6.9853595308311159E-2</v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>5.0167956647287681E-2</v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>7.3085513064686219E-2</v>
      </c>
    </row>
    <row r="48" spans="1:27" s="70" customFormat="1" x14ac:dyDescent="0.35">
      <c r="A48" s="20">
        <f t="shared" si="3"/>
        <v>42948</v>
      </c>
      <c r="B48" s="12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>5.1011107398342505E-2</v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>3.7120816555824325E-2</v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>8.9070939064283497E-2</v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>3.7656892410817176E-2</v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>2.4648392282204733E-2</v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>2.6810188576715247E-2</v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>2.3986136805376777E-2</v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>4.9214925783512019E-2</v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>5.6523915796550528E-2</v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>7.4659388064084231E-2</v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>7.2007151570130698E-2</v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>9.6893613729542125E-2</v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>0.10379803433585011</v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>5.3895025567409494E-2</v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>2.1693379656504686E-2</v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>6.1455756565486151E-2</v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>6.8627215565472979E-2</v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>7.0123197437546941E-2</v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>5.9778152265179427E-4</v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>2.5145723553742415E-2</v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>0.23171585200748684</v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>6.5230816803958758E-2</v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>7.2197497116986337E-2</v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>4.7569856714600033E-2</v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>7.4441962099331557E-2</v>
      </c>
    </row>
    <row r="49" spans="1:27" s="70" customFormat="1" x14ac:dyDescent="0.35">
      <c r="A49" s="20">
        <f t="shared" si="3"/>
        <v>42979</v>
      </c>
      <c r="B49" s="12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>5.1680133334378264E-2</v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>3.5891066295069073E-2</v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>8.7555259434396265E-2</v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>3.5787662275583068E-2</v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>2.4163626114440697E-2</v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>2.230251639552468E-2</v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>2.3592942843831906E-2</v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>4.5721785557350667E-2</v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>5.6048432644879194E-2</v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>7.5689742396341422E-2</v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>7.0250097233329409E-2</v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>0.10655757933694884</v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>0.10502146016326162</v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>5.6179494191317722E-2</v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>2.2749581536014238E-2</v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>6.3308682243409714E-2</v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>7.1420807260707417E-2</v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>7.8754847009019857E-2</v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>-5.9575572843923365E-3</v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>2.5082666394194944E-2</v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>0.25910584316819324</v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>7.0271325735585172E-2</v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>7.641447242507117E-2</v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>4.4460825106045057E-2</v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>7.7272758078507864E-2</v>
      </c>
    </row>
    <row r="50" spans="1:27" s="70" customFormat="1" x14ac:dyDescent="0.35">
      <c r="A50" s="20">
        <f t="shared" si="3"/>
        <v>43009</v>
      </c>
      <c r="B50" s="12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>4.9792304707529052E-2</v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>3.2742154332514962E-2</v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>8.6521109722965867E-2</v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>3.6739240451615529E-2</v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>2.316765346298397E-2</v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>2.5941068539703103E-2</v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>2.4044143326115819E-2</v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>4.628693543747165E-2</v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>4.7358793769753924E-2</v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>7.5319147227364575E-2</v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>6.0080902666907327E-2</v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>0.11301013081170568</v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>9.5466661819119336E-2</v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>5.4540283986709487E-2</v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>2.0734528553728752E-2</v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>7.0108321409868807E-2</v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>7.3711034546216733E-2</v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>7.9563372144328237E-2</v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>-7.5521994580370917E-3</v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>3.5074908547017558E-2</v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>0.25423944900873574</v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>6.5271287519268945E-2</v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>7.1344700708056819E-2</v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>4.8304412813861962E-2</v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>8.1108756020580666E-2</v>
      </c>
    </row>
    <row r="51" spans="1:27" s="70" customFormat="1" x14ac:dyDescent="0.35">
      <c r="A51" s="20">
        <f t="shared" si="3"/>
        <v>43040</v>
      </c>
      <c r="B51" s="12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>4.6307686202928473E-2</v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>3.1693677232680011E-2</v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>8.5278767840795786E-2</v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>3.8160502144448175E-2</v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>2.0851991274586697E-2</v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>2.919848780859105E-2</v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>2.6515140946263761E-2</v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>4.7516517104324543E-2</v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>4.4867362583533868E-2</v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>7.5699892139635877E-2</v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>5.8140438092279069E-2</v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>0.10843968523719909</v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>9.4245535173898276E-2</v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>5.5656849611964869E-2</v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>1.9670685679522099E-2</v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>6.8994694100664763E-2</v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>7.484413124683123E-2</v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>8.5993352473919302E-2</v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>1.2054496988842826E-3</v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>4.6521602151875542E-2</v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>0.18798476746138038</v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>5.8700825091600323E-2</v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>6.4963181370425643E-2</v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>5.865621480201548E-2</v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>8.5443059203134081E-2</v>
      </c>
    </row>
    <row r="52" spans="1:27" s="70" customFormat="1" x14ac:dyDescent="0.35">
      <c r="A52" s="20">
        <f t="shared" ref="A52:A83" si="4">DATE(YEAR(B52)-1,MONTH(B52),DAY(B52))</f>
        <v>43070</v>
      </c>
      <c r="B52" s="12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>4.8311409165162092E-2</v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>3.6565005904173283E-2</v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>8.7334728658291075E-2</v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>4.015866475634966E-2</v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>2.1607009746176156E-2</v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>3.3391163416649862E-2</v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>2.9260176543923336E-2</v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>5.3804586811137055E-2</v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>5.1451880579903027E-2</v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>8.6520647797828726E-2</v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>5.1480657674954453E-2</v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>0.10975162560658684</v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>9.6943006151094357E-2</v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>6.4025528593091074E-2</v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>2.2314247489549546E-2</v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>6.4259251859505248E-2</v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>7.5193698379793061E-2</v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>0.10166363496989704</v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>-1.1242755627753941E-2</v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>4.8300421872678655E-2</v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>0.16999313251739112</v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>5.6361264055305775E-2</v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>6.4092768737441047E-2</v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>5.9153533420824349E-2</v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>8.9575354692088022E-2</v>
      </c>
    </row>
    <row r="53" spans="1:27" s="70" customFormat="1" x14ac:dyDescent="0.35">
      <c r="A53" s="20">
        <f t="shared" si="4"/>
        <v>43101</v>
      </c>
      <c r="B53" s="12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>5.0899116384881413E-2</v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>4.0566984118712394E-2</v>
      </c>
      <c r="E53" s="14" t="str">
        <f>IF(VLOOKUP(B53,Data!$A:$AN,MATCH(yoy!$E$1,Data!$A$1:$AN$1,),)=0,"#N/A",(VLOOKUP(B53,Data!$A:$AN,MATCH(yoy!$E$1,Data!$A$1:$AN$1,),)-VLOOKUP(A53,Data!$A:$AN,MATCH(yoy!$E$1,Data!$A$1:$AN$1,),))/VLOOKUP(A53,Data!$A:$AN,MATCH(yoy!$E$1,Data!$A$1:$AN$1,),))</f>
        <v>#N/A</v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>4.1163380510687464E-2</v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>2.1276989998471364E-2</v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>2.7264635468025957E-2</v>
      </c>
      <c r="I53" s="14" t="str">
        <f>IF(VLOOKUP(B53,Data!$A:$AN,MATCH(yoy!$I$1,Data!$A$1:$AN$1,),)=0,"#N/A",(VLOOKUP(B53,Data!$A:$AN,MATCH(yoy!$I$1,Data!$A$1:$AN$1,),)-VLOOKUP(A53,Data!$A:$AN,MATCH(yoy!$I$1,Data!$A$1:$AN$1,),))/VLOOKUP(A53,Data!$A:$AN,MATCH(yoy!$I$1,Data!$A$1:$AN$1,),))</f>
        <v>#N/A</v>
      </c>
      <c r="J53" s="14" t="str">
        <f>IF(VLOOKUP(B53,Data!$A:$AN,MATCH(yoy!$J$1,Data!$A$1:$AN$1,),)=0,"#N/A",(VLOOKUP(B53,Data!$A:$AN,MATCH(yoy!$J$1,Data!$A$1:$AN$1,),)-VLOOKUP(A53,Data!$A:$AN,MATCH(yoy!$J$1,Data!$A$1:$AN$1,),))/VLOOKUP(A53,Data!$A:$AN,MATCH(yoy!$J$1,Data!$A$1:$AN$1,),))</f>
        <v>#N/A</v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>4.8287292234446319E-2</v>
      </c>
      <c r="L53" s="14" t="str">
        <f>IF(VLOOKUP(B53,Data!$A:$AN,MATCH(yoy!$L$1,Data!$A$1:$AN$1,),)=0,"#N/A",(VLOOKUP(B53,Data!$A:$AN,MATCH(yoy!$L$1,Data!$A$1:$AN$1,),)-VLOOKUP(A53,Data!$A:$AN,MATCH(yoy!$L$1,Data!$A$1:$AN$1,),))/VLOOKUP(A53,Data!$A:$AN,MATCH(yoy!$L$1,Data!$A$1:$AN$1,),))</f>
        <v>#N/A</v>
      </c>
      <c r="M53" s="14" t="str">
        <f>IF(VLOOKUP(B53,Data!$A:$AN,MATCH(yoy!$M$1,Data!$A$1:$AN$1,),)=0,"#N/A",(VLOOKUP(B53,Data!$A:$AN,MATCH(yoy!$M$1,Data!$A$1:$AN$1,),)-VLOOKUP(A53,Data!$A:$AN,MATCH(yoy!$M$1,Data!$A$1:$AN$1,),))/VLOOKUP(A53,Data!$A:$AN,MATCH(yoy!$M$1,Data!$A$1:$AN$1,),))</f>
        <v>#N/A</v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>0.11936042622624185</v>
      </c>
      <c r="O53" s="14" t="str">
        <f>IF(VLOOKUP(B53,Data!$A:$AN,MATCH(yoy!$O$1,Data!$A$1:$AN$1,),)=0,"#N/A",(VLOOKUP(B53,Data!$A:$AN,MATCH(yoy!$O$1,Data!$A$1:$AN$1,),)-VLOOKUP(A53,Data!$A:$AN,MATCH(yoy!$O$1,Data!$A$1:$AN$1,),))/VLOOKUP(A53,Data!$A:$AN,MATCH(yoy!$O$1,Data!$A$1:$AN$1,),))</f>
        <v>#N/A</v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>6.4010094307441867E-2</v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>2.6545826506817912E-2</v>
      </c>
      <c r="R53" s="14" t="str">
        <f>IF(VLOOKUP(B53,Data!$A:$AN,MATCH(yoy!$R$1,Data!$A$1:$AN$1,),)=0,"#N/A",(VLOOKUP(B53,Data!$A:$AN,MATCH(yoy!$R$1,Data!$A$1:$AN$1,),)-VLOOKUP(A53,Data!$A:$AN,MATCH(yoy!$R$1,Data!$A$1:$AN$1,),))/VLOOKUP(A53,Data!$A:$AN,MATCH(yoy!$R$1,Data!$A$1:$AN$1,),))</f>
        <v>#N/A</v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>7.3802284039820212E-2</v>
      </c>
      <c r="T53" s="14" t="str">
        <f>IF(VLOOKUP(B53,Data!$A:$AN,MATCH(yoy!$T$1,Data!$A$1:$AN$1,),)=0,"#N/A",(VLOOKUP(B53,Data!$A:$AN,MATCH(yoy!$T$1,Data!$A$1:$AN$1,),)-VLOOKUP(A53,Data!$A:$AN,MATCH(yoy!$T$1,Data!$A$1:$AN$1,),))/VLOOKUP(A53,Data!$A:$AN,MATCH(yoy!$T$1,Data!$A$1:$AN$1,),))</f>
        <v>#N/A</v>
      </c>
      <c r="U53" s="14" t="str">
        <f>IF(VLOOKUP(B53,Data!$A:$AN,MATCH(yoy!$U$1,Data!$A$1:$AN$1,),)=0,"#N/A",(VLOOKUP(B53,Data!$A:$AN,MATCH(yoy!$U$1,Data!$A$1:$AN$1,),)-VLOOKUP(A53,Data!$A:$AN,MATCH(yoy!$U$1,Data!$A$1:$AN$1,),))/VLOOKUP(A53,Data!$A:$AN,MATCH(yoy!$U$1,Data!$A$1:$AN$1,),))</f>
        <v>#N/A</v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>5.1126771932656891E-2</v>
      </c>
      <c r="W53" s="14" t="str">
        <f>IF(VLOOKUP(B53,Data!$A:$AN,MATCH(yoy!$W$1,Data!$A$1:$AN$1,),)=0,"#N/A",(VLOOKUP(B53,Data!$A:$AN,MATCH(yoy!$W$1,Data!$A$1:$AN$1,),)-VLOOKUP(A53,Data!$A:$AN,MATCH(yoy!$W$1,Data!$A$1:$AN$1,),))/VLOOKUP(A53,Data!$A:$AN,MATCH(yoy!$W$1,Data!$A$1:$AN$1,),))</f>
        <v>#N/A</v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>5.2619983170960484E-2</v>
      </c>
      <c r="Y53" s="14" t="str">
        <f>IF(VLOOKUP(B53,Data!$A:$AN,MATCH(yoy!$Y$1,Data!$A$1:$AN$1,),)=0,"#N/A",(VLOOKUP(B53,Data!$A:$AN,MATCH(yoy!$Y$1,Data!$A$1:$AN$1,),)-VLOOKUP(A53,Data!$A:$AN,MATCH(yoy!$Y$1,Data!$A$1:$AN$1,),))/VLOOKUP(A53,Data!$A:$AN,MATCH(yoy!$Y$1,Data!$A$1:$AN$1,),))</f>
        <v>#N/A</v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>5.816203948140921E-2</v>
      </c>
      <c r="AA53" s="14" t="str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>#N/A</v>
      </c>
    </row>
    <row r="54" spans="1:27" s="70" customFormat="1" x14ac:dyDescent="0.35">
      <c r="A54" s="20">
        <f t="shared" si="4"/>
        <v>43132</v>
      </c>
      <c r="B54" s="12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>4.9978338410535915E-2</v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>4.0409891924516064E-2</v>
      </c>
      <c r="E54" s="14" t="str">
        <f>IF(VLOOKUP(B54,Data!$A:$AN,MATCH(yoy!$E$1,Data!$A$1:$AN$1,),)=0,"#N/A",(VLOOKUP(B54,Data!$A:$AN,MATCH(yoy!$E$1,Data!$A$1:$AN$1,),)-VLOOKUP(A54,Data!$A:$AN,MATCH(yoy!$E$1,Data!$A$1:$AN$1,),))/VLOOKUP(A54,Data!$A:$AN,MATCH(yoy!$E$1,Data!$A$1:$AN$1,),))</f>
        <v>#N/A</v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>4.2565911347305425E-2</v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>2.1124167283493752E-2</v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>1.2333645390094657E-2</v>
      </c>
      <c r="I54" s="14" t="str">
        <f>IF(VLOOKUP(B54,Data!$A:$AN,MATCH(yoy!$I$1,Data!$A$1:$AN$1,),)=0,"#N/A",(VLOOKUP(B54,Data!$A:$AN,MATCH(yoy!$I$1,Data!$A$1:$AN$1,),)-VLOOKUP(A54,Data!$A:$AN,MATCH(yoy!$I$1,Data!$A$1:$AN$1,),))/VLOOKUP(A54,Data!$A:$AN,MATCH(yoy!$I$1,Data!$A$1:$AN$1,),))</f>
        <v>#N/A</v>
      </c>
      <c r="J54" s="14" t="str">
        <f>IF(VLOOKUP(B54,Data!$A:$AN,MATCH(yoy!$J$1,Data!$A$1:$AN$1,),)=0,"#N/A",(VLOOKUP(B54,Data!$A:$AN,MATCH(yoy!$J$1,Data!$A$1:$AN$1,),)-VLOOKUP(A54,Data!$A:$AN,MATCH(yoy!$J$1,Data!$A$1:$AN$1,),))/VLOOKUP(A54,Data!$A:$AN,MATCH(yoy!$J$1,Data!$A$1:$AN$1,),))</f>
        <v>#N/A</v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>4.5498045747357267E-2</v>
      </c>
      <c r="L54" s="14" t="str">
        <f>IF(VLOOKUP(B54,Data!$A:$AN,MATCH(yoy!$L$1,Data!$A$1:$AN$1,),)=0,"#N/A",(VLOOKUP(B54,Data!$A:$AN,MATCH(yoy!$L$1,Data!$A$1:$AN$1,),)-VLOOKUP(A54,Data!$A:$AN,MATCH(yoy!$L$1,Data!$A$1:$AN$1,),))/VLOOKUP(A54,Data!$A:$AN,MATCH(yoy!$L$1,Data!$A$1:$AN$1,),))</f>
        <v>#N/A</v>
      </c>
      <c r="M54" s="14" t="str">
        <f>IF(VLOOKUP(B54,Data!$A:$AN,MATCH(yoy!$M$1,Data!$A$1:$AN$1,),)=0,"#N/A",(VLOOKUP(B54,Data!$A:$AN,MATCH(yoy!$M$1,Data!$A$1:$AN$1,),)-VLOOKUP(A54,Data!$A:$AN,MATCH(yoy!$M$1,Data!$A$1:$AN$1,),))/VLOOKUP(A54,Data!$A:$AN,MATCH(yoy!$M$1,Data!$A$1:$AN$1,),))</f>
        <v>#N/A</v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>0.11607108647088128</v>
      </c>
      <c r="O54" s="14" t="str">
        <f>IF(VLOOKUP(B54,Data!$A:$AN,MATCH(yoy!$O$1,Data!$A$1:$AN$1,),)=0,"#N/A",(VLOOKUP(B54,Data!$A:$AN,MATCH(yoy!$O$1,Data!$A$1:$AN$1,),)-VLOOKUP(A54,Data!$A:$AN,MATCH(yoy!$O$1,Data!$A$1:$AN$1,),))/VLOOKUP(A54,Data!$A:$AN,MATCH(yoy!$O$1,Data!$A$1:$AN$1,),))</f>
        <v>#N/A</v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>6.1915069821305936E-2</v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>3.0155362587692181E-2</v>
      </c>
      <c r="R54" s="14" t="str">
        <f>IF(VLOOKUP(B54,Data!$A:$AN,MATCH(yoy!$R$1,Data!$A$1:$AN$1,),)=0,"#N/A",(VLOOKUP(B54,Data!$A:$AN,MATCH(yoy!$R$1,Data!$A$1:$AN$1,),)-VLOOKUP(A54,Data!$A:$AN,MATCH(yoy!$R$1,Data!$A$1:$AN$1,),))/VLOOKUP(A54,Data!$A:$AN,MATCH(yoy!$R$1,Data!$A$1:$AN$1,),))</f>
        <v>#N/A</v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>7.2017179414231025E-2</v>
      </c>
      <c r="T54" s="14" t="str">
        <f>IF(VLOOKUP(B54,Data!$A:$AN,MATCH(yoy!$T$1,Data!$A$1:$AN$1,),)=0,"#N/A",(VLOOKUP(B54,Data!$A:$AN,MATCH(yoy!$T$1,Data!$A$1:$AN$1,),)-VLOOKUP(A54,Data!$A:$AN,MATCH(yoy!$T$1,Data!$A$1:$AN$1,),))/VLOOKUP(A54,Data!$A:$AN,MATCH(yoy!$T$1,Data!$A$1:$AN$1,),))</f>
        <v>#N/A</v>
      </c>
      <c r="U54" s="14" t="str">
        <f>IF(VLOOKUP(B54,Data!$A:$AN,MATCH(yoy!$U$1,Data!$A$1:$AN$1,),)=0,"#N/A",(VLOOKUP(B54,Data!$A:$AN,MATCH(yoy!$U$1,Data!$A$1:$AN$1,),)-VLOOKUP(A54,Data!$A:$AN,MATCH(yoy!$U$1,Data!$A$1:$AN$1,),))/VLOOKUP(A54,Data!$A:$AN,MATCH(yoy!$U$1,Data!$A$1:$AN$1,),))</f>
        <v>#N/A</v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>6.5533365703308158E-2</v>
      </c>
      <c r="W54" s="14" t="str">
        <f>IF(VLOOKUP(B54,Data!$A:$AN,MATCH(yoy!$W$1,Data!$A$1:$AN$1,),)=0,"#N/A",(VLOOKUP(B54,Data!$A:$AN,MATCH(yoy!$W$1,Data!$A$1:$AN$1,),)-VLOOKUP(A54,Data!$A:$AN,MATCH(yoy!$W$1,Data!$A$1:$AN$1,),))/VLOOKUP(A54,Data!$A:$AN,MATCH(yoy!$W$1,Data!$A$1:$AN$1,),))</f>
        <v>#N/A</v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>5.0734505936048391E-2</v>
      </c>
      <c r="Y54" s="14" t="str">
        <f>IF(VLOOKUP(B54,Data!$A:$AN,MATCH(yoy!$Y$1,Data!$A$1:$AN$1,),)=0,"#N/A",(VLOOKUP(B54,Data!$A:$AN,MATCH(yoy!$Y$1,Data!$A$1:$AN$1,),)-VLOOKUP(A54,Data!$A:$AN,MATCH(yoy!$Y$1,Data!$A$1:$AN$1,),))/VLOOKUP(A54,Data!$A:$AN,MATCH(yoy!$Y$1,Data!$A$1:$AN$1,),))</f>
        <v>#N/A</v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>6.0055357243251624E-2</v>
      </c>
      <c r="AA54" s="14" t="str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>#N/A</v>
      </c>
    </row>
    <row r="55" spans="1:27" s="70" customFormat="1" x14ac:dyDescent="0.35">
      <c r="A55" s="20">
        <f t="shared" si="4"/>
        <v>43160</v>
      </c>
      <c r="B55" s="12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>4.8220612369057406E-2</v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>3.9038909535954271E-2</v>
      </c>
      <c r="E55" s="14" t="str">
        <f>IF(VLOOKUP(B55,Data!$A:$AN,MATCH(yoy!$E$1,Data!$A$1:$AN$1,),)=0,"#N/A",(VLOOKUP(B55,Data!$A:$AN,MATCH(yoy!$E$1,Data!$A$1:$AN$1,),)-VLOOKUP(A55,Data!$A:$AN,MATCH(yoy!$E$1,Data!$A$1:$AN$1,),))/VLOOKUP(A55,Data!$A:$AN,MATCH(yoy!$E$1,Data!$A$1:$AN$1,),))</f>
        <v>#N/A</v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>4.6973830444667665E-2</v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>2.0992701323220023E-2</v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>1.4644012808557972E-2</v>
      </c>
      <c r="I55" s="14" t="str">
        <f>IF(VLOOKUP(B55,Data!$A:$AN,MATCH(yoy!$I$1,Data!$A$1:$AN$1,),)=0,"#N/A",(VLOOKUP(B55,Data!$A:$AN,MATCH(yoy!$I$1,Data!$A$1:$AN$1,),)-VLOOKUP(A55,Data!$A:$AN,MATCH(yoy!$I$1,Data!$A$1:$AN$1,),))/VLOOKUP(A55,Data!$A:$AN,MATCH(yoy!$I$1,Data!$A$1:$AN$1,),))</f>
        <v>#N/A</v>
      </c>
      <c r="J55" s="14" t="str">
        <f>IF(VLOOKUP(B55,Data!$A:$AN,MATCH(yoy!$J$1,Data!$A$1:$AN$1,),)=0,"#N/A",(VLOOKUP(B55,Data!$A:$AN,MATCH(yoy!$J$1,Data!$A$1:$AN$1,),)-VLOOKUP(A55,Data!$A:$AN,MATCH(yoy!$J$1,Data!$A$1:$AN$1,),))/VLOOKUP(A55,Data!$A:$AN,MATCH(yoy!$J$1,Data!$A$1:$AN$1,),))</f>
        <v>#N/A</v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>4.6291062228628929E-2</v>
      </c>
      <c r="L55" s="14" t="str">
        <f>IF(VLOOKUP(B55,Data!$A:$AN,MATCH(yoy!$L$1,Data!$A$1:$AN$1,),)=0,"#N/A",(VLOOKUP(B55,Data!$A:$AN,MATCH(yoy!$L$1,Data!$A$1:$AN$1,),)-VLOOKUP(A55,Data!$A:$AN,MATCH(yoy!$L$1,Data!$A$1:$AN$1,),))/VLOOKUP(A55,Data!$A:$AN,MATCH(yoy!$L$1,Data!$A$1:$AN$1,),))</f>
        <v>#N/A</v>
      </c>
      <c r="M55" s="14" t="str">
        <f>IF(VLOOKUP(B55,Data!$A:$AN,MATCH(yoy!$M$1,Data!$A$1:$AN$1,),)=0,"#N/A",(VLOOKUP(B55,Data!$A:$AN,MATCH(yoy!$M$1,Data!$A$1:$AN$1,),)-VLOOKUP(A55,Data!$A:$AN,MATCH(yoy!$M$1,Data!$A$1:$AN$1,),))/VLOOKUP(A55,Data!$A:$AN,MATCH(yoy!$M$1,Data!$A$1:$AN$1,),))</f>
        <v>#N/A</v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>0.11169721592837105</v>
      </c>
      <c r="O55" s="14" t="str">
        <f>IF(VLOOKUP(B55,Data!$A:$AN,MATCH(yoy!$O$1,Data!$A$1:$AN$1,),)=0,"#N/A",(VLOOKUP(B55,Data!$A:$AN,MATCH(yoy!$O$1,Data!$A$1:$AN$1,),)-VLOOKUP(A55,Data!$A:$AN,MATCH(yoy!$O$1,Data!$A$1:$AN$1,),))/VLOOKUP(A55,Data!$A:$AN,MATCH(yoy!$O$1,Data!$A$1:$AN$1,),))</f>
        <v>#N/A</v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>7.3607158746547857E-2</v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>3.7246523447203188E-2</v>
      </c>
      <c r="R55" s="14" t="str">
        <f>IF(VLOOKUP(B55,Data!$A:$AN,MATCH(yoy!$R$1,Data!$A$1:$AN$1,),)=0,"#N/A",(VLOOKUP(B55,Data!$A:$AN,MATCH(yoy!$R$1,Data!$A$1:$AN$1,),)-VLOOKUP(A55,Data!$A:$AN,MATCH(yoy!$R$1,Data!$A$1:$AN$1,),))/VLOOKUP(A55,Data!$A:$AN,MATCH(yoy!$R$1,Data!$A$1:$AN$1,),))</f>
        <v>#N/A</v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>7.3556950643051122E-2</v>
      </c>
      <c r="T55" s="14" t="str">
        <f>IF(VLOOKUP(B55,Data!$A:$AN,MATCH(yoy!$T$1,Data!$A$1:$AN$1,),)=0,"#N/A",(VLOOKUP(B55,Data!$A:$AN,MATCH(yoy!$T$1,Data!$A$1:$AN$1,),)-VLOOKUP(A55,Data!$A:$AN,MATCH(yoy!$T$1,Data!$A$1:$AN$1,),))/VLOOKUP(A55,Data!$A:$AN,MATCH(yoy!$T$1,Data!$A$1:$AN$1,),))</f>
        <v>#N/A</v>
      </c>
      <c r="U55" s="14" t="str">
        <f>IF(VLOOKUP(B55,Data!$A:$AN,MATCH(yoy!$U$1,Data!$A$1:$AN$1,),)=0,"#N/A",(VLOOKUP(B55,Data!$A:$AN,MATCH(yoy!$U$1,Data!$A$1:$AN$1,),)-VLOOKUP(A55,Data!$A:$AN,MATCH(yoy!$U$1,Data!$A$1:$AN$1,),))/VLOOKUP(A55,Data!$A:$AN,MATCH(yoy!$U$1,Data!$A$1:$AN$1,),))</f>
        <v>#N/A</v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>6.8536224810475069E-2</v>
      </c>
      <c r="W55" s="14" t="str">
        <f>IF(VLOOKUP(B55,Data!$A:$AN,MATCH(yoy!$W$1,Data!$A$1:$AN$1,),)=0,"#N/A",(VLOOKUP(B55,Data!$A:$AN,MATCH(yoy!$W$1,Data!$A$1:$AN$1,),)-VLOOKUP(A55,Data!$A:$AN,MATCH(yoy!$W$1,Data!$A$1:$AN$1,),))/VLOOKUP(A55,Data!$A:$AN,MATCH(yoy!$W$1,Data!$A$1:$AN$1,),))</f>
        <v>#N/A</v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>5.9616245672662133E-2</v>
      </c>
      <c r="Y55" s="14" t="str">
        <f>IF(VLOOKUP(B55,Data!$A:$AN,MATCH(yoy!$Y$1,Data!$A$1:$AN$1,),)=0,"#N/A",(VLOOKUP(B55,Data!$A:$AN,MATCH(yoy!$Y$1,Data!$A$1:$AN$1,),)-VLOOKUP(A55,Data!$A:$AN,MATCH(yoy!$Y$1,Data!$A$1:$AN$1,),))/VLOOKUP(A55,Data!$A:$AN,MATCH(yoy!$Y$1,Data!$A$1:$AN$1,),))</f>
        <v>#N/A</v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>5.9783004795662072E-2</v>
      </c>
      <c r="AA55" s="14" t="str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>#N/A</v>
      </c>
    </row>
    <row r="56" spans="1:27" s="70" customFormat="1" x14ac:dyDescent="0.35">
      <c r="A56" s="20">
        <f t="shared" si="4"/>
        <v>43191</v>
      </c>
      <c r="B56" s="12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>4.7183943116168657E-2</v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>3.9555626741618756E-2</v>
      </c>
      <c r="E56" s="14" t="str">
        <f>IF(VLOOKUP(B56,Data!$A:$AN,MATCH(yoy!$E$1,Data!$A$1:$AN$1,),)=0,"#N/A",(VLOOKUP(B56,Data!$A:$AN,MATCH(yoy!$E$1,Data!$A$1:$AN$1,),)-VLOOKUP(A56,Data!$A:$AN,MATCH(yoy!$E$1,Data!$A$1:$AN$1,),))/VLOOKUP(A56,Data!$A:$AN,MATCH(yoy!$E$1,Data!$A$1:$AN$1,),))</f>
        <v>#N/A</v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>5.0039810540838128E-2</v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>2.0357796431254915E-2</v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>2.3688426264329217E-2</v>
      </c>
      <c r="I56" s="14" t="str">
        <f>IF(VLOOKUP(B56,Data!$A:$AN,MATCH(yoy!$I$1,Data!$A$1:$AN$1,),)=0,"#N/A",(VLOOKUP(B56,Data!$A:$AN,MATCH(yoy!$I$1,Data!$A$1:$AN$1,),)-VLOOKUP(A56,Data!$A:$AN,MATCH(yoy!$I$1,Data!$A$1:$AN$1,),))/VLOOKUP(A56,Data!$A:$AN,MATCH(yoy!$I$1,Data!$A$1:$AN$1,),))</f>
        <v>#N/A</v>
      </c>
      <c r="J56" s="14" t="str">
        <f>IF(VLOOKUP(B56,Data!$A:$AN,MATCH(yoy!$J$1,Data!$A$1:$AN$1,),)=0,"#N/A",(VLOOKUP(B56,Data!$A:$AN,MATCH(yoy!$J$1,Data!$A$1:$AN$1,),)-VLOOKUP(A56,Data!$A:$AN,MATCH(yoy!$J$1,Data!$A$1:$AN$1,),))/VLOOKUP(A56,Data!$A:$AN,MATCH(yoy!$J$1,Data!$A$1:$AN$1,),))</f>
        <v>#N/A</v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>3.6413745838201457E-2</v>
      </c>
      <c r="L56" s="14" t="str">
        <f>IF(VLOOKUP(B56,Data!$A:$AN,MATCH(yoy!$L$1,Data!$A$1:$AN$1,),)=0,"#N/A",(VLOOKUP(B56,Data!$A:$AN,MATCH(yoy!$L$1,Data!$A$1:$AN$1,),)-VLOOKUP(A56,Data!$A:$AN,MATCH(yoy!$L$1,Data!$A$1:$AN$1,),))/VLOOKUP(A56,Data!$A:$AN,MATCH(yoy!$L$1,Data!$A$1:$AN$1,),))</f>
        <v>#N/A</v>
      </c>
      <c r="M56" s="14" t="str">
        <f>IF(VLOOKUP(B56,Data!$A:$AN,MATCH(yoy!$M$1,Data!$A$1:$AN$1,),)=0,"#N/A",(VLOOKUP(B56,Data!$A:$AN,MATCH(yoy!$M$1,Data!$A$1:$AN$1,),)-VLOOKUP(A56,Data!$A:$AN,MATCH(yoy!$M$1,Data!$A$1:$AN$1,),))/VLOOKUP(A56,Data!$A:$AN,MATCH(yoy!$M$1,Data!$A$1:$AN$1,),))</f>
        <v>#N/A</v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>0.10751281310907382</v>
      </c>
      <c r="O56" s="14" t="str">
        <f>IF(VLOOKUP(B56,Data!$A:$AN,MATCH(yoy!$O$1,Data!$A$1:$AN$1,),)=0,"#N/A",(VLOOKUP(B56,Data!$A:$AN,MATCH(yoy!$O$1,Data!$A$1:$AN$1,),)-VLOOKUP(A56,Data!$A:$AN,MATCH(yoy!$O$1,Data!$A$1:$AN$1,),))/VLOOKUP(A56,Data!$A:$AN,MATCH(yoy!$O$1,Data!$A$1:$AN$1,),))</f>
        <v>#N/A</v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>8.0187114992312306E-2</v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>4.1820476812172956E-2</v>
      </c>
      <c r="R56" s="14" t="str">
        <f>IF(VLOOKUP(B56,Data!$A:$AN,MATCH(yoy!$R$1,Data!$A$1:$AN$1,),)=0,"#N/A",(VLOOKUP(B56,Data!$A:$AN,MATCH(yoy!$R$1,Data!$A$1:$AN$1,),)-VLOOKUP(A56,Data!$A:$AN,MATCH(yoy!$R$1,Data!$A$1:$AN$1,),))/VLOOKUP(A56,Data!$A:$AN,MATCH(yoy!$R$1,Data!$A$1:$AN$1,),))</f>
        <v>#N/A</v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>7.6352835115183745E-2</v>
      </c>
      <c r="T56" s="14" t="str">
        <f>IF(VLOOKUP(B56,Data!$A:$AN,MATCH(yoy!$T$1,Data!$A$1:$AN$1,),)=0,"#N/A",(VLOOKUP(B56,Data!$A:$AN,MATCH(yoy!$T$1,Data!$A$1:$AN$1,),)-VLOOKUP(A56,Data!$A:$AN,MATCH(yoy!$T$1,Data!$A$1:$AN$1,),))/VLOOKUP(A56,Data!$A:$AN,MATCH(yoy!$T$1,Data!$A$1:$AN$1,),))</f>
        <v>#N/A</v>
      </c>
      <c r="U56" s="14" t="str">
        <f>IF(VLOOKUP(B56,Data!$A:$AN,MATCH(yoy!$U$1,Data!$A$1:$AN$1,),)=0,"#N/A",(VLOOKUP(B56,Data!$A:$AN,MATCH(yoy!$U$1,Data!$A$1:$AN$1,),)-VLOOKUP(A56,Data!$A:$AN,MATCH(yoy!$U$1,Data!$A$1:$AN$1,),))/VLOOKUP(A56,Data!$A:$AN,MATCH(yoy!$U$1,Data!$A$1:$AN$1,),))</f>
        <v>#N/A</v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>6.9528047443775609E-2</v>
      </c>
      <c r="W56" s="14" t="str">
        <f>IF(VLOOKUP(B56,Data!$A:$AN,MATCH(yoy!$W$1,Data!$A$1:$AN$1,),)=0,"#N/A",(VLOOKUP(B56,Data!$A:$AN,MATCH(yoy!$W$1,Data!$A$1:$AN$1,),)-VLOOKUP(A56,Data!$A:$AN,MATCH(yoy!$W$1,Data!$A$1:$AN$1,),))/VLOOKUP(A56,Data!$A:$AN,MATCH(yoy!$W$1,Data!$A$1:$AN$1,),))</f>
        <v>#N/A</v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>7.7772914369407725E-2</v>
      </c>
      <c r="Y56" s="14" t="str">
        <f>IF(VLOOKUP(B56,Data!$A:$AN,MATCH(yoy!$Y$1,Data!$A$1:$AN$1,),)=0,"#N/A",(VLOOKUP(B56,Data!$A:$AN,MATCH(yoy!$Y$1,Data!$A$1:$AN$1,),)-VLOOKUP(A56,Data!$A:$AN,MATCH(yoy!$Y$1,Data!$A$1:$AN$1,),))/VLOOKUP(A56,Data!$A:$AN,MATCH(yoy!$Y$1,Data!$A$1:$AN$1,),))</f>
        <v>#N/A</v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>6.1693327313187267E-2</v>
      </c>
      <c r="AA56" s="14" t="str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>#N/A</v>
      </c>
    </row>
    <row r="57" spans="1:27" s="70" customFormat="1" x14ac:dyDescent="0.35">
      <c r="A57" s="20">
        <f t="shared" si="4"/>
        <v>43221</v>
      </c>
      <c r="B57" s="12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>4.6377618836635139E-2</v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>4.2112279395427832E-2</v>
      </c>
      <c r="E57" s="14" t="str">
        <f>IF(VLOOKUP(B57,Data!$A:$AN,MATCH(yoy!$E$1,Data!$A$1:$AN$1,),)=0,"#N/A",(VLOOKUP(B57,Data!$A:$AN,MATCH(yoy!$E$1,Data!$A$1:$AN$1,),)-VLOOKUP(A57,Data!$A:$AN,MATCH(yoy!$E$1,Data!$A$1:$AN$1,),))/VLOOKUP(A57,Data!$A:$AN,MATCH(yoy!$E$1,Data!$A$1:$AN$1,),))</f>
        <v>#N/A</v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>5.0485050021334361E-2</v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>2.1158863763672257E-2</v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>1.9434293718938157E-2</v>
      </c>
      <c r="I57" s="14" t="str">
        <f>IF(VLOOKUP(B57,Data!$A:$AN,MATCH(yoy!$I$1,Data!$A$1:$AN$1,),)=0,"#N/A",(VLOOKUP(B57,Data!$A:$AN,MATCH(yoy!$I$1,Data!$A$1:$AN$1,),)-VLOOKUP(A57,Data!$A:$AN,MATCH(yoy!$I$1,Data!$A$1:$AN$1,),))/VLOOKUP(A57,Data!$A:$AN,MATCH(yoy!$I$1,Data!$A$1:$AN$1,),))</f>
        <v>#N/A</v>
      </c>
      <c r="J57" s="14" t="str">
        <f>IF(VLOOKUP(B57,Data!$A:$AN,MATCH(yoy!$J$1,Data!$A$1:$AN$1,),)=0,"#N/A",(VLOOKUP(B57,Data!$A:$AN,MATCH(yoy!$J$1,Data!$A$1:$AN$1,),)-VLOOKUP(A57,Data!$A:$AN,MATCH(yoy!$J$1,Data!$A$1:$AN$1,),))/VLOOKUP(A57,Data!$A:$AN,MATCH(yoy!$J$1,Data!$A$1:$AN$1,),))</f>
        <v>#N/A</v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>3.4514446914002343E-2</v>
      </c>
      <c r="L57" s="14" t="str">
        <f>IF(VLOOKUP(B57,Data!$A:$AN,MATCH(yoy!$L$1,Data!$A$1:$AN$1,),)=0,"#N/A",(VLOOKUP(B57,Data!$A:$AN,MATCH(yoy!$L$1,Data!$A$1:$AN$1,),)-VLOOKUP(A57,Data!$A:$AN,MATCH(yoy!$L$1,Data!$A$1:$AN$1,),))/VLOOKUP(A57,Data!$A:$AN,MATCH(yoy!$L$1,Data!$A$1:$AN$1,),))</f>
        <v>#N/A</v>
      </c>
      <c r="M57" s="14" t="str">
        <f>IF(VLOOKUP(B57,Data!$A:$AN,MATCH(yoy!$M$1,Data!$A$1:$AN$1,),)=0,"#N/A",(VLOOKUP(B57,Data!$A:$AN,MATCH(yoy!$M$1,Data!$A$1:$AN$1,),)-VLOOKUP(A57,Data!$A:$AN,MATCH(yoy!$M$1,Data!$A$1:$AN$1,),))/VLOOKUP(A57,Data!$A:$AN,MATCH(yoy!$M$1,Data!$A$1:$AN$1,),))</f>
        <v>#N/A</v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>8.4767582436485925E-2</v>
      </c>
      <c r="O57" s="14" t="str">
        <f>IF(VLOOKUP(B57,Data!$A:$AN,MATCH(yoy!$O$1,Data!$A$1:$AN$1,),)=0,"#N/A",(VLOOKUP(B57,Data!$A:$AN,MATCH(yoy!$O$1,Data!$A$1:$AN$1,),)-VLOOKUP(A57,Data!$A:$AN,MATCH(yoy!$O$1,Data!$A$1:$AN$1,),))/VLOOKUP(A57,Data!$A:$AN,MATCH(yoy!$O$1,Data!$A$1:$AN$1,),))</f>
        <v>#N/A</v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>7.7497148906399083E-2</v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>4.0973989482880883E-2</v>
      </c>
      <c r="R57" s="14" t="str">
        <f>IF(VLOOKUP(B57,Data!$A:$AN,MATCH(yoy!$R$1,Data!$A$1:$AN$1,),)=0,"#N/A",(VLOOKUP(B57,Data!$A:$AN,MATCH(yoy!$R$1,Data!$A$1:$AN$1,),)-VLOOKUP(A57,Data!$A:$AN,MATCH(yoy!$R$1,Data!$A$1:$AN$1,),))/VLOOKUP(A57,Data!$A:$AN,MATCH(yoy!$R$1,Data!$A$1:$AN$1,),))</f>
        <v>#N/A</v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>7.6914801100960162E-2</v>
      </c>
      <c r="T57" s="14" t="str">
        <f>IF(VLOOKUP(B57,Data!$A:$AN,MATCH(yoy!$T$1,Data!$A$1:$AN$1,),)=0,"#N/A",(VLOOKUP(B57,Data!$A:$AN,MATCH(yoy!$T$1,Data!$A$1:$AN$1,),)-VLOOKUP(A57,Data!$A:$AN,MATCH(yoy!$T$1,Data!$A$1:$AN$1,),))/VLOOKUP(A57,Data!$A:$AN,MATCH(yoy!$T$1,Data!$A$1:$AN$1,),))</f>
        <v>#N/A</v>
      </c>
      <c r="U57" s="14" t="str">
        <f>IF(VLOOKUP(B57,Data!$A:$AN,MATCH(yoy!$U$1,Data!$A$1:$AN$1,),)=0,"#N/A",(VLOOKUP(B57,Data!$A:$AN,MATCH(yoy!$U$1,Data!$A$1:$AN$1,),)-VLOOKUP(A57,Data!$A:$AN,MATCH(yoy!$U$1,Data!$A$1:$AN$1,),))/VLOOKUP(A57,Data!$A:$AN,MATCH(yoy!$U$1,Data!$A$1:$AN$1,),))</f>
        <v>#N/A</v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>7.5606073257626416E-2</v>
      </c>
      <c r="W57" s="14" t="str">
        <f>IF(VLOOKUP(B57,Data!$A:$AN,MATCH(yoy!$W$1,Data!$A$1:$AN$1,),)=0,"#N/A",(VLOOKUP(B57,Data!$A:$AN,MATCH(yoy!$W$1,Data!$A$1:$AN$1,),)-VLOOKUP(A57,Data!$A:$AN,MATCH(yoy!$W$1,Data!$A$1:$AN$1,),))/VLOOKUP(A57,Data!$A:$AN,MATCH(yoy!$W$1,Data!$A$1:$AN$1,),))</f>
        <v>#N/A</v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>8.9120415263426914E-2</v>
      </c>
      <c r="Y57" s="14" t="str">
        <f>IF(VLOOKUP(B57,Data!$A:$AN,MATCH(yoy!$Y$1,Data!$A$1:$AN$1,),)=0,"#N/A",(VLOOKUP(B57,Data!$A:$AN,MATCH(yoy!$Y$1,Data!$A$1:$AN$1,),)-VLOOKUP(A57,Data!$A:$AN,MATCH(yoy!$Y$1,Data!$A$1:$AN$1,),))/VLOOKUP(A57,Data!$A:$AN,MATCH(yoy!$Y$1,Data!$A$1:$AN$1,),))</f>
        <v>#N/A</v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>6.450399931661556E-2</v>
      </c>
      <c r="AA57" s="14" t="str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>#N/A</v>
      </c>
    </row>
    <row r="58" spans="1:27" s="70" customFormat="1" x14ac:dyDescent="0.35">
      <c r="A58" s="20">
        <f t="shared" si="4"/>
        <v>43252</v>
      </c>
      <c r="B58" s="12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>4.6188988967827936E-2</v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>4.6246418093379336E-2</v>
      </c>
      <c r="E58" s="14" t="str">
        <f>IF(VLOOKUP(B58,Data!$A:$AN,MATCH(yoy!$E$1,Data!$A$1:$AN$1,),)=0,"#N/A",(VLOOKUP(B58,Data!$A:$AN,MATCH(yoy!$E$1,Data!$A$1:$AN$1,),)-VLOOKUP(A58,Data!$A:$AN,MATCH(yoy!$E$1,Data!$A$1:$AN$1,),))/VLOOKUP(A58,Data!$A:$AN,MATCH(yoy!$E$1,Data!$A$1:$AN$1,),))</f>
        <v>#N/A</v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>4.8767362539091447E-2</v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>1.8671119340030146E-2</v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>1.5007183577044352E-2</v>
      </c>
      <c r="I58" s="14" t="str">
        <f>IF(VLOOKUP(B58,Data!$A:$AN,MATCH(yoy!$I$1,Data!$A$1:$AN$1,),)=0,"#N/A",(VLOOKUP(B58,Data!$A:$AN,MATCH(yoy!$I$1,Data!$A$1:$AN$1,),)-VLOOKUP(A58,Data!$A:$AN,MATCH(yoy!$I$1,Data!$A$1:$AN$1,),))/VLOOKUP(A58,Data!$A:$AN,MATCH(yoy!$I$1,Data!$A$1:$AN$1,),))</f>
        <v>#N/A</v>
      </c>
      <c r="J58" s="14" t="str">
        <f>IF(VLOOKUP(B58,Data!$A:$AN,MATCH(yoy!$J$1,Data!$A$1:$AN$1,),)=0,"#N/A",(VLOOKUP(B58,Data!$A:$AN,MATCH(yoy!$J$1,Data!$A$1:$AN$1,),)-VLOOKUP(A58,Data!$A:$AN,MATCH(yoy!$J$1,Data!$A$1:$AN$1,),))/VLOOKUP(A58,Data!$A:$AN,MATCH(yoy!$J$1,Data!$A$1:$AN$1,),))</f>
        <v>#N/A</v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>3.6628453602623345E-2</v>
      </c>
      <c r="L58" s="14" t="str">
        <f>IF(VLOOKUP(B58,Data!$A:$AN,MATCH(yoy!$L$1,Data!$A$1:$AN$1,),)=0,"#N/A",(VLOOKUP(B58,Data!$A:$AN,MATCH(yoy!$L$1,Data!$A$1:$AN$1,),)-VLOOKUP(A58,Data!$A:$AN,MATCH(yoy!$L$1,Data!$A$1:$AN$1,),))/VLOOKUP(A58,Data!$A:$AN,MATCH(yoy!$L$1,Data!$A$1:$AN$1,),))</f>
        <v>#N/A</v>
      </c>
      <c r="M58" s="14" t="str">
        <f>IF(VLOOKUP(B58,Data!$A:$AN,MATCH(yoy!$M$1,Data!$A$1:$AN$1,),)=0,"#N/A",(VLOOKUP(B58,Data!$A:$AN,MATCH(yoy!$M$1,Data!$A$1:$AN$1,),)-VLOOKUP(A58,Data!$A:$AN,MATCH(yoy!$M$1,Data!$A$1:$AN$1,),))/VLOOKUP(A58,Data!$A:$AN,MATCH(yoy!$M$1,Data!$A$1:$AN$1,),))</f>
        <v>#N/A</v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>7.4823789256591708E-2</v>
      </c>
      <c r="O58" s="14" t="str">
        <f>IF(VLOOKUP(B58,Data!$A:$AN,MATCH(yoy!$O$1,Data!$A$1:$AN$1,),)=0,"#N/A",(VLOOKUP(B58,Data!$A:$AN,MATCH(yoy!$O$1,Data!$A$1:$AN$1,),)-VLOOKUP(A58,Data!$A:$AN,MATCH(yoy!$O$1,Data!$A$1:$AN$1,),))/VLOOKUP(A58,Data!$A:$AN,MATCH(yoy!$O$1,Data!$A$1:$AN$1,),))</f>
        <v>#N/A</v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>7.4487202036258443E-2</v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>3.9323345463602277E-2</v>
      </c>
      <c r="R58" s="14" t="str">
        <f>IF(VLOOKUP(B58,Data!$A:$AN,MATCH(yoy!$R$1,Data!$A$1:$AN$1,),)=0,"#N/A",(VLOOKUP(B58,Data!$A:$AN,MATCH(yoy!$R$1,Data!$A$1:$AN$1,),)-VLOOKUP(A58,Data!$A:$AN,MATCH(yoy!$R$1,Data!$A$1:$AN$1,),))/VLOOKUP(A58,Data!$A:$AN,MATCH(yoy!$R$1,Data!$A$1:$AN$1,),))</f>
        <v>#N/A</v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>7.8205269665510321E-2</v>
      </c>
      <c r="T58" s="14" t="str">
        <f>IF(VLOOKUP(B58,Data!$A:$AN,MATCH(yoy!$T$1,Data!$A$1:$AN$1,),)=0,"#N/A",(VLOOKUP(B58,Data!$A:$AN,MATCH(yoy!$T$1,Data!$A$1:$AN$1,),)-VLOOKUP(A58,Data!$A:$AN,MATCH(yoy!$T$1,Data!$A$1:$AN$1,),))/VLOOKUP(A58,Data!$A:$AN,MATCH(yoy!$T$1,Data!$A$1:$AN$1,),))</f>
        <v>#N/A</v>
      </c>
      <c r="U58" s="14" t="str">
        <f>IF(VLOOKUP(B58,Data!$A:$AN,MATCH(yoy!$U$1,Data!$A$1:$AN$1,),)=0,"#N/A",(VLOOKUP(B58,Data!$A:$AN,MATCH(yoy!$U$1,Data!$A$1:$AN$1,),)-VLOOKUP(A58,Data!$A:$AN,MATCH(yoy!$U$1,Data!$A$1:$AN$1,),))/VLOOKUP(A58,Data!$A:$AN,MATCH(yoy!$U$1,Data!$A$1:$AN$1,),))</f>
        <v>#N/A</v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>7.9627309740056426E-2</v>
      </c>
      <c r="W58" s="14" t="str">
        <f>IF(VLOOKUP(B58,Data!$A:$AN,MATCH(yoy!$W$1,Data!$A$1:$AN$1,),)=0,"#N/A",(VLOOKUP(B58,Data!$A:$AN,MATCH(yoy!$W$1,Data!$A$1:$AN$1,),)-VLOOKUP(A58,Data!$A:$AN,MATCH(yoy!$W$1,Data!$A$1:$AN$1,),))/VLOOKUP(A58,Data!$A:$AN,MATCH(yoy!$W$1,Data!$A$1:$AN$1,),))</f>
        <v>#N/A</v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>8.9532061662705817E-2</v>
      </c>
      <c r="Y58" s="14" t="str">
        <f>IF(VLOOKUP(B58,Data!$A:$AN,MATCH(yoy!$Y$1,Data!$A$1:$AN$1,),)=0,"#N/A",(VLOOKUP(B58,Data!$A:$AN,MATCH(yoy!$Y$1,Data!$A$1:$AN$1,),)-VLOOKUP(A58,Data!$A:$AN,MATCH(yoy!$Y$1,Data!$A$1:$AN$1,),))/VLOOKUP(A58,Data!$A:$AN,MATCH(yoy!$Y$1,Data!$A$1:$AN$1,),))</f>
        <v>#N/A</v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>6.6564031280466535E-2</v>
      </c>
      <c r="AA58" s="14" t="str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>#N/A</v>
      </c>
    </row>
    <row r="59" spans="1:27" s="70" customFormat="1" x14ac:dyDescent="0.35">
      <c r="A59" s="20">
        <f t="shared" si="4"/>
        <v>43282</v>
      </c>
      <c r="B59" s="12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>4.7043864694237852E-2</v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>4.9288940427087383E-2</v>
      </c>
      <c r="E59" s="14" t="str">
        <f>IF(VLOOKUP(B59,Data!$A:$AN,MATCH(yoy!$E$1,Data!$A$1:$AN$1,),)=0,"#N/A",(VLOOKUP(B59,Data!$A:$AN,MATCH(yoy!$E$1,Data!$A$1:$AN$1,),)-VLOOKUP(A59,Data!$A:$AN,MATCH(yoy!$E$1,Data!$A$1:$AN$1,),))/VLOOKUP(A59,Data!$A:$AN,MATCH(yoy!$E$1,Data!$A$1:$AN$1,),))</f>
        <v>#N/A</v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>4.9829009983934101E-2</v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>1.8707816471528159E-2</v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>1.8178754539449272E-2</v>
      </c>
      <c r="I59" s="14" t="str">
        <f>IF(VLOOKUP(B59,Data!$A:$AN,MATCH(yoy!$I$1,Data!$A$1:$AN$1,),)=0,"#N/A",(VLOOKUP(B59,Data!$A:$AN,MATCH(yoy!$I$1,Data!$A$1:$AN$1,),)-VLOOKUP(A59,Data!$A:$AN,MATCH(yoy!$I$1,Data!$A$1:$AN$1,),))/VLOOKUP(A59,Data!$A:$AN,MATCH(yoy!$I$1,Data!$A$1:$AN$1,),))</f>
        <v>#N/A</v>
      </c>
      <c r="J59" s="14" t="str">
        <f>IF(VLOOKUP(B59,Data!$A:$AN,MATCH(yoy!$J$1,Data!$A$1:$AN$1,),)=0,"#N/A",(VLOOKUP(B59,Data!$A:$AN,MATCH(yoy!$J$1,Data!$A$1:$AN$1,),)-VLOOKUP(A59,Data!$A:$AN,MATCH(yoy!$J$1,Data!$A$1:$AN$1,),))/VLOOKUP(A59,Data!$A:$AN,MATCH(yoy!$J$1,Data!$A$1:$AN$1,),))</f>
        <v>#N/A</v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>3.8558148759430248E-2</v>
      </c>
      <c r="L59" s="14" t="str">
        <f>IF(VLOOKUP(B59,Data!$A:$AN,MATCH(yoy!$L$1,Data!$A$1:$AN$1,),)=0,"#N/A",(VLOOKUP(B59,Data!$A:$AN,MATCH(yoy!$L$1,Data!$A$1:$AN$1,),)-VLOOKUP(A59,Data!$A:$AN,MATCH(yoy!$L$1,Data!$A$1:$AN$1,),))/VLOOKUP(A59,Data!$A:$AN,MATCH(yoy!$L$1,Data!$A$1:$AN$1,),))</f>
        <v>#N/A</v>
      </c>
      <c r="M59" s="14" t="str">
        <f>IF(VLOOKUP(B59,Data!$A:$AN,MATCH(yoy!$M$1,Data!$A$1:$AN$1,),)=0,"#N/A",(VLOOKUP(B59,Data!$A:$AN,MATCH(yoy!$M$1,Data!$A$1:$AN$1,),)-VLOOKUP(A59,Data!$A:$AN,MATCH(yoy!$M$1,Data!$A$1:$AN$1,),))/VLOOKUP(A59,Data!$A:$AN,MATCH(yoy!$M$1,Data!$A$1:$AN$1,),))</f>
        <v>#N/A</v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>7.1793757728089436E-2</v>
      </c>
      <c r="O59" s="14" t="str">
        <f>IF(VLOOKUP(B59,Data!$A:$AN,MATCH(yoy!$O$1,Data!$A$1:$AN$1,),)=0,"#N/A",(VLOOKUP(B59,Data!$A:$AN,MATCH(yoy!$O$1,Data!$A$1:$AN$1,),)-VLOOKUP(A59,Data!$A:$AN,MATCH(yoy!$O$1,Data!$A$1:$AN$1,),))/VLOOKUP(A59,Data!$A:$AN,MATCH(yoy!$O$1,Data!$A$1:$AN$1,),))</f>
        <v>#N/A</v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>7.9626858333257694E-2</v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>3.1319029923217293E-2</v>
      </c>
      <c r="R59" s="14" t="str">
        <f>IF(VLOOKUP(B59,Data!$A:$AN,MATCH(yoy!$R$1,Data!$A$1:$AN$1,),)=0,"#N/A",(VLOOKUP(B59,Data!$A:$AN,MATCH(yoy!$R$1,Data!$A$1:$AN$1,),)-VLOOKUP(A59,Data!$A:$AN,MATCH(yoy!$R$1,Data!$A$1:$AN$1,),))/VLOOKUP(A59,Data!$A:$AN,MATCH(yoy!$R$1,Data!$A$1:$AN$1,),))</f>
        <v>#N/A</v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>8.0926965452802688E-2</v>
      </c>
      <c r="T59" s="14" t="str">
        <f>IF(VLOOKUP(B59,Data!$A:$AN,MATCH(yoy!$T$1,Data!$A$1:$AN$1,),)=0,"#N/A",(VLOOKUP(B59,Data!$A:$AN,MATCH(yoy!$T$1,Data!$A$1:$AN$1,),)-VLOOKUP(A59,Data!$A:$AN,MATCH(yoy!$T$1,Data!$A$1:$AN$1,),))/VLOOKUP(A59,Data!$A:$AN,MATCH(yoy!$T$1,Data!$A$1:$AN$1,),))</f>
        <v>#N/A</v>
      </c>
      <c r="U59" s="14" t="str">
        <f>IF(VLOOKUP(B59,Data!$A:$AN,MATCH(yoy!$U$1,Data!$A$1:$AN$1,),)=0,"#N/A",(VLOOKUP(B59,Data!$A:$AN,MATCH(yoy!$U$1,Data!$A$1:$AN$1,),)-VLOOKUP(A59,Data!$A:$AN,MATCH(yoy!$U$1,Data!$A$1:$AN$1,),))/VLOOKUP(A59,Data!$A:$AN,MATCH(yoy!$U$1,Data!$A$1:$AN$1,),))</f>
        <v>#N/A</v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>7.7277873104497144E-2</v>
      </c>
      <c r="W59" s="14" t="str">
        <f>IF(VLOOKUP(B59,Data!$A:$AN,MATCH(yoy!$W$1,Data!$A$1:$AN$1,),)=0,"#N/A",(VLOOKUP(B59,Data!$A:$AN,MATCH(yoy!$W$1,Data!$A$1:$AN$1,),)-VLOOKUP(A59,Data!$A:$AN,MATCH(yoy!$W$1,Data!$A$1:$AN$1,),))/VLOOKUP(A59,Data!$A:$AN,MATCH(yoy!$W$1,Data!$A$1:$AN$1,),))</f>
        <v>#N/A</v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>8.5678937522070273E-2</v>
      </c>
      <c r="Y59" s="14" t="str">
        <f>IF(VLOOKUP(B59,Data!$A:$AN,MATCH(yoy!$Y$1,Data!$A$1:$AN$1,),)=0,"#N/A",(VLOOKUP(B59,Data!$A:$AN,MATCH(yoy!$Y$1,Data!$A$1:$AN$1,),)-VLOOKUP(A59,Data!$A:$AN,MATCH(yoy!$Y$1,Data!$A$1:$AN$1,),))/VLOOKUP(A59,Data!$A:$AN,MATCH(yoy!$Y$1,Data!$A$1:$AN$1,),))</f>
        <v>#N/A</v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>6.9468614417067989E-2</v>
      </c>
      <c r="AA59" s="14" t="str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>#N/A</v>
      </c>
    </row>
    <row r="60" spans="1:27" s="70" customFormat="1" x14ac:dyDescent="0.35">
      <c r="A60" s="20">
        <f t="shared" si="4"/>
        <v>43313</v>
      </c>
      <c r="B60" s="12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>4.7694666247197377E-2</v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>5.1623502043969767E-2</v>
      </c>
      <c r="E60" s="14" t="str">
        <f>IF(VLOOKUP(B60,Data!$A:$AN,MATCH(yoy!$E$1,Data!$A$1:$AN$1,),)=0,"#N/A",(VLOOKUP(B60,Data!$A:$AN,MATCH(yoy!$E$1,Data!$A$1:$AN$1,),)-VLOOKUP(A60,Data!$A:$AN,MATCH(yoy!$E$1,Data!$A$1:$AN$1,),))/VLOOKUP(A60,Data!$A:$AN,MATCH(yoy!$E$1,Data!$A$1:$AN$1,),))</f>
        <v>#N/A</v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>5.6986286083918945E-2</v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>1.8763572762815289E-2</v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>2.1152913769700275E-2</v>
      </c>
      <c r="I60" s="14" t="str">
        <f>IF(VLOOKUP(B60,Data!$A:$AN,MATCH(yoy!$I$1,Data!$A$1:$AN$1,),)=0,"#N/A",(VLOOKUP(B60,Data!$A:$AN,MATCH(yoy!$I$1,Data!$A$1:$AN$1,),)-VLOOKUP(A60,Data!$A:$AN,MATCH(yoy!$I$1,Data!$A$1:$AN$1,),))/VLOOKUP(A60,Data!$A:$AN,MATCH(yoy!$I$1,Data!$A$1:$AN$1,),))</f>
        <v>#N/A</v>
      </c>
      <c r="J60" s="14" t="str">
        <f>IF(VLOOKUP(B60,Data!$A:$AN,MATCH(yoy!$J$1,Data!$A$1:$AN$1,),)=0,"#N/A",(VLOOKUP(B60,Data!$A:$AN,MATCH(yoy!$J$1,Data!$A$1:$AN$1,),)-VLOOKUP(A60,Data!$A:$AN,MATCH(yoy!$J$1,Data!$A$1:$AN$1,),))/VLOOKUP(A60,Data!$A:$AN,MATCH(yoy!$J$1,Data!$A$1:$AN$1,),))</f>
        <v>#N/A</v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>4.9476000847314121E-2</v>
      </c>
      <c r="L60" s="14" t="str">
        <f>IF(VLOOKUP(B60,Data!$A:$AN,MATCH(yoy!$L$1,Data!$A$1:$AN$1,),)=0,"#N/A",(VLOOKUP(B60,Data!$A:$AN,MATCH(yoy!$L$1,Data!$A$1:$AN$1,),)-VLOOKUP(A60,Data!$A:$AN,MATCH(yoy!$L$1,Data!$A$1:$AN$1,),))/VLOOKUP(A60,Data!$A:$AN,MATCH(yoy!$L$1,Data!$A$1:$AN$1,),))</f>
        <v>#N/A</v>
      </c>
      <c r="M60" s="14" t="str">
        <f>IF(VLOOKUP(B60,Data!$A:$AN,MATCH(yoy!$M$1,Data!$A$1:$AN$1,),)=0,"#N/A",(VLOOKUP(B60,Data!$A:$AN,MATCH(yoy!$M$1,Data!$A$1:$AN$1,),)-VLOOKUP(A60,Data!$A:$AN,MATCH(yoy!$M$1,Data!$A$1:$AN$1,),))/VLOOKUP(A60,Data!$A:$AN,MATCH(yoy!$M$1,Data!$A$1:$AN$1,),))</f>
        <v>#N/A</v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>7.0787613136417724E-2</v>
      </c>
      <c r="O60" s="14" t="str">
        <f>IF(VLOOKUP(B60,Data!$A:$AN,MATCH(yoy!$O$1,Data!$A$1:$AN$1,),)=0,"#N/A",(VLOOKUP(B60,Data!$A:$AN,MATCH(yoy!$O$1,Data!$A$1:$AN$1,),)-VLOOKUP(A60,Data!$A:$AN,MATCH(yoy!$O$1,Data!$A$1:$AN$1,),))/VLOOKUP(A60,Data!$A:$AN,MATCH(yoy!$O$1,Data!$A$1:$AN$1,),))</f>
        <v>#N/A</v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>8.2373643851552034E-2</v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>2.1304863908240476E-2</v>
      </c>
      <c r="R60" s="14" t="str">
        <f>IF(VLOOKUP(B60,Data!$A:$AN,MATCH(yoy!$R$1,Data!$A$1:$AN$1,),)=0,"#N/A",(VLOOKUP(B60,Data!$A:$AN,MATCH(yoy!$R$1,Data!$A$1:$AN$1,),)-VLOOKUP(A60,Data!$A:$AN,MATCH(yoy!$R$1,Data!$A$1:$AN$1,),))/VLOOKUP(A60,Data!$A:$AN,MATCH(yoy!$R$1,Data!$A$1:$AN$1,),))</f>
        <v>#N/A</v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>8.2301306805596997E-2</v>
      </c>
      <c r="T60" s="14" t="str">
        <f>IF(VLOOKUP(B60,Data!$A:$AN,MATCH(yoy!$T$1,Data!$A$1:$AN$1,),)=0,"#N/A",(VLOOKUP(B60,Data!$A:$AN,MATCH(yoy!$T$1,Data!$A$1:$AN$1,),)-VLOOKUP(A60,Data!$A:$AN,MATCH(yoy!$T$1,Data!$A$1:$AN$1,),))/VLOOKUP(A60,Data!$A:$AN,MATCH(yoy!$T$1,Data!$A$1:$AN$1,),))</f>
        <v>#N/A</v>
      </c>
      <c r="U60" s="14" t="str">
        <f>IF(VLOOKUP(B60,Data!$A:$AN,MATCH(yoy!$U$1,Data!$A$1:$AN$1,),)=0,"#N/A",(VLOOKUP(B60,Data!$A:$AN,MATCH(yoy!$U$1,Data!$A$1:$AN$1,),)-VLOOKUP(A60,Data!$A:$AN,MATCH(yoy!$U$1,Data!$A$1:$AN$1,),))/VLOOKUP(A60,Data!$A:$AN,MATCH(yoy!$U$1,Data!$A$1:$AN$1,),))</f>
        <v>#N/A</v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>7.3961581741352547E-2</v>
      </c>
      <c r="W60" s="14" t="str">
        <f>IF(VLOOKUP(B60,Data!$A:$AN,MATCH(yoy!$W$1,Data!$A$1:$AN$1,),)=0,"#N/A",(VLOOKUP(B60,Data!$A:$AN,MATCH(yoy!$W$1,Data!$A$1:$AN$1,),)-VLOOKUP(A60,Data!$A:$AN,MATCH(yoy!$W$1,Data!$A$1:$AN$1,),))/VLOOKUP(A60,Data!$A:$AN,MATCH(yoy!$W$1,Data!$A$1:$AN$1,),))</f>
        <v>#N/A</v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>7.8846691478754949E-2</v>
      </c>
      <c r="Y60" s="14" t="str">
        <f>IF(VLOOKUP(B60,Data!$A:$AN,MATCH(yoy!$Y$1,Data!$A$1:$AN$1,),)=0,"#N/A",(VLOOKUP(B60,Data!$A:$AN,MATCH(yoy!$Y$1,Data!$A$1:$AN$1,),)-VLOOKUP(A60,Data!$A:$AN,MATCH(yoy!$Y$1,Data!$A$1:$AN$1,),))/VLOOKUP(A60,Data!$A:$AN,MATCH(yoy!$Y$1,Data!$A$1:$AN$1,),))</f>
        <v>#N/A</v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>7.2575401033940043E-2</v>
      </c>
      <c r="AA60" s="14" t="str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>#N/A</v>
      </c>
    </row>
    <row r="61" spans="1:27" s="70" customFormat="1" x14ac:dyDescent="0.35">
      <c r="A61" s="20">
        <f t="shared" si="4"/>
        <v>43344</v>
      </c>
      <c r="B61" s="12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>4.7372778909367932E-2</v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>5.5590439220650885E-2</v>
      </c>
      <c r="E61" s="14" t="str">
        <f>IF(VLOOKUP(B61,Data!$A:$AN,MATCH(yoy!$E$1,Data!$A$1:$AN$1,),)=0,"#N/A",(VLOOKUP(B61,Data!$A:$AN,MATCH(yoy!$E$1,Data!$A$1:$AN$1,),)-VLOOKUP(A61,Data!$A:$AN,MATCH(yoy!$E$1,Data!$A$1:$AN$1,),))/VLOOKUP(A61,Data!$A:$AN,MATCH(yoy!$E$1,Data!$A$1:$AN$1,),))</f>
        <v>#N/A</v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>5.9205427875330278E-2</v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>1.8882666776200253E-2</v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>1.687245852131684E-2</v>
      </c>
      <c r="I61" s="14" t="str">
        <f>IF(VLOOKUP(B61,Data!$A:$AN,MATCH(yoy!$I$1,Data!$A$1:$AN$1,),)=0,"#N/A",(VLOOKUP(B61,Data!$A:$AN,MATCH(yoy!$I$1,Data!$A$1:$AN$1,),)-VLOOKUP(A61,Data!$A:$AN,MATCH(yoy!$I$1,Data!$A$1:$AN$1,),))/VLOOKUP(A61,Data!$A:$AN,MATCH(yoy!$I$1,Data!$A$1:$AN$1,),))</f>
        <v>#N/A</v>
      </c>
      <c r="J61" s="14" t="str">
        <f>IF(VLOOKUP(B61,Data!$A:$AN,MATCH(yoy!$J$1,Data!$A$1:$AN$1,),)=0,"#N/A",(VLOOKUP(B61,Data!$A:$AN,MATCH(yoy!$J$1,Data!$A$1:$AN$1,),)-VLOOKUP(A61,Data!$A:$AN,MATCH(yoy!$J$1,Data!$A$1:$AN$1,),))/VLOOKUP(A61,Data!$A:$AN,MATCH(yoy!$J$1,Data!$A$1:$AN$1,),))</f>
        <v>#N/A</v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>4.9681442148111363E-2</v>
      </c>
      <c r="L61" s="14" t="str">
        <f>IF(VLOOKUP(B61,Data!$A:$AN,MATCH(yoy!$L$1,Data!$A$1:$AN$1,),)=0,"#N/A",(VLOOKUP(B61,Data!$A:$AN,MATCH(yoy!$L$1,Data!$A$1:$AN$1,),)-VLOOKUP(A61,Data!$A:$AN,MATCH(yoy!$L$1,Data!$A$1:$AN$1,),))/VLOOKUP(A61,Data!$A:$AN,MATCH(yoy!$L$1,Data!$A$1:$AN$1,),))</f>
        <v>#N/A</v>
      </c>
      <c r="M61" s="14" t="str">
        <f>IF(VLOOKUP(B61,Data!$A:$AN,MATCH(yoy!$M$1,Data!$A$1:$AN$1,),)=0,"#N/A",(VLOOKUP(B61,Data!$A:$AN,MATCH(yoy!$M$1,Data!$A$1:$AN$1,),)-VLOOKUP(A61,Data!$A:$AN,MATCH(yoy!$M$1,Data!$A$1:$AN$1,),))/VLOOKUP(A61,Data!$A:$AN,MATCH(yoy!$M$1,Data!$A$1:$AN$1,),))</f>
        <v>#N/A</v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>7.0631555713810038E-2</v>
      </c>
      <c r="O61" s="14" t="str">
        <f>IF(VLOOKUP(B61,Data!$A:$AN,MATCH(yoy!$O$1,Data!$A$1:$AN$1,),)=0,"#N/A",(VLOOKUP(B61,Data!$A:$AN,MATCH(yoy!$O$1,Data!$A$1:$AN$1,),)-VLOOKUP(A61,Data!$A:$AN,MATCH(yoy!$O$1,Data!$A$1:$AN$1,),))/VLOOKUP(A61,Data!$A:$AN,MATCH(yoy!$O$1,Data!$A$1:$AN$1,),))</f>
        <v>#N/A</v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>8.3504786672296896E-2</v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>2.0256526837205937E-2</v>
      </c>
      <c r="R61" s="14" t="str">
        <f>IF(VLOOKUP(B61,Data!$A:$AN,MATCH(yoy!$R$1,Data!$A$1:$AN$1,),)=0,"#N/A",(VLOOKUP(B61,Data!$A:$AN,MATCH(yoy!$R$1,Data!$A$1:$AN$1,),)-VLOOKUP(A61,Data!$A:$AN,MATCH(yoy!$R$1,Data!$A$1:$AN$1,),))/VLOOKUP(A61,Data!$A:$AN,MATCH(yoy!$R$1,Data!$A$1:$AN$1,),))</f>
        <v>#N/A</v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>8.4204799902861144E-2</v>
      </c>
      <c r="T61" s="14" t="str">
        <f>IF(VLOOKUP(B61,Data!$A:$AN,MATCH(yoy!$T$1,Data!$A$1:$AN$1,),)=0,"#N/A",(VLOOKUP(B61,Data!$A:$AN,MATCH(yoy!$T$1,Data!$A$1:$AN$1,),)-VLOOKUP(A61,Data!$A:$AN,MATCH(yoy!$T$1,Data!$A$1:$AN$1,),))/VLOOKUP(A61,Data!$A:$AN,MATCH(yoy!$T$1,Data!$A$1:$AN$1,),))</f>
        <v>#N/A</v>
      </c>
      <c r="U61" s="14" t="str">
        <f>IF(VLOOKUP(B61,Data!$A:$AN,MATCH(yoy!$U$1,Data!$A$1:$AN$1,),)=0,"#N/A",(VLOOKUP(B61,Data!$A:$AN,MATCH(yoy!$U$1,Data!$A$1:$AN$1,),)-VLOOKUP(A61,Data!$A:$AN,MATCH(yoy!$U$1,Data!$A$1:$AN$1,),))/VLOOKUP(A61,Data!$A:$AN,MATCH(yoy!$U$1,Data!$A$1:$AN$1,),))</f>
        <v>#N/A</v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>7.2892051811281014E-2</v>
      </c>
      <c r="W61" s="14" t="str">
        <f>IF(VLOOKUP(B61,Data!$A:$AN,MATCH(yoy!$W$1,Data!$A$1:$AN$1,),)=0,"#N/A",(VLOOKUP(B61,Data!$A:$AN,MATCH(yoy!$W$1,Data!$A$1:$AN$1,),)-VLOOKUP(A61,Data!$A:$AN,MATCH(yoy!$W$1,Data!$A$1:$AN$1,),))/VLOOKUP(A61,Data!$A:$AN,MATCH(yoy!$W$1,Data!$A$1:$AN$1,),))</f>
        <v>#N/A</v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>6.8501607758943692E-2</v>
      </c>
      <c r="Y61" s="14" t="str">
        <f>IF(VLOOKUP(B61,Data!$A:$AN,MATCH(yoy!$Y$1,Data!$A$1:$AN$1,),)=0,"#N/A",(VLOOKUP(B61,Data!$A:$AN,MATCH(yoy!$Y$1,Data!$A$1:$AN$1,),)-VLOOKUP(A61,Data!$A:$AN,MATCH(yoy!$Y$1,Data!$A$1:$AN$1,),))/VLOOKUP(A61,Data!$A:$AN,MATCH(yoy!$Y$1,Data!$A$1:$AN$1,),))</f>
        <v>#N/A</v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>7.7123129105839711E-2</v>
      </c>
      <c r="AA61" s="14" t="str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>#N/A</v>
      </c>
    </row>
    <row r="62" spans="1:27" s="70" customFormat="1" x14ac:dyDescent="0.35">
      <c r="A62" s="20">
        <f t="shared" si="4"/>
        <v>43374</v>
      </c>
      <c r="B62" s="12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>5.0246480180518333E-2</v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>6.4357169039683665E-2</v>
      </c>
      <c r="E62" s="14" t="str">
        <f>IF(VLOOKUP(B62,Data!$A:$AN,MATCH(yoy!$E$1,Data!$A$1:$AN$1,),)=0,"#N/A",(VLOOKUP(B62,Data!$A:$AN,MATCH(yoy!$E$1,Data!$A$1:$AN$1,),)-VLOOKUP(A62,Data!$A:$AN,MATCH(yoy!$E$1,Data!$A$1:$AN$1,),))/VLOOKUP(A62,Data!$A:$AN,MATCH(yoy!$E$1,Data!$A$1:$AN$1,),))</f>
        <v>#N/A</v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>5.7492349958872639E-2</v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>1.9156644835914081E-2</v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>3.0049611611249701E-3</v>
      </c>
      <c r="I62" s="14" t="str">
        <f>IF(VLOOKUP(B62,Data!$A:$AN,MATCH(yoy!$I$1,Data!$A$1:$AN$1,),)=0,"#N/A",(VLOOKUP(B62,Data!$A:$AN,MATCH(yoy!$I$1,Data!$A$1:$AN$1,),)-VLOOKUP(A62,Data!$A:$AN,MATCH(yoy!$I$1,Data!$A$1:$AN$1,),))/VLOOKUP(A62,Data!$A:$AN,MATCH(yoy!$I$1,Data!$A$1:$AN$1,),))</f>
        <v>#N/A</v>
      </c>
      <c r="J62" s="14" t="str">
        <f>IF(VLOOKUP(B62,Data!$A:$AN,MATCH(yoy!$J$1,Data!$A$1:$AN$1,),)=0,"#N/A",(VLOOKUP(B62,Data!$A:$AN,MATCH(yoy!$J$1,Data!$A$1:$AN$1,),)-VLOOKUP(A62,Data!$A:$AN,MATCH(yoy!$J$1,Data!$A$1:$AN$1,),))/VLOOKUP(A62,Data!$A:$AN,MATCH(yoy!$J$1,Data!$A$1:$AN$1,),))</f>
        <v>#N/A</v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>4.6082953219475871E-2</v>
      </c>
      <c r="L62" s="14" t="str">
        <f>IF(VLOOKUP(B62,Data!$A:$AN,MATCH(yoy!$L$1,Data!$A$1:$AN$1,),)=0,"#N/A",(VLOOKUP(B62,Data!$A:$AN,MATCH(yoy!$L$1,Data!$A$1:$AN$1,),)-VLOOKUP(A62,Data!$A:$AN,MATCH(yoy!$L$1,Data!$A$1:$AN$1,),))/VLOOKUP(A62,Data!$A:$AN,MATCH(yoy!$L$1,Data!$A$1:$AN$1,),))</f>
        <v>#N/A</v>
      </c>
      <c r="M62" s="14" t="str">
        <f>IF(VLOOKUP(B62,Data!$A:$AN,MATCH(yoy!$M$1,Data!$A$1:$AN$1,),)=0,"#N/A",(VLOOKUP(B62,Data!$A:$AN,MATCH(yoy!$M$1,Data!$A$1:$AN$1,),)-VLOOKUP(A62,Data!$A:$AN,MATCH(yoy!$M$1,Data!$A$1:$AN$1,),))/VLOOKUP(A62,Data!$A:$AN,MATCH(yoy!$M$1,Data!$A$1:$AN$1,),))</f>
        <v>#N/A</v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>7.0065055882705451E-2</v>
      </c>
      <c r="O62" s="14" t="str">
        <f>IF(VLOOKUP(B62,Data!$A:$AN,MATCH(yoy!$O$1,Data!$A$1:$AN$1,),)=0,"#N/A",(VLOOKUP(B62,Data!$A:$AN,MATCH(yoy!$O$1,Data!$A$1:$AN$1,),)-VLOOKUP(A62,Data!$A:$AN,MATCH(yoy!$O$1,Data!$A$1:$AN$1,),))/VLOOKUP(A62,Data!$A:$AN,MATCH(yoy!$O$1,Data!$A$1:$AN$1,),))</f>
        <v>#N/A</v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>8.5429388801434858E-2</v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>2.253625889572328E-2</v>
      </c>
      <c r="R62" s="14" t="str">
        <f>IF(VLOOKUP(B62,Data!$A:$AN,MATCH(yoy!$R$1,Data!$A$1:$AN$1,),)=0,"#N/A",(VLOOKUP(B62,Data!$A:$AN,MATCH(yoy!$R$1,Data!$A$1:$AN$1,),)-VLOOKUP(A62,Data!$A:$AN,MATCH(yoy!$R$1,Data!$A$1:$AN$1,),))/VLOOKUP(A62,Data!$A:$AN,MATCH(yoy!$R$1,Data!$A$1:$AN$1,),))</f>
        <v>#N/A</v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>8.2615419651195857E-2</v>
      </c>
      <c r="T62" s="14" t="str">
        <f>IF(VLOOKUP(B62,Data!$A:$AN,MATCH(yoy!$T$1,Data!$A$1:$AN$1,),)=0,"#N/A",(VLOOKUP(B62,Data!$A:$AN,MATCH(yoy!$T$1,Data!$A$1:$AN$1,),)-VLOOKUP(A62,Data!$A:$AN,MATCH(yoy!$T$1,Data!$A$1:$AN$1,),))/VLOOKUP(A62,Data!$A:$AN,MATCH(yoy!$T$1,Data!$A$1:$AN$1,),))</f>
        <v>#N/A</v>
      </c>
      <c r="U62" s="14" t="str">
        <f>IF(VLOOKUP(B62,Data!$A:$AN,MATCH(yoy!$U$1,Data!$A$1:$AN$1,),)=0,"#N/A",(VLOOKUP(B62,Data!$A:$AN,MATCH(yoy!$U$1,Data!$A$1:$AN$1,),)-VLOOKUP(A62,Data!$A:$AN,MATCH(yoy!$U$1,Data!$A$1:$AN$1,),))/VLOOKUP(A62,Data!$A:$AN,MATCH(yoy!$U$1,Data!$A$1:$AN$1,),))</f>
        <v>#N/A</v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>7.3105459031701861E-2</v>
      </c>
      <c r="W62" s="14" t="str">
        <f>IF(VLOOKUP(B62,Data!$A:$AN,MATCH(yoy!$W$1,Data!$A$1:$AN$1,),)=0,"#N/A",(VLOOKUP(B62,Data!$A:$AN,MATCH(yoy!$W$1,Data!$A$1:$AN$1,),)-VLOOKUP(A62,Data!$A:$AN,MATCH(yoy!$W$1,Data!$A$1:$AN$1,),))/VLOOKUP(A62,Data!$A:$AN,MATCH(yoy!$W$1,Data!$A$1:$AN$1,),))</f>
        <v>#N/A</v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>6.7509297906549873E-2</v>
      </c>
      <c r="Y62" s="14" t="str">
        <f>IF(VLOOKUP(B62,Data!$A:$AN,MATCH(yoy!$Y$1,Data!$A$1:$AN$1,),)=0,"#N/A",(VLOOKUP(B62,Data!$A:$AN,MATCH(yoy!$Y$1,Data!$A$1:$AN$1,),)-VLOOKUP(A62,Data!$A:$AN,MATCH(yoy!$Y$1,Data!$A$1:$AN$1,),))/VLOOKUP(A62,Data!$A:$AN,MATCH(yoy!$Y$1,Data!$A$1:$AN$1,),))</f>
        <v>#N/A</v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>7.9602532097285947E-2</v>
      </c>
      <c r="AA62" s="14" t="str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>#N/A</v>
      </c>
    </row>
    <row r="63" spans="1:27" s="70" customFormat="1" x14ac:dyDescent="0.35">
      <c r="A63" s="20">
        <f t="shared" si="4"/>
        <v>43405</v>
      </c>
      <c r="B63" s="12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>5.5567189478683034E-2</v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>7.0799379205061047E-2</v>
      </c>
      <c r="E63" s="14" t="str">
        <f>IF(VLOOKUP(B63,Data!$A:$AN,MATCH(yoy!$E$1,Data!$A$1:$AN$1,),)=0,"#N/A",(VLOOKUP(B63,Data!$A:$AN,MATCH(yoy!$E$1,Data!$A$1:$AN$1,),)-VLOOKUP(A63,Data!$A:$AN,MATCH(yoy!$E$1,Data!$A$1:$AN$1,),))/VLOOKUP(A63,Data!$A:$AN,MATCH(yoy!$E$1,Data!$A$1:$AN$1,),))</f>
        <v>#N/A</v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>5.8486379245090661E-2</v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>2.1482634885301794E-2</v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>-2.1406607204782547E-3</v>
      </c>
      <c r="I63" s="14" t="str">
        <f>IF(VLOOKUP(B63,Data!$A:$AN,MATCH(yoy!$I$1,Data!$A$1:$AN$1,),)=0,"#N/A",(VLOOKUP(B63,Data!$A:$AN,MATCH(yoy!$I$1,Data!$A$1:$AN$1,),)-VLOOKUP(A63,Data!$A:$AN,MATCH(yoy!$I$1,Data!$A$1:$AN$1,),))/VLOOKUP(A63,Data!$A:$AN,MATCH(yoy!$I$1,Data!$A$1:$AN$1,),))</f>
        <v>#N/A</v>
      </c>
      <c r="J63" s="14" t="str">
        <f>IF(VLOOKUP(B63,Data!$A:$AN,MATCH(yoy!$J$1,Data!$A$1:$AN$1,),)=0,"#N/A",(VLOOKUP(B63,Data!$A:$AN,MATCH(yoy!$J$1,Data!$A$1:$AN$1,),)-VLOOKUP(A63,Data!$A:$AN,MATCH(yoy!$J$1,Data!$A$1:$AN$1,),))/VLOOKUP(A63,Data!$A:$AN,MATCH(yoy!$J$1,Data!$A$1:$AN$1,),))</f>
        <v>#N/A</v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>4.7160838166675378E-2</v>
      </c>
      <c r="L63" s="14" t="str">
        <f>IF(VLOOKUP(B63,Data!$A:$AN,MATCH(yoy!$L$1,Data!$A$1:$AN$1,),)=0,"#N/A",(VLOOKUP(B63,Data!$A:$AN,MATCH(yoy!$L$1,Data!$A$1:$AN$1,),)-VLOOKUP(A63,Data!$A:$AN,MATCH(yoy!$L$1,Data!$A$1:$AN$1,),))/VLOOKUP(A63,Data!$A:$AN,MATCH(yoy!$L$1,Data!$A$1:$AN$1,),))</f>
        <v>#N/A</v>
      </c>
      <c r="M63" s="14" t="str">
        <f>IF(VLOOKUP(B63,Data!$A:$AN,MATCH(yoy!$M$1,Data!$A$1:$AN$1,),)=0,"#N/A",(VLOOKUP(B63,Data!$A:$AN,MATCH(yoy!$M$1,Data!$A$1:$AN$1,),)-VLOOKUP(A63,Data!$A:$AN,MATCH(yoy!$M$1,Data!$A$1:$AN$1,),))/VLOOKUP(A63,Data!$A:$AN,MATCH(yoy!$M$1,Data!$A$1:$AN$1,),))</f>
        <v>#N/A</v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>7.400383408773635E-2</v>
      </c>
      <c r="O63" s="14" t="str">
        <f>IF(VLOOKUP(B63,Data!$A:$AN,MATCH(yoy!$O$1,Data!$A$1:$AN$1,),)=0,"#N/A",(VLOOKUP(B63,Data!$A:$AN,MATCH(yoy!$O$1,Data!$A$1:$AN$1,),)-VLOOKUP(A63,Data!$A:$AN,MATCH(yoy!$O$1,Data!$A$1:$AN$1,),))/VLOOKUP(A63,Data!$A:$AN,MATCH(yoy!$O$1,Data!$A$1:$AN$1,),))</f>
        <v>#N/A</v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>8.4430188995840552E-2</v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>2.4990233535528223E-2</v>
      </c>
      <c r="R63" s="14" t="str">
        <f>IF(VLOOKUP(B63,Data!$A:$AN,MATCH(yoy!$R$1,Data!$A$1:$AN$1,),)=0,"#N/A",(VLOOKUP(B63,Data!$A:$AN,MATCH(yoy!$R$1,Data!$A$1:$AN$1,),)-VLOOKUP(A63,Data!$A:$AN,MATCH(yoy!$R$1,Data!$A$1:$AN$1,),))/VLOOKUP(A63,Data!$A:$AN,MATCH(yoy!$R$1,Data!$A$1:$AN$1,),))</f>
        <v>#N/A</v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>8.2557315913102877E-2</v>
      </c>
      <c r="T63" s="14" t="str">
        <f>IF(VLOOKUP(B63,Data!$A:$AN,MATCH(yoy!$T$1,Data!$A$1:$AN$1,),)=0,"#N/A",(VLOOKUP(B63,Data!$A:$AN,MATCH(yoy!$T$1,Data!$A$1:$AN$1,),)-VLOOKUP(A63,Data!$A:$AN,MATCH(yoy!$T$1,Data!$A$1:$AN$1,),))/VLOOKUP(A63,Data!$A:$AN,MATCH(yoy!$T$1,Data!$A$1:$AN$1,),))</f>
        <v>#N/A</v>
      </c>
      <c r="U63" s="14" t="str">
        <f>IF(VLOOKUP(B63,Data!$A:$AN,MATCH(yoy!$U$1,Data!$A$1:$AN$1,),)=0,"#N/A",(VLOOKUP(B63,Data!$A:$AN,MATCH(yoy!$U$1,Data!$A$1:$AN$1,),)-VLOOKUP(A63,Data!$A:$AN,MATCH(yoy!$U$1,Data!$A$1:$AN$1,),))/VLOOKUP(A63,Data!$A:$AN,MATCH(yoy!$U$1,Data!$A$1:$AN$1,),))</f>
        <v>#N/A</v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>6.9475750653319485E-2</v>
      </c>
      <c r="W63" s="14" t="str">
        <f>IF(VLOOKUP(B63,Data!$A:$AN,MATCH(yoy!$W$1,Data!$A$1:$AN$1,),)=0,"#N/A",(VLOOKUP(B63,Data!$A:$AN,MATCH(yoy!$W$1,Data!$A$1:$AN$1,),)-VLOOKUP(A63,Data!$A:$AN,MATCH(yoy!$W$1,Data!$A$1:$AN$1,),))/VLOOKUP(A63,Data!$A:$AN,MATCH(yoy!$W$1,Data!$A$1:$AN$1,),))</f>
        <v>#N/A</v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>7.389532694776918E-2</v>
      </c>
      <c r="Y63" s="14" t="str">
        <f>IF(VLOOKUP(B63,Data!$A:$AN,MATCH(yoy!$Y$1,Data!$A$1:$AN$1,),)=0,"#N/A",(VLOOKUP(B63,Data!$A:$AN,MATCH(yoy!$Y$1,Data!$A$1:$AN$1,),)-VLOOKUP(A63,Data!$A:$AN,MATCH(yoy!$Y$1,Data!$A$1:$AN$1,),))/VLOOKUP(A63,Data!$A:$AN,MATCH(yoy!$Y$1,Data!$A$1:$AN$1,),))</f>
        <v>#N/A</v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>7.7034579658106284E-2</v>
      </c>
      <c r="AA63" s="14" t="str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>#N/A</v>
      </c>
    </row>
    <row r="64" spans="1:27" s="70" customFormat="1" x14ac:dyDescent="0.35">
      <c r="A64" s="20">
        <f t="shared" si="4"/>
        <v>43435</v>
      </c>
      <c r="B64" s="12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>5.4659634164444804E-2</v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>6.6878620232617605E-2</v>
      </c>
      <c r="E64" s="14" t="str">
        <f>IF(VLOOKUP(B64,Data!$A:$AN,MATCH(yoy!$E$1,Data!$A$1:$AN$1,),)=0,"#N/A",(VLOOKUP(B64,Data!$A:$AN,MATCH(yoy!$E$1,Data!$A$1:$AN$1,),)-VLOOKUP(A64,Data!$A:$AN,MATCH(yoy!$E$1,Data!$A$1:$AN$1,),))/VLOOKUP(A64,Data!$A:$AN,MATCH(yoy!$E$1,Data!$A$1:$AN$1,),))</f>
        <v>#N/A</v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>5.4969719050532391E-2</v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>2.237398899973557E-2</v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>-2.0570135731791013E-3</v>
      </c>
      <c r="I64" s="14" t="str">
        <f>IF(VLOOKUP(B64,Data!$A:$AN,MATCH(yoy!$I$1,Data!$A$1:$AN$1,),)=0,"#N/A",(VLOOKUP(B64,Data!$A:$AN,MATCH(yoy!$I$1,Data!$A$1:$AN$1,),)-VLOOKUP(A64,Data!$A:$AN,MATCH(yoy!$I$1,Data!$A$1:$AN$1,),))/VLOOKUP(A64,Data!$A:$AN,MATCH(yoy!$I$1,Data!$A$1:$AN$1,),))</f>
        <v>#N/A</v>
      </c>
      <c r="J64" s="14" t="str">
        <f>IF(VLOOKUP(B64,Data!$A:$AN,MATCH(yoy!$J$1,Data!$A$1:$AN$1,),)=0,"#N/A",(VLOOKUP(B64,Data!$A:$AN,MATCH(yoy!$J$1,Data!$A$1:$AN$1,),)-VLOOKUP(A64,Data!$A:$AN,MATCH(yoy!$J$1,Data!$A$1:$AN$1,),))/VLOOKUP(A64,Data!$A:$AN,MATCH(yoy!$J$1,Data!$A$1:$AN$1,),))</f>
        <v>#N/A</v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>4.3536826588880452E-2</v>
      </c>
      <c r="L64" s="14" t="str">
        <f>IF(VLOOKUP(B64,Data!$A:$AN,MATCH(yoy!$L$1,Data!$A$1:$AN$1,),)=0,"#N/A",(VLOOKUP(B64,Data!$A:$AN,MATCH(yoy!$L$1,Data!$A$1:$AN$1,),)-VLOOKUP(A64,Data!$A:$AN,MATCH(yoy!$L$1,Data!$A$1:$AN$1,),))/VLOOKUP(A64,Data!$A:$AN,MATCH(yoy!$L$1,Data!$A$1:$AN$1,),))</f>
        <v>#N/A</v>
      </c>
      <c r="M64" s="14" t="str">
        <f>IF(VLOOKUP(B64,Data!$A:$AN,MATCH(yoy!$M$1,Data!$A$1:$AN$1,),)=0,"#N/A",(VLOOKUP(B64,Data!$A:$AN,MATCH(yoy!$M$1,Data!$A$1:$AN$1,),)-VLOOKUP(A64,Data!$A:$AN,MATCH(yoy!$M$1,Data!$A$1:$AN$1,),))/VLOOKUP(A64,Data!$A:$AN,MATCH(yoy!$M$1,Data!$A$1:$AN$1,),))</f>
        <v>#N/A</v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>7.4194272820965648E-2</v>
      </c>
      <c r="O64" s="14" t="str">
        <f>IF(VLOOKUP(B64,Data!$A:$AN,MATCH(yoy!$O$1,Data!$A$1:$AN$1,),)=0,"#N/A",(VLOOKUP(B64,Data!$A:$AN,MATCH(yoy!$O$1,Data!$A$1:$AN$1,),)-VLOOKUP(A64,Data!$A:$AN,MATCH(yoy!$O$1,Data!$A$1:$AN$1,),))/VLOOKUP(A64,Data!$A:$AN,MATCH(yoy!$O$1,Data!$A$1:$AN$1,),))</f>
        <v>#N/A</v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>7.8868299266030464E-2</v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>2.5560531646837217E-2</v>
      </c>
      <c r="R64" s="14" t="str">
        <f>IF(VLOOKUP(B64,Data!$A:$AN,MATCH(yoy!$R$1,Data!$A$1:$AN$1,),)=0,"#N/A",(VLOOKUP(B64,Data!$A:$AN,MATCH(yoy!$R$1,Data!$A$1:$AN$1,),)-VLOOKUP(A64,Data!$A:$AN,MATCH(yoy!$R$1,Data!$A$1:$AN$1,),))/VLOOKUP(A64,Data!$A:$AN,MATCH(yoy!$R$1,Data!$A$1:$AN$1,),))</f>
        <v>#N/A</v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>8.2057378721534208E-2</v>
      </c>
      <c r="T64" s="14" t="str">
        <f>IF(VLOOKUP(B64,Data!$A:$AN,MATCH(yoy!$T$1,Data!$A$1:$AN$1,),)=0,"#N/A",(VLOOKUP(B64,Data!$A:$AN,MATCH(yoy!$T$1,Data!$A$1:$AN$1,),)-VLOOKUP(A64,Data!$A:$AN,MATCH(yoy!$T$1,Data!$A$1:$AN$1,),))/VLOOKUP(A64,Data!$A:$AN,MATCH(yoy!$T$1,Data!$A$1:$AN$1,),))</f>
        <v>#N/A</v>
      </c>
      <c r="U64" s="14" t="str">
        <f>IF(VLOOKUP(B64,Data!$A:$AN,MATCH(yoy!$U$1,Data!$A$1:$AN$1,),)=0,"#N/A",(VLOOKUP(B64,Data!$A:$AN,MATCH(yoy!$U$1,Data!$A$1:$AN$1,),)-VLOOKUP(A64,Data!$A:$AN,MATCH(yoy!$U$1,Data!$A$1:$AN$1,),))/VLOOKUP(A64,Data!$A:$AN,MATCH(yoy!$U$1,Data!$A$1:$AN$1,),))</f>
        <v>#N/A</v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>7.0453361912165363E-2</v>
      </c>
      <c r="W64" s="14" t="str">
        <f>IF(VLOOKUP(B64,Data!$A:$AN,MATCH(yoy!$W$1,Data!$A$1:$AN$1,),)=0,"#N/A",(VLOOKUP(B64,Data!$A:$AN,MATCH(yoy!$W$1,Data!$A$1:$AN$1,),)-VLOOKUP(A64,Data!$A:$AN,MATCH(yoy!$W$1,Data!$A$1:$AN$1,),))/VLOOKUP(A64,Data!$A:$AN,MATCH(yoy!$W$1,Data!$A$1:$AN$1,),))</f>
        <v>#N/A</v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>6.7961800739152894E-2</v>
      </c>
      <c r="Y64" s="14" t="str">
        <f>IF(VLOOKUP(B64,Data!$A:$AN,MATCH(yoy!$Y$1,Data!$A$1:$AN$1,),)=0,"#N/A",(VLOOKUP(B64,Data!$A:$AN,MATCH(yoy!$Y$1,Data!$A$1:$AN$1,),)-VLOOKUP(A64,Data!$A:$AN,MATCH(yoy!$Y$1,Data!$A$1:$AN$1,),))/VLOOKUP(A64,Data!$A:$AN,MATCH(yoy!$Y$1,Data!$A$1:$AN$1,),))</f>
        <v>#N/A</v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>7.2452874188658617E-2</v>
      </c>
      <c r="AA64" s="14" t="str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>#N/A</v>
      </c>
    </row>
    <row r="65" spans="1:27" s="70" customFormat="1" x14ac:dyDescent="0.35">
      <c r="A65" s="20">
        <f t="shared" si="4"/>
        <v>43466</v>
      </c>
      <c r="B65" s="12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>5.5694706743298406E-2</v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>6.7287001841306968E-2</v>
      </c>
      <c r="E65" s="14" t="str">
        <f>IF(VLOOKUP(B65,Data!$A:$AN,MATCH(yoy!$E$1,Data!$A$1:$AN$1,),)=0,"#N/A",(VLOOKUP(B65,Data!$A:$AN,MATCH(yoy!$E$1,Data!$A$1:$AN$1,),)-VLOOKUP(A65,Data!$A:$AN,MATCH(yoy!$E$1,Data!$A$1:$AN$1,),))/VLOOKUP(A65,Data!$A:$AN,MATCH(yoy!$E$1,Data!$A$1:$AN$1,),))</f>
        <v>#N/A</v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>5.1889751010535681E-2</v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>2.2965617345550159E-2</v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>2.5313840801516768E-3</v>
      </c>
      <c r="I65" s="14" t="str">
        <f>IF(VLOOKUP(B65,Data!$A:$AN,MATCH(yoy!$I$1,Data!$A$1:$AN$1,),)=0,"#N/A",(VLOOKUP(B65,Data!$A:$AN,MATCH(yoy!$I$1,Data!$A$1:$AN$1,),)-VLOOKUP(A65,Data!$A:$AN,MATCH(yoy!$I$1,Data!$A$1:$AN$1,),))/VLOOKUP(A65,Data!$A:$AN,MATCH(yoy!$I$1,Data!$A$1:$AN$1,),))</f>
        <v>#N/A</v>
      </c>
      <c r="J65" s="14" t="str">
        <f>IF(VLOOKUP(B65,Data!$A:$AN,MATCH(yoy!$J$1,Data!$A$1:$AN$1,),)=0,"#N/A",(VLOOKUP(B65,Data!$A:$AN,MATCH(yoy!$J$1,Data!$A$1:$AN$1,),)-VLOOKUP(A65,Data!$A:$AN,MATCH(yoy!$J$1,Data!$A$1:$AN$1,),))/VLOOKUP(A65,Data!$A:$AN,MATCH(yoy!$J$1,Data!$A$1:$AN$1,),))</f>
        <v>#N/A</v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>4.2097030281262188E-2</v>
      </c>
      <c r="L65" s="14" t="str">
        <f>IF(VLOOKUP(B65,Data!$A:$AN,MATCH(yoy!$L$1,Data!$A$1:$AN$1,),)=0,"#N/A",(VLOOKUP(B65,Data!$A:$AN,MATCH(yoy!$L$1,Data!$A$1:$AN$1,),)-VLOOKUP(A65,Data!$A:$AN,MATCH(yoy!$L$1,Data!$A$1:$AN$1,),))/VLOOKUP(A65,Data!$A:$AN,MATCH(yoy!$L$1,Data!$A$1:$AN$1,),))</f>
        <v>#N/A</v>
      </c>
      <c r="M65" s="14" t="str">
        <f>IF(VLOOKUP(B65,Data!$A:$AN,MATCH(yoy!$M$1,Data!$A$1:$AN$1,),)=0,"#N/A",(VLOOKUP(B65,Data!$A:$AN,MATCH(yoy!$M$1,Data!$A$1:$AN$1,),)-VLOOKUP(A65,Data!$A:$AN,MATCH(yoy!$M$1,Data!$A$1:$AN$1,),))/VLOOKUP(A65,Data!$A:$AN,MATCH(yoy!$M$1,Data!$A$1:$AN$1,),))</f>
        <v>#N/A</v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>6.3284512178613181E-2</v>
      </c>
      <c r="O65" s="14" t="str">
        <f>IF(VLOOKUP(B65,Data!$A:$AN,MATCH(yoy!$O$1,Data!$A$1:$AN$1,),)=0,"#N/A",(VLOOKUP(B65,Data!$A:$AN,MATCH(yoy!$O$1,Data!$A$1:$AN$1,),)-VLOOKUP(A65,Data!$A:$AN,MATCH(yoy!$O$1,Data!$A$1:$AN$1,),))/VLOOKUP(A65,Data!$A:$AN,MATCH(yoy!$O$1,Data!$A$1:$AN$1,),))</f>
        <v>#N/A</v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>8.5155284902318329E-2</v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>2.4344438036062704E-2</v>
      </c>
      <c r="R65" s="14" t="str">
        <f>IF(VLOOKUP(B65,Data!$A:$AN,MATCH(yoy!$R$1,Data!$A$1:$AN$1,),)=0,"#N/A",(VLOOKUP(B65,Data!$A:$AN,MATCH(yoy!$R$1,Data!$A$1:$AN$1,),)-VLOOKUP(A65,Data!$A:$AN,MATCH(yoy!$R$1,Data!$A$1:$AN$1,),))/VLOOKUP(A65,Data!$A:$AN,MATCH(yoy!$R$1,Data!$A$1:$AN$1,),))</f>
        <v>#N/A</v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>8.0146289758704414E-2</v>
      </c>
      <c r="T65" s="14" t="str">
        <f>IF(VLOOKUP(B65,Data!$A:$AN,MATCH(yoy!$T$1,Data!$A$1:$AN$1,),)=0,"#N/A",(VLOOKUP(B65,Data!$A:$AN,MATCH(yoy!$T$1,Data!$A$1:$AN$1,),)-VLOOKUP(A65,Data!$A:$AN,MATCH(yoy!$T$1,Data!$A$1:$AN$1,),))/VLOOKUP(A65,Data!$A:$AN,MATCH(yoy!$T$1,Data!$A$1:$AN$1,),))</f>
        <v>#N/A</v>
      </c>
      <c r="U65" s="14" t="str">
        <f>IF(VLOOKUP(B65,Data!$A:$AN,MATCH(yoy!$U$1,Data!$A$1:$AN$1,),)=0,"#N/A",(VLOOKUP(B65,Data!$A:$AN,MATCH(yoy!$U$1,Data!$A$1:$AN$1,),)-VLOOKUP(A65,Data!$A:$AN,MATCH(yoy!$U$1,Data!$A$1:$AN$1,),))/VLOOKUP(A65,Data!$A:$AN,MATCH(yoy!$U$1,Data!$A$1:$AN$1,),))</f>
        <v>#N/A</v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>7.1678633974019884E-2</v>
      </c>
      <c r="W65" s="14" t="str">
        <f>IF(VLOOKUP(B65,Data!$A:$AN,MATCH(yoy!$W$1,Data!$A$1:$AN$1,),)=0,"#N/A",(VLOOKUP(B65,Data!$A:$AN,MATCH(yoy!$W$1,Data!$A$1:$AN$1,),)-VLOOKUP(A65,Data!$A:$AN,MATCH(yoy!$W$1,Data!$A$1:$AN$1,),))/VLOOKUP(A65,Data!$A:$AN,MATCH(yoy!$W$1,Data!$A$1:$AN$1,),))</f>
        <v>#N/A</v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>6.6021574625664145E-2</v>
      </c>
      <c r="Y65" s="14" t="str">
        <f>IF(VLOOKUP(B65,Data!$A:$AN,MATCH(yoy!$Y$1,Data!$A$1:$AN$1,),)=0,"#N/A",(VLOOKUP(B65,Data!$A:$AN,MATCH(yoy!$Y$1,Data!$A$1:$AN$1,),)-VLOOKUP(A65,Data!$A:$AN,MATCH(yoy!$Y$1,Data!$A$1:$AN$1,),))/VLOOKUP(A65,Data!$A:$AN,MATCH(yoy!$Y$1,Data!$A$1:$AN$1,),))</f>
        <v>#N/A</v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>7.4430944748504493E-2</v>
      </c>
      <c r="AA65" s="14" t="str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>#N/A</v>
      </c>
    </row>
    <row r="66" spans="1:27" s="70" customFormat="1" x14ac:dyDescent="0.35">
      <c r="A66" s="20">
        <f t="shared" si="4"/>
        <v>43497</v>
      </c>
      <c r="B66" s="12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>5.8278339023712059E-2</v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>6.8157681846479579E-2</v>
      </c>
      <c r="E66" s="14" t="str">
        <f>IF(VLOOKUP(B66,Data!$A:$AN,MATCH(yoy!$E$1,Data!$A$1:$AN$1,),)=0,"#N/A",(VLOOKUP(B66,Data!$A:$AN,MATCH(yoy!$E$1,Data!$A$1:$AN$1,),)-VLOOKUP(A66,Data!$A:$AN,MATCH(yoy!$E$1,Data!$A$1:$AN$1,),))/VLOOKUP(A66,Data!$A:$AN,MATCH(yoy!$E$1,Data!$A$1:$AN$1,),))</f>
        <v>#N/A</v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>5.5089939434666405E-2</v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>2.4034301319915834E-2</v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>1.95268550139709E-2</v>
      </c>
      <c r="I66" s="14" t="str">
        <f>IF(VLOOKUP(B66,Data!$A:$AN,MATCH(yoy!$I$1,Data!$A$1:$AN$1,),)=0,"#N/A",(VLOOKUP(B66,Data!$A:$AN,MATCH(yoy!$I$1,Data!$A$1:$AN$1,),)-VLOOKUP(A66,Data!$A:$AN,MATCH(yoy!$I$1,Data!$A$1:$AN$1,),))/VLOOKUP(A66,Data!$A:$AN,MATCH(yoy!$I$1,Data!$A$1:$AN$1,),))</f>
        <v>#N/A</v>
      </c>
      <c r="J66" s="14" t="str">
        <f>IF(VLOOKUP(B66,Data!$A:$AN,MATCH(yoy!$J$1,Data!$A$1:$AN$1,),)=0,"#N/A",(VLOOKUP(B66,Data!$A:$AN,MATCH(yoy!$J$1,Data!$A$1:$AN$1,),)-VLOOKUP(A66,Data!$A:$AN,MATCH(yoy!$J$1,Data!$A$1:$AN$1,),))/VLOOKUP(A66,Data!$A:$AN,MATCH(yoy!$J$1,Data!$A$1:$AN$1,),))</f>
        <v>#N/A</v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>4.3833498304409683E-2</v>
      </c>
      <c r="L66" s="14" t="str">
        <f>IF(VLOOKUP(B66,Data!$A:$AN,MATCH(yoy!$L$1,Data!$A$1:$AN$1,),)=0,"#N/A",(VLOOKUP(B66,Data!$A:$AN,MATCH(yoy!$L$1,Data!$A$1:$AN$1,),)-VLOOKUP(A66,Data!$A:$AN,MATCH(yoy!$L$1,Data!$A$1:$AN$1,),))/VLOOKUP(A66,Data!$A:$AN,MATCH(yoy!$L$1,Data!$A$1:$AN$1,),))</f>
        <v>#N/A</v>
      </c>
      <c r="M66" s="14" t="str">
        <f>IF(VLOOKUP(B66,Data!$A:$AN,MATCH(yoy!$M$1,Data!$A$1:$AN$1,),)=0,"#N/A",(VLOOKUP(B66,Data!$A:$AN,MATCH(yoy!$M$1,Data!$A$1:$AN$1,),)-VLOOKUP(A66,Data!$A:$AN,MATCH(yoy!$M$1,Data!$A$1:$AN$1,),))/VLOOKUP(A66,Data!$A:$AN,MATCH(yoy!$M$1,Data!$A$1:$AN$1,),))</f>
        <v>#N/A</v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>6.1441865428978018E-2</v>
      </c>
      <c r="O66" s="14" t="str">
        <f>IF(VLOOKUP(B66,Data!$A:$AN,MATCH(yoy!$O$1,Data!$A$1:$AN$1,),)=0,"#N/A",(VLOOKUP(B66,Data!$A:$AN,MATCH(yoy!$O$1,Data!$A$1:$AN$1,),)-VLOOKUP(A66,Data!$A:$AN,MATCH(yoy!$O$1,Data!$A$1:$AN$1,),))/VLOOKUP(A66,Data!$A:$AN,MATCH(yoy!$O$1,Data!$A$1:$AN$1,),))</f>
        <v>#N/A</v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>8.5971617018376245E-2</v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>2.3602385351923327E-2</v>
      </c>
      <c r="R66" s="14" t="str">
        <f>IF(VLOOKUP(B66,Data!$A:$AN,MATCH(yoy!$R$1,Data!$A$1:$AN$1,),)=0,"#N/A",(VLOOKUP(B66,Data!$A:$AN,MATCH(yoy!$R$1,Data!$A$1:$AN$1,),)-VLOOKUP(A66,Data!$A:$AN,MATCH(yoy!$R$1,Data!$A$1:$AN$1,),))/VLOOKUP(A66,Data!$A:$AN,MATCH(yoy!$R$1,Data!$A$1:$AN$1,),))</f>
        <v>#N/A</v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>8.212665044430964E-2</v>
      </c>
      <c r="T66" s="14" t="str">
        <f>IF(VLOOKUP(B66,Data!$A:$AN,MATCH(yoy!$T$1,Data!$A$1:$AN$1,),)=0,"#N/A",(VLOOKUP(B66,Data!$A:$AN,MATCH(yoy!$T$1,Data!$A$1:$AN$1,),)-VLOOKUP(A66,Data!$A:$AN,MATCH(yoy!$T$1,Data!$A$1:$AN$1,),))/VLOOKUP(A66,Data!$A:$AN,MATCH(yoy!$T$1,Data!$A$1:$AN$1,),))</f>
        <v>#N/A</v>
      </c>
      <c r="U66" s="14" t="str">
        <f>IF(VLOOKUP(B66,Data!$A:$AN,MATCH(yoy!$U$1,Data!$A$1:$AN$1,),)=0,"#N/A",(VLOOKUP(B66,Data!$A:$AN,MATCH(yoy!$U$1,Data!$A$1:$AN$1,),)-VLOOKUP(A66,Data!$A:$AN,MATCH(yoy!$U$1,Data!$A$1:$AN$1,),))/VLOOKUP(A66,Data!$A:$AN,MATCH(yoy!$U$1,Data!$A$1:$AN$1,),))</f>
        <v>#N/A</v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>6.6410590428263083E-2</v>
      </c>
      <c r="W66" s="14" t="str">
        <f>IF(VLOOKUP(B66,Data!$A:$AN,MATCH(yoy!$W$1,Data!$A$1:$AN$1,),)=0,"#N/A",(VLOOKUP(B66,Data!$A:$AN,MATCH(yoy!$W$1,Data!$A$1:$AN$1,),)-VLOOKUP(A66,Data!$A:$AN,MATCH(yoy!$W$1,Data!$A$1:$AN$1,),))/VLOOKUP(A66,Data!$A:$AN,MATCH(yoy!$W$1,Data!$A$1:$AN$1,),))</f>
        <v>#N/A</v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>7.3800258571185717E-2</v>
      </c>
      <c r="Y66" s="14" t="str">
        <f>IF(VLOOKUP(B66,Data!$A:$AN,MATCH(yoy!$Y$1,Data!$A$1:$AN$1,),)=0,"#N/A",(VLOOKUP(B66,Data!$A:$AN,MATCH(yoy!$Y$1,Data!$A$1:$AN$1,),)-VLOOKUP(A66,Data!$A:$AN,MATCH(yoy!$Y$1,Data!$A$1:$AN$1,),))/VLOOKUP(A66,Data!$A:$AN,MATCH(yoy!$Y$1,Data!$A$1:$AN$1,),))</f>
        <v>#N/A</v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>7.8767447062160392E-2</v>
      </c>
      <c r="AA66" s="14" t="str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>#N/A</v>
      </c>
    </row>
    <row r="67" spans="1:27" s="70" customFormat="1" x14ac:dyDescent="0.35">
      <c r="A67" s="20">
        <f t="shared" si="4"/>
        <v>43525</v>
      </c>
      <c r="B67" s="12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>8.3096379607185161E-2</v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>0.10184893118263849</v>
      </c>
      <c r="E67" s="14" t="str">
        <f>IF(VLOOKUP(B67,Data!$A:$AN,MATCH(yoy!$E$1,Data!$A$1:$AN$1,),)=0,"#N/A",(VLOOKUP(B67,Data!$A:$AN,MATCH(yoy!$E$1,Data!$A$1:$AN$1,),)-VLOOKUP(A67,Data!$A:$AN,MATCH(yoy!$E$1,Data!$A$1:$AN$1,),))/VLOOKUP(A67,Data!$A:$AN,MATCH(yoy!$E$1,Data!$A$1:$AN$1,),))</f>
        <v>#N/A</v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>6.5741635347546429E-2</v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>2.6345452736138364E-2</v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>5.6414428173643907E-2</v>
      </c>
      <c r="I67" s="14" t="str">
        <f>IF(VLOOKUP(B67,Data!$A:$AN,MATCH(yoy!$I$1,Data!$A$1:$AN$1,),)=0,"#N/A",(VLOOKUP(B67,Data!$A:$AN,MATCH(yoy!$I$1,Data!$A$1:$AN$1,),)-VLOOKUP(A67,Data!$A:$AN,MATCH(yoy!$I$1,Data!$A$1:$AN$1,),))/VLOOKUP(A67,Data!$A:$AN,MATCH(yoy!$I$1,Data!$A$1:$AN$1,),))</f>
        <v>#N/A</v>
      </c>
      <c r="J67" s="14" t="str">
        <f>IF(VLOOKUP(B67,Data!$A:$AN,MATCH(yoy!$J$1,Data!$A$1:$AN$1,),)=0,"#N/A",(VLOOKUP(B67,Data!$A:$AN,MATCH(yoy!$J$1,Data!$A$1:$AN$1,),)-VLOOKUP(A67,Data!$A:$AN,MATCH(yoy!$J$1,Data!$A$1:$AN$1,),))/VLOOKUP(A67,Data!$A:$AN,MATCH(yoy!$J$1,Data!$A$1:$AN$1,),))</f>
        <v>#N/A</v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>6.5881263881350349E-2</v>
      </c>
      <c r="L67" s="14" t="str">
        <f>IF(VLOOKUP(B67,Data!$A:$AN,MATCH(yoy!$L$1,Data!$A$1:$AN$1,),)=0,"#N/A",(VLOOKUP(B67,Data!$A:$AN,MATCH(yoy!$L$1,Data!$A$1:$AN$1,),)-VLOOKUP(A67,Data!$A:$AN,MATCH(yoy!$L$1,Data!$A$1:$AN$1,),))/VLOOKUP(A67,Data!$A:$AN,MATCH(yoy!$L$1,Data!$A$1:$AN$1,),))</f>
        <v>#N/A</v>
      </c>
      <c r="M67" s="14" t="str">
        <f>IF(VLOOKUP(B67,Data!$A:$AN,MATCH(yoy!$M$1,Data!$A$1:$AN$1,),)=0,"#N/A",(VLOOKUP(B67,Data!$A:$AN,MATCH(yoy!$M$1,Data!$A$1:$AN$1,),)-VLOOKUP(A67,Data!$A:$AN,MATCH(yoy!$M$1,Data!$A$1:$AN$1,),))/VLOOKUP(A67,Data!$A:$AN,MATCH(yoy!$M$1,Data!$A$1:$AN$1,),))</f>
        <v>#N/A</v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>7.6138548246504165E-2</v>
      </c>
      <c r="O67" s="14" t="str">
        <f>IF(VLOOKUP(B67,Data!$A:$AN,MATCH(yoy!$O$1,Data!$A$1:$AN$1,),)=0,"#N/A",(VLOOKUP(B67,Data!$A:$AN,MATCH(yoy!$O$1,Data!$A$1:$AN$1,),)-VLOOKUP(A67,Data!$A:$AN,MATCH(yoy!$O$1,Data!$A$1:$AN$1,),))/VLOOKUP(A67,Data!$A:$AN,MATCH(yoy!$O$1,Data!$A$1:$AN$1,),))</f>
        <v>#N/A</v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>0.10188700784077015</v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>3.3781229738897238E-2</v>
      </c>
      <c r="R67" s="14" t="str">
        <f>IF(VLOOKUP(B67,Data!$A:$AN,MATCH(yoy!$R$1,Data!$A$1:$AN$1,),)=0,"#N/A",(VLOOKUP(B67,Data!$A:$AN,MATCH(yoy!$R$1,Data!$A$1:$AN$1,),)-VLOOKUP(A67,Data!$A:$AN,MATCH(yoy!$R$1,Data!$A$1:$AN$1,),))/VLOOKUP(A67,Data!$A:$AN,MATCH(yoy!$R$1,Data!$A$1:$AN$1,),))</f>
        <v>#N/A</v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>8.2945852592105837E-2</v>
      </c>
      <c r="T67" s="14" t="str">
        <f>IF(VLOOKUP(B67,Data!$A:$AN,MATCH(yoy!$T$1,Data!$A$1:$AN$1,),)=0,"#N/A",(VLOOKUP(B67,Data!$A:$AN,MATCH(yoy!$T$1,Data!$A$1:$AN$1,),)-VLOOKUP(A67,Data!$A:$AN,MATCH(yoy!$T$1,Data!$A$1:$AN$1,),))/VLOOKUP(A67,Data!$A:$AN,MATCH(yoy!$T$1,Data!$A$1:$AN$1,),))</f>
        <v>#N/A</v>
      </c>
      <c r="U67" s="14" t="str">
        <f>IF(VLOOKUP(B67,Data!$A:$AN,MATCH(yoy!$U$1,Data!$A$1:$AN$1,),)=0,"#N/A",(VLOOKUP(B67,Data!$A:$AN,MATCH(yoy!$U$1,Data!$A$1:$AN$1,),)-VLOOKUP(A67,Data!$A:$AN,MATCH(yoy!$U$1,Data!$A$1:$AN$1,),))/VLOOKUP(A67,Data!$A:$AN,MATCH(yoy!$U$1,Data!$A$1:$AN$1,),))</f>
        <v>#N/A</v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>9.978081525552103E-2</v>
      </c>
      <c r="W67" s="14" t="str">
        <f>IF(VLOOKUP(B67,Data!$A:$AN,MATCH(yoy!$W$1,Data!$A$1:$AN$1,),)=0,"#N/A",(VLOOKUP(B67,Data!$A:$AN,MATCH(yoy!$W$1,Data!$A$1:$AN$1,),)-VLOOKUP(A67,Data!$A:$AN,MATCH(yoy!$W$1,Data!$A$1:$AN$1,),))/VLOOKUP(A67,Data!$A:$AN,MATCH(yoy!$W$1,Data!$A$1:$AN$1,),))</f>
        <v>#N/A</v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>8.6197164339556168E-2</v>
      </c>
      <c r="Y67" s="14" t="str">
        <f>IF(VLOOKUP(B67,Data!$A:$AN,MATCH(yoy!$Y$1,Data!$A$1:$AN$1,),)=0,"#N/A",(VLOOKUP(B67,Data!$A:$AN,MATCH(yoy!$Y$1,Data!$A$1:$AN$1,),)-VLOOKUP(A67,Data!$A:$AN,MATCH(yoy!$Y$1,Data!$A$1:$AN$1,),))/VLOOKUP(A67,Data!$A:$AN,MATCH(yoy!$Y$1,Data!$A$1:$AN$1,),))</f>
        <v>#N/A</v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>9.1868204081944432E-2</v>
      </c>
      <c r="AA67" s="14" t="str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>#N/A</v>
      </c>
    </row>
    <row r="68" spans="1:27" s="70" customFormat="1" x14ac:dyDescent="0.35">
      <c r="A68" s="20">
        <f t="shared" si="4"/>
        <v>43556</v>
      </c>
      <c r="B68" s="12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>0.12750839644172424</v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>0.16928026666423679</v>
      </c>
      <c r="E68" s="14" t="str">
        <f>IF(VLOOKUP(B68,Data!$A:$AN,MATCH(yoy!$E$1,Data!$A$1:$AN$1,),)=0,"#N/A",(VLOOKUP(B68,Data!$A:$AN,MATCH(yoy!$E$1,Data!$A$1:$AN$1,),)-VLOOKUP(A68,Data!$A:$AN,MATCH(yoy!$E$1,Data!$A$1:$AN$1,),))/VLOOKUP(A68,Data!$A:$AN,MATCH(yoy!$E$1,Data!$A$1:$AN$1,),))</f>
        <v>#N/A</v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>7.779247964373262E-2</v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>2.9831664373220591E-2</v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>8.5968054933572347E-2</v>
      </c>
      <c r="I68" s="14" t="str">
        <f>IF(VLOOKUP(B68,Data!$A:$AN,MATCH(yoy!$I$1,Data!$A$1:$AN$1,),)=0,"#N/A",(VLOOKUP(B68,Data!$A:$AN,MATCH(yoy!$I$1,Data!$A$1:$AN$1,),)-VLOOKUP(A68,Data!$A:$AN,MATCH(yoy!$I$1,Data!$A$1:$AN$1,),))/VLOOKUP(A68,Data!$A:$AN,MATCH(yoy!$I$1,Data!$A$1:$AN$1,),))</f>
        <v>#N/A</v>
      </c>
      <c r="J68" s="14" t="str">
        <f>IF(VLOOKUP(B68,Data!$A:$AN,MATCH(yoy!$J$1,Data!$A$1:$AN$1,),)=0,"#N/A",(VLOOKUP(B68,Data!$A:$AN,MATCH(yoy!$J$1,Data!$A$1:$AN$1,),)-VLOOKUP(A68,Data!$A:$AN,MATCH(yoy!$J$1,Data!$A$1:$AN$1,),))/VLOOKUP(A68,Data!$A:$AN,MATCH(yoy!$J$1,Data!$A$1:$AN$1,),))</f>
        <v>#N/A</v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>9.7119003115264738E-2</v>
      </c>
      <c r="L68" s="14" t="str">
        <f>IF(VLOOKUP(B68,Data!$A:$AN,MATCH(yoy!$L$1,Data!$A$1:$AN$1,),)=0,"#N/A",(VLOOKUP(B68,Data!$A:$AN,MATCH(yoy!$L$1,Data!$A$1:$AN$1,),)-VLOOKUP(A68,Data!$A:$AN,MATCH(yoy!$L$1,Data!$A$1:$AN$1,),))/VLOOKUP(A68,Data!$A:$AN,MATCH(yoy!$L$1,Data!$A$1:$AN$1,),))</f>
        <v>#N/A</v>
      </c>
      <c r="M68" s="14" t="str">
        <f>IF(VLOOKUP(B68,Data!$A:$AN,MATCH(yoy!$M$1,Data!$A$1:$AN$1,),)=0,"#N/A",(VLOOKUP(B68,Data!$A:$AN,MATCH(yoy!$M$1,Data!$A$1:$AN$1,),)-VLOOKUP(A68,Data!$A:$AN,MATCH(yoy!$M$1,Data!$A$1:$AN$1,),))/VLOOKUP(A68,Data!$A:$AN,MATCH(yoy!$M$1,Data!$A$1:$AN$1,),))</f>
        <v>#N/A</v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>0.10744306655141847</v>
      </c>
      <c r="O68" s="14" t="str">
        <f>IF(VLOOKUP(B68,Data!$A:$AN,MATCH(yoy!$O$1,Data!$A$1:$AN$1,),)=0,"#N/A",(VLOOKUP(B68,Data!$A:$AN,MATCH(yoy!$O$1,Data!$A$1:$AN$1,),)-VLOOKUP(A68,Data!$A:$AN,MATCH(yoy!$O$1,Data!$A$1:$AN$1,),))/VLOOKUP(A68,Data!$A:$AN,MATCH(yoy!$O$1,Data!$A$1:$AN$1,),))</f>
        <v>#N/A</v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>0.13078365064819697</v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>5.9640900609032065E-2</v>
      </c>
      <c r="R68" s="14" t="str">
        <f>IF(VLOOKUP(B68,Data!$A:$AN,MATCH(yoy!$R$1,Data!$A$1:$AN$1,),)=0,"#N/A",(VLOOKUP(B68,Data!$A:$AN,MATCH(yoy!$R$1,Data!$A$1:$AN$1,),)-VLOOKUP(A68,Data!$A:$AN,MATCH(yoy!$R$1,Data!$A$1:$AN$1,),))/VLOOKUP(A68,Data!$A:$AN,MATCH(yoy!$R$1,Data!$A$1:$AN$1,),))</f>
        <v>#N/A</v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>8.2968976373512179E-2</v>
      </c>
      <c r="T68" s="14" t="str">
        <f>IF(VLOOKUP(B68,Data!$A:$AN,MATCH(yoy!$T$1,Data!$A$1:$AN$1,),)=0,"#N/A",(VLOOKUP(B68,Data!$A:$AN,MATCH(yoy!$T$1,Data!$A$1:$AN$1,),)-VLOOKUP(A68,Data!$A:$AN,MATCH(yoy!$T$1,Data!$A$1:$AN$1,),))/VLOOKUP(A68,Data!$A:$AN,MATCH(yoy!$T$1,Data!$A$1:$AN$1,),))</f>
        <v>#N/A</v>
      </c>
      <c r="U68" s="14" t="str">
        <f>IF(VLOOKUP(B68,Data!$A:$AN,MATCH(yoy!$U$1,Data!$A$1:$AN$1,),)=0,"#N/A",(VLOOKUP(B68,Data!$A:$AN,MATCH(yoy!$U$1,Data!$A$1:$AN$1,),)-VLOOKUP(A68,Data!$A:$AN,MATCH(yoy!$U$1,Data!$A$1:$AN$1,),))/VLOOKUP(A68,Data!$A:$AN,MATCH(yoy!$U$1,Data!$A$1:$AN$1,),))</f>
        <v>#N/A</v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>0.13363222703528591</v>
      </c>
      <c r="W68" s="14" t="str">
        <f>IF(VLOOKUP(B68,Data!$A:$AN,MATCH(yoy!$W$1,Data!$A$1:$AN$1,),)=0,"#N/A",(VLOOKUP(B68,Data!$A:$AN,MATCH(yoy!$W$1,Data!$A$1:$AN$1,),)-VLOOKUP(A68,Data!$A:$AN,MATCH(yoy!$W$1,Data!$A$1:$AN$1,),))/VLOOKUP(A68,Data!$A:$AN,MATCH(yoy!$W$1,Data!$A$1:$AN$1,),))</f>
        <v>#N/A</v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>9.9851999953139814E-2</v>
      </c>
      <c r="Y68" s="14" t="str">
        <f>IF(VLOOKUP(B68,Data!$A:$AN,MATCH(yoy!$Y$1,Data!$A$1:$AN$1,),)=0,"#N/A",(VLOOKUP(B68,Data!$A:$AN,MATCH(yoy!$Y$1,Data!$A$1:$AN$1,),)-VLOOKUP(A68,Data!$A:$AN,MATCH(yoy!$Y$1,Data!$A$1:$AN$1,),))/VLOOKUP(A68,Data!$A:$AN,MATCH(yoy!$Y$1,Data!$A$1:$AN$1,),))</f>
        <v>#N/A</v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>0.10179321489948716</v>
      </c>
      <c r="AA68" s="14" t="str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>#N/A</v>
      </c>
    </row>
    <row r="69" spans="1:27" s="70" customFormat="1" x14ac:dyDescent="0.35">
      <c r="A69" s="20">
        <f t="shared" si="4"/>
        <v>43586</v>
      </c>
      <c r="B69" s="12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>0.15939297302398056</v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>0.21887574003463914</v>
      </c>
      <c r="E69" s="14" t="str">
        <f>IF(VLOOKUP(B69,Data!$A:$AN,MATCH(yoy!$E$1,Data!$A$1:$AN$1,),)=0,"#N/A",(VLOOKUP(B69,Data!$A:$AN,MATCH(yoy!$E$1,Data!$A$1:$AN$1,),)-VLOOKUP(A69,Data!$A:$AN,MATCH(yoy!$E$1,Data!$A$1:$AN$1,),))/VLOOKUP(A69,Data!$A:$AN,MATCH(yoy!$E$1,Data!$A$1:$AN$1,),))</f>
        <v>#N/A</v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>8.6509363182726853E-2</v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>4.1106160916802456E-2</v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>9.3666936083647873E-2</v>
      </c>
      <c r="I69" s="14" t="str">
        <f>IF(VLOOKUP(B69,Data!$A:$AN,MATCH(yoy!$I$1,Data!$A$1:$AN$1,),)=0,"#N/A",(VLOOKUP(B69,Data!$A:$AN,MATCH(yoy!$I$1,Data!$A$1:$AN$1,),)-VLOOKUP(A69,Data!$A:$AN,MATCH(yoy!$I$1,Data!$A$1:$AN$1,),))/VLOOKUP(A69,Data!$A:$AN,MATCH(yoy!$I$1,Data!$A$1:$AN$1,),))</f>
        <v>#N/A</v>
      </c>
      <c r="J69" s="14" t="str">
        <f>IF(VLOOKUP(B69,Data!$A:$AN,MATCH(yoy!$J$1,Data!$A$1:$AN$1,),)=0,"#N/A",(VLOOKUP(B69,Data!$A:$AN,MATCH(yoy!$J$1,Data!$A$1:$AN$1,),)-VLOOKUP(A69,Data!$A:$AN,MATCH(yoy!$J$1,Data!$A$1:$AN$1,),))/VLOOKUP(A69,Data!$A:$AN,MATCH(yoy!$J$1,Data!$A$1:$AN$1,),))</f>
        <v>#N/A</v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>0.10723325138926183</v>
      </c>
      <c r="L69" s="14" t="str">
        <f>IF(VLOOKUP(B69,Data!$A:$AN,MATCH(yoy!$L$1,Data!$A$1:$AN$1,),)=0,"#N/A",(VLOOKUP(B69,Data!$A:$AN,MATCH(yoy!$L$1,Data!$A$1:$AN$1,),)-VLOOKUP(A69,Data!$A:$AN,MATCH(yoy!$L$1,Data!$A$1:$AN$1,),))/VLOOKUP(A69,Data!$A:$AN,MATCH(yoy!$L$1,Data!$A$1:$AN$1,),))</f>
        <v>#N/A</v>
      </c>
      <c r="M69" s="14" t="str">
        <f>IF(VLOOKUP(B69,Data!$A:$AN,MATCH(yoy!$M$1,Data!$A$1:$AN$1,),)=0,"#N/A",(VLOOKUP(B69,Data!$A:$AN,MATCH(yoy!$M$1,Data!$A$1:$AN$1,),)-VLOOKUP(A69,Data!$A:$AN,MATCH(yoy!$M$1,Data!$A$1:$AN$1,),))/VLOOKUP(A69,Data!$A:$AN,MATCH(yoy!$M$1,Data!$A$1:$AN$1,),))</f>
        <v>#N/A</v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>0.12901952887879881</v>
      </c>
      <c r="O69" s="14" t="str">
        <f>IF(VLOOKUP(B69,Data!$A:$AN,MATCH(yoy!$O$1,Data!$A$1:$AN$1,),)=0,"#N/A",(VLOOKUP(B69,Data!$A:$AN,MATCH(yoy!$O$1,Data!$A$1:$AN$1,),)-VLOOKUP(A69,Data!$A:$AN,MATCH(yoy!$O$1,Data!$A$1:$AN$1,),))/VLOOKUP(A69,Data!$A:$AN,MATCH(yoy!$O$1,Data!$A$1:$AN$1,),))</f>
        <v>#N/A</v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>0.14803763488766167</v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>7.6392510724098042E-2</v>
      </c>
      <c r="R69" s="14" t="str">
        <f>IF(VLOOKUP(B69,Data!$A:$AN,MATCH(yoy!$R$1,Data!$A$1:$AN$1,),)=0,"#N/A",(VLOOKUP(B69,Data!$A:$AN,MATCH(yoy!$R$1,Data!$A$1:$AN$1,),)-VLOOKUP(A69,Data!$A:$AN,MATCH(yoy!$R$1,Data!$A$1:$AN$1,),))/VLOOKUP(A69,Data!$A:$AN,MATCH(yoy!$R$1,Data!$A$1:$AN$1,),))</f>
        <v>#N/A</v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>8.4758320984365504E-2</v>
      </c>
      <c r="T69" s="14" t="str">
        <f>IF(VLOOKUP(B69,Data!$A:$AN,MATCH(yoy!$T$1,Data!$A$1:$AN$1,),)=0,"#N/A",(VLOOKUP(B69,Data!$A:$AN,MATCH(yoy!$T$1,Data!$A$1:$AN$1,),)-VLOOKUP(A69,Data!$A:$AN,MATCH(yoy!$T$1,Data!$A$1:$AN$1,),))/VLOOKUP(A69,Data!$A:$AN,MATCH(yoy!$T$1,Data!$A$1:$AN$1,),))</f>
        <v>#N/A</v>
      </c>
      <c r="U69" s="14" t="str">
        <f>IF(VLOOKUP(B69,Data!$A:$AN,MATCH(yoy!$U$1,Data!$A$1:$AN$1,),)=0,"#N/A",(VLOOKUP(B69,Data!$A:$AN,MATCH(yoy!$U$1,Data!$A$1:$AN$1,),)-VLOOKUP(A69,Data!$A:$AN,MATCH(yoy!$U$1,Data!$A$1:$AN$1,),))/VLOOKUP(A69,Data!$A:$AN,MATCH(yoy!$U$1,Data!$A$1:$AN$1,),))</f>
        <v>#N/A</v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>0.13922951270398343</v>
      </c>
      <c r="W69" s="14" t="str">
        <f>IF(VLOOKUP(B69,Data!$A:$AN,MATCH(yoy!$W$1,Data!$A$1:$AN$1,),)=0,"#N/A",(VLOOKUP(B69,Data!$A:$AN,MATCH(yoy!$W$1,Data!$A$1:$AN$1,),)-VLOOKUP(A69,Data!$A:$AN,MATCH(yoy!$W$1,Data!$A$1:$AN$1,),))/VLOOKUP(A69,Data!$A:$AN,MATCH(yoy!$W$1,Data!$A$1:$AN$1,),))</f>
        <v>#N/A</v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>0.10527175570864274</v>
      </c>
      <c r="Y69" s="14" t="str">
        <f>IF(VLOOKUP(B69,Data!$A:$AN,MATCH(yoy!$Y$1,Data!$A$1:$AN$1,),)=0,"#N/A",(VLOOKUP(B69,Data!$A:$AN,MATCH(yoy!$Y$1,Data!$A$1:$AN$1,),)-VLOOKUP(A69,Data!$A:$AN,MATCH(yoy!$Y$1,Data!$A$1:$AN$1,),))/VLOOKUP(A69,Data!$A:$AN,MATCH(yoy!$Y$1,Data!$A$1:$AN$1,),))</f>
        <v>#N/A</v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>9.6023207083320114E-2</v>
      </c>
      <c r="AA69" s="14" t="str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>#N/A</v>
      </c>
    </row>
    <row r="70" spans="1:27" s="70" customFormat="1" x14ac:dyDescent="0.35">
      <c r="A70" s="20">
        <f t="shared" si="4"/>
        <v>43617</v>
      </c>
      <c r="B70" s="12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>0.16964299317065981</v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>0.22870524041173546</v>
      </c>
      <c r="E70" s="14" t="str">
        <f>IF(VLOOKUP(B70,Data!$A:$AN,MATCH(yoy!$E$1,Data!$A$1:$AN$1,),)=0,"#N/A",(VLOOKUP(B70,Data!$A:$AN,MATCH(yoy!$E$1,Data!$A$1:$AN$1,),)-VLOOKUP(A70,Data!$A:$AN,MATCH(yoy!$E$1,Data!$A$1:$AN$1,),))/VLOOKUP(A70,Data!$A:$AN,MATCH(yoy!$E$1,Data!$A$1:$AN$1,),))</f>
        <v>#N/A</v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>9.1823819611252466E-2</v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>5.8887668364087188E-2</v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>0.10277573045429682</v>
      </c>
      <c r="I70" s="14" t="str">
        <f>IF(VLOOKUP(B70,Data!$A:$AN,MATCH(yoy!$I$1,Data!$A$1:$AN$1,),)=0,"#N/A",(VLOOKUP(B70,Data!$A:$AN,MATCH(yoy!$I$1,Data!$A$1:$AN$1,),)-VLOOKUP(A70,Data!$A:$AN,MATCH(yoy!$I$1,Data!$A$1:$AN$1,),))/VLOOKUP(A70,Data!$A:$AN,MATCH(yoy!$I$1,Data!$A$1:$AN$1,),))</f>
        <v>#N/A</v>
      </c>
      <c r="J70" s="14" t="str">
        <f>IF(VLOOKUP(B70,Data!$A:$AN,MATCH(yoy!$J$1,Data!$A$1:$AN$1,),)=0,"#N/A",(VLOOKUP(B70,Data!$A:$AN,MATCH(yoy!$J$1,Data!$A$1:$AN$1,),)-VLOOKUP(A70,Data!$A:$AN,MATCH(yoy!$J$1,Data!$A$1:$AN$1,),))/VLOOKUP(A70,Data!$A:$AN,MATCH(yoy!$J$1,Data!$A$1:$AN$1,),))</f>
        <v>#N/A</v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>9.9124271253895557E-2</v>
      </c>
      <c r="L70" s="14" t="str">
        <f>IF(VLOOKUP(B70,Data!$A:$AN,MATCH(yoy!$L$1,Data!$A$1:$AN$1,),)=0,"#N/A",(VLOOKUP(B70,Data!$A:$AN,MATCH(yoy!$L$1,Data!$A$1:$AN$1,),)-VLOOKUP(A70,Data!$A:$AN,MATCH(yoy!$L$1,Data!$A$1:$AN$1,),))/VLOOKUP(A70,Data!$A:$AN,MATCH(yoy!$L$1,Data!$A$1:$AN$1,),))</f>
        <v>#N/A</v>
      </c>
      <c r="M70" s="14" t="str">
        <f>IF(VLOOKUP(B70,Data!$A:$AN,MATCH(yoy!$M$1,Data!$A$1:$AN$1,),)=0,"#N/A",(VLOOKUP(B70,Data!$A:$AN,MATCH(yoy!$M$1,Data!$A$1:$AN$1,),)-VLOOKUP(A70,Data!$A:$AN,MATCH(yoy!$M$1,Data!$A$1:$AN$1,),))/VLOOKUP(A70,Data!$A:$AN,MATCH(yoy!$M$1,Data!$A$1:$AN$1,),))</f>
        <v>#N/A</v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>0.11989617072845878</v>
      </c>
      <c r="O70" s="14" t="str">
        <f>IF(VLOOKUP(B70,Data!$A:$AN,MATCH(yoy!$O$1,Data!$A$1:$AN$1,),)=0,"#N/A",(VLOOKUP(B70,Data!$A:$AN,MATCH(yoy!$O$1,Data!$A$1:$AN$1,),)-VLOOKUP(A70,Data!$A:$AN,MATCH(yoy!$O$1,Data!$A$1:$AN$1,),))/VLOOKUP(A70,Data!$A:$AN,MATCH(yoy!$O$1,Data!$A$1:$AN$1,),))</f>
        <v>#N/A</v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>0.16267080318516028</v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>8.1242662091334156E-2</v>
      </c>
      <c r="R70" s="14" t="str">
        <f>IF(VLOOKUP(B70,Data!$A:$AN,MATCH(yoy!$R$1,Data!$A$1:$AN$1,),)=0,"#N/A",(VLOOKUP(B70,Data!$A:$AN,MATCH(yoy!$R$1,Data!$A$1:$AN$1,),)-VLOOKUP(A70,Data!$A:$AN,MATCH(yoy!$R$1,Data!$A$1:$AN$1,),))/VLOOKUP(A70,Data!$A:$AN,MATCH(yoy!$R$1,Data!$A$1:$AN$1,),))</f>
        <v>#N/A</v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>8.569803236673576E-2</v>
      </c>
      <c r="T70" s="14" t="str">
        <f>IF(VLOOKUP(B70,Data!$A:$AN,MATCH(yoy!$T$1,Data!$A$1:$AN$1,),)=0,"#N/A",(VLOOKUP(B70,Data!$A:$AN,MATCH(yoy!$T$1,Data!$A$1:$AN$1,),)-VLOOKUP(A70,Data!$A:$AN,MATCH(yoy!$T$1,Data!$A$1:$AN$1,),))/VLOOKUP(A70,Data!$A:$AN,MATCH(yoy!$T$1,Data!$A$1:$AN$1,),))</f>
        <v>#N/A</v>
      </c>
      <c r="U70" s="14" t="str">
        <f>IF(VLOOKUP(B70,Data!$A:$AN,MATCH(yoy!$U$1,Data!$A$1:$AN$1,),)=0,"#N/A",(VLOOKUP(B70,Data!$A:$AN,MATCH(yoy!$U$1,Data!$A$1:$AN$1,),)-VLOOKUP(A70,Data!$A:$AN,MATCH(yoy!$U$1,Data!$A$1:$AN$1,),))/VLOOKUP(A70,Data!$A:$AN,MATCH(yoy!$U$1,Data!$A$1:$AN$1,),))</f>
        <v>#N/A</v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>0.14654515273849519</v>
      </c>
      <c r="W70" s="14" t="str">
        <f>IF(VLOOKUP(B70,Data!$A:$AN,MATCH(yoy!$W$1,Data!$A$1:$AN$1,),)=0,"#N/A",(VLOOKUP(B70,Data!$A:$AN,MATCH(yoy!$W$1,Data!$A$1:$AN$1,),)-VLOOKUP(A70,Data!$A:$AN,MATCH(yoy!$W$1,Data!$A$1:$AN$1,),))/VLOOKUP(A70,Data!$A:$AN,MATCH(yoy!$W$1,Data!$A$1:$AN$1,),))</f>
        <v>#N/A</v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>0.10825430798190795</v>
      </c>
      <c r="Y70" s="14" t="str">
        <f>IF(VLOOKUP(B70,Data!$A:$AN,MATCH(yoy!$Y$1,Data!$A$1:$AN$1,),)=0,"#N/A",(VLOOKUP(B70,Data!$A:$AN,MATCH(yoy!$Y$1,Data!$A$1:$AN$1,),)-VLOOKUP(A70,Data!$A:$AN,MATCH(yoy!$Y$1,Data!$A$1:$AN$1,),))/VLOOKUP(A70,Data!$A:$AN,MATCH(yoy!$Y$1,Data!$A$1:$AN$1,),))</f>
        <v>#N/A</v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>9.6413595858136344E-2</v>
      </c>
      <c r="AA70" s="14" t="str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>#N/A</v>
      </c>
    </row>
    <row r="71" spans="1:27" s="70" customFormat="1" x14ac:dyDescent="0.35">
      <c r="A71" s="20">
        <f t="shared" si="4"/>
        <v>43647</v>
      </c>
      <c r="B71" s="12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>0.17367359175536271</v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>0.23217243731323881</v>
      </c>
      <c r="E71" s="14" t="str">
        <f>IF(VLOOKUP(B71,Data!$A:$AN,MATCH(yoy!$E$1,Data!$A$1:$AN$1,),)=0,"#N/A",(VLOOKUP(B71,Data!$A:$AN,MATCH(yoy!$E$1,Data!$A$1:$AN$1,),)-VLOOKUP(A71,Data!$A:$AN,MATCH(yoy!$E$1,Data!$A$1:$AN$1,),))/VLOOKUP(A71,Data!$A:$AN,MATCH(yoy!$E$1,Data!$A$1:$AN$1,),))</f>
        <v>#N/A</v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>9.3513763966573071E-2</v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>6.5289954208525333E-2</v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>0.10784308075098743</v>
      </c>
      <c r="I71" s="14" t="str">
        <f>IF(VLOOKUP(B71,Data!$A:$AN,MATCH(yoy!$I$1,Data!$A$1:$AN$1,),)=0,"#N/A",(VLOOKUP(B71,Data!$A:$AN,MATCH(yoy!$I$1,Data!$A$1:$AN$1,),)-VLOOKUP(A71,Data!$A:$AN,MATCH(yoy!$I$1,Data!$A$1:$AN$1,),))/VLOOKUP(A71,Data!$A:$AN,MATCH(yoy!$I$1,Data!$A$1:$AN$1,),))</f>
        <v>#N/A</v>
      </c>
      <c r="J71" s="14" t="str">
        <f>IF(VLOOKUP(B71,Data!$A:$AN,MATCH(yoy!$J$1,Data!$A$1:$AN$1,),)=0,"#N/A",(VLOOKUP(B71,Data!$A:$AN,MATCH(yoy!$J$1,Data!$A$1:$AN$1,),)-VLOOKUP(A71,Data!$A:$AN,MATCH(yoy!$J$1,Data!$A$1:$AN$1,),))/VLOOKUP(A71,Data!$A:$AN,MATCH(yoy!$J$1,Data!$A$1:$AN$1,),))</f>
        <v>#N/A</v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>9.659853686762454E-2</v>
      </c>
      <c r="L71" s="14" t="str">
        <f>IF(VLOOKUP(B71,Data!$A:$AN,MATCH(yoy!$L$1,Data!$A$1:$AN$1,),)=0,"#N/A",(VLOOKUP(B71,Data!$A:$AN,MATCH(yoy!$L$1,Data!$A$1:$AN$1,),)-VLOOKUP(A71,Data!$A:$AN,MATCH(yoy!$L$1,Data!$A$1:$AN$1,),))/VLOOKUP(A71,Data!$A:$AN,MATCH(yoy!$L$1,Data!$A$1:$AN$1,),))</f>
        <v>#N/A</v>
      </c>
      <c r="M71" s="14" t="str">
        <f>IF(VLOOKUP(B71,Data!$A:$AN,MATCH(yoy!$M$1,Data!$A$1:$AN$1,),)=0,"#N/A",(VLOOKUP(B71,Data!$A:$AN,MATCH(yoy!$M$1,Data!$A$1:$AN$1,),)-VLOOKUP(A71,Data!$A:$AN,MATCH(yoy!$M$1,Data!$A$1:$AN$1,),))/VLOOKUP(A71,Data!$A:$AN,MATCH(yoy!$M$1,Data!$A$1:$AN$1,),))</f>
        <v>#N/A</v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>0.12258886623043286</v>
      </c>
      <c r="O71" s="14" t="str">
        <f>IF(VLOOKUP(B71,Data!$A:$AN,MATCH(yoy!$O$1,Data!$A$1:$AN$1,),)=0,"#N/A",(VLOOKUP(B71,Data!$A:$AN,MATCH(yoy!$O$1,Data!$A$1:$AN$1,),)-VLOOKUP(A71,Data!$A:$AN,MATCH(yoy!$O$1,Data!$A$1:$AN$1,),))/VLOOKUP(A71,Data!$A:$AN,MATCH(yoy!$O$1,Data!$A$1:$AN$1,),))</f>
        <v>#N/A</v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>0.15973909276412557</v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>9.6754375612577451E-2</v>
      </c>
      <c r="R71" s="14" t="str">
        <f>IF(VLOOKUP(B71,Data!$A:$AN,MATCH(yoy!$R$1,Data!$A$1:$AN$1,),)=0,"#N/A",(VLOOKUP(B71,Data!$A:$AN,MATCH(yoy!$R$1,Data!$A$1:$AN$1,),)-VLOOKUP(A71,Data!$A:$AN,MATCH(yoy!$R$1,Data!$A$1:$AN$1,),))/VLOOKUP(A71,Data!$A:$AN,MATCH(yoy!$R$1,Data!$A$1:$AN$1,),))</f>
        <v>#N/A</v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>8.5016141359609762E-2</v>
      </c>
      <c r="T71" s="14" t="str">
        <f>IF(VLOOKUP(B71,Data!$A:$AN,MATCH(yoy!$T$1,Data!$A$1:$AN$1,),)=0,"#N/A",(VLOOKUP(B71,Data!$A:$AN,MATCH(yoy!$T$1,Data!$A$1:$AN$1,),)-VLOOKUP(A71,Data!$A:$AN,MATCH(yoy!$T$1,Data!$A$1:$AN$1,),))/VLOOKUP(A71,Data!$A:$AN,MATCH(yoy!$T$1,Data!$A$1:$AN$1,),))</f>
        <v>#N/A</v>
      </c>
      <c r="U71" s="14" t="str">
        <f>IF(VLOOKUP(B71,Data!$A:$AN,MATCH(yoy!$U$1,Data!$A$1:$AN$1,),)=0,"#N/A",(VLOOKUP(B71,Data!$A:$AN,MATCH(yoy!$U$1,Data!$A$1:$AN$1,),)-VLOOKUP(A71,Data!$A:$AN,MATCH(yoy!$U$1,Data!$A$1:$AN$1,),))/VLOOKUP(A71,Data!$A:$AN,MATCH(yoy!$U$1,Data!$A$1:$AN$1,),))</f>
        <v>#N/A</v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>0.1581295573707093</v>
      </c>
      <c r="W71" s="14" t="str">
        <f>IF(VLOOKUP(B71,Data!$A:$AN,MATCH(yoy!$W$1,Data!$A$1:$AN$1,),)=0,"#N/A",(VLOOKUP(B71,Data!$A:$AN,MATCH(yoy!$W$1,Data!$A$1:$AN$1,),)-VLOOKUP(A71,Data!$A:$AN,MATCH(yoy!$W$1,Data!$A$1:$AN$1,),))/VLOOKUP(A71,Data!$A:$AN,MATCH(yoy!$W$1,Data!$A$1:$AN$1,),))</f>
        <v>#N/A</v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>0.10815740262296698</v>
      </c>
      <c r="Y71" s="14" t="str">
        <f>IF(VLOOKUP(B71,Data!$A:$AN,MATCH(yoy!$Y$1,Data!$A$1:$AN$1,),)=0,"#N/A",(VLOOKUP(B71,Data!$A:$AN,MATCH(yoy!$Y$1,Data!$A$1:$AN$1,),)-VLOOKUP(A71,Data!$A:$AN,MATCH(yoy!$Y$1,Data!$A$1:$AN$1,),))/VLOOKUP(A71,Data!$A:$AN,MATCH(yoy!$Y$1,Data!$A$1:$AN$1,),))</f>
        <v>#N/A</v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>0.10059080863442607</v>
      </c>
      <c r="AA71" s="14" t="str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>#N/A</v>
      </c>
    </row>
    <row r="72" spans="1:27" s="70" customFormat="1" x14ac:dyDescent="0.35">
      <c r="A72" s="20">
        <f t="shared" si="4"/>
        <v>43678</v>
      </c>
      <c r="B72" s="12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>0.17343488843555566</v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>0.23040463081071491</v>
      </c>
      <c r="E72" s="14" t="str">
        <f>IF(VLOOKUP(B72,Data!$A:$AN,MATCH(yoy!$E$1,Data!$A$1:$AN$1,),)=0,"#N/A",(VLOOKUP(B72,Data!$A:$AN,MATCH(yoy!$E$1,Data!$A$1:$AN$1,),)-VLOOKUP(A72,Data!$A:$AN,MATCH(yoy!$E$1,Data!$A$1:$AN$1,),))/VLOOKUP(A72,Data!$A:$AN,MATCH(yoy!$E$1,Data!$A$1:$AN$1,),))</f>
        <v>#N/A</v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>9.0542215726656314E-2</v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>7.1087749417703627E-2</v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>0.10365322640163344</v>
      </c>
      <c r="I72" s="14" t="str">
        <f>IF(VLOOKUP(B72,Data!$A:$AN,MATCH(yoy!$I$1,Data!$A$1:$AN$1,),)=0,"#N/A",(VLOOKUP(B72,Data!$A:$AN,MATCH(yoy!$I$1,Data!$A$1:$AN$1,),)-VLOOKUP(A72,Data!$A:$AN,MATCH(yoy!$I$1,Data!$A$1:$AN$1,),))/VLOOKUP(A72,Data!$A:$AN,MATCH(yoy!$I$1,Data!$A$1:$AN$1,),))</f>
        <v>#N/A</v>
      </c>
      <c r="J72" s="14" t="str">
        <f>IF(VLOOKUP(B72,Data!$A:$AN,MATCH(yoy!$J$1,Data!$A$1:$AN$1,),)=0,"#N/A",(VLOOKUP(B72,Data!$A:$AN,MATCH(yoy!$J$1,Data!$A$1:$AN$1,),)-VLOOKUP(A72,Data!$A:$AN,MATCH(yoy!$J$1,Data!$A$1:$AN$1,),))/VLOOKUP(A72,Data!$A:$AN,MATCH(yoy!$J$1,Data!$A$1:$AN$1,),))</f>
        <v>#N/A</v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>9.6175779422958269E-2</v>
      </c>
      <c r="L72" s="14" t="str">
        <f>IF(VLOOKUP(B72,Data!$A:$AN,MATCH(yoy!$L$1,Data!$A$1:$AN$1,),)=0,"#N/A",(VLOOKUP(B72,Data!$A:$AN,MATCH(yoy!$L$1,Data!$A$1:$AN$1,),)-VLOOKUP(A72,Data!$A:$AN,MATCH(yoy!$L$1,Data!$A$1:$AN$1,),))/VLOOKUP(A72,Data!$A:$AN,MATCH(yoy!$L$1,Data!$A$1:$AN$1,),))</f>
        <v>#N/A</v>
      </c>
      <c r="M72" s="14" t="str">
        <f>IF(VLOOKUP(B72,Data!$A:$AN,MATCH(yoy!$M$1,Data!$A$1:$AN$1,),)=0,"#N/A",(VLOOKUP(B72,Data!$A:$AN,MATCH(yoy!$M$1,Data!$A$1:$AN$1,),)-VLOOKUP(A72,Data!$A:$AN,MATCH(yoy!$M$1,Data!$A$1:$AN$1,),))/VLOOKUP(A72,Data!$A:$AN,MATCH(yoy!$M$1,Data!$A$1:$AN$1,),))</f>
        <v>#N/A</v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>0.13928837403534339</v>
      </c>
      <c r="O72" s="14" t="str">
        <f>IF(VLOOKUP(B72,Data!$A:$AN,MATCH(yoy!$O$1,Data!$A$1:$AN$1,),)=0,"#N/A",(VLOOKUP(B72,Data!$A:$AN,MATCH(yoy!$O$1,Data!$A$1:$AN$1,),)-VLOOKUP(A72,Data!$A:$AN,MATCH(yoy!$O$1,Data!$A$1:$AN$1,),))/VLOOKUP(A72,Data!$A:$AN,MATCH(yoy!$O$1,Data!$A$1:$AN$1,),))</f>
        <v>#N/A</v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>0.15370906457826997</v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>0.11362520967161821</v>
      </c>
      <c r="R72" s="14" t="str">
        <f>IF(VLOOKUP(B72,Data!$A:$AN,MATCH(yoy!$R$1,Data!$A$1:$AN$1,),)=0,"#N/A",(VLOOKUP(B72,Data!$A:$AN,MATCH(yoy!$R$1,Data!$A$1:$AN$1,),)-VLOOKUP(A72,Data!$A:$AN,MATCH(yoy!$R$1,Data!$A$1:$AN$1,),))/VLOOKUP(A72,Data!$A:$AN,MATCH(yoy!$R$1,Data!$A$1:$AN$1,),))</f>
        <v>#N/A</v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>8.1360800861900881E-2</v>
      </c>
      <c r="T72" s="14" t="str">
        <f>IF(VLOOKUP(B72,Data!$A:$AN,MATCH(yoy!$T$1,Data!$A$1:$AN$1,),)=0,"#N/A",(VLOOKUP(B72,Data!$A:$AN,MATCH(yoy!$T$1,Data!$A$1:$AN$1,),)-VLOOKUP(A72,Data!$A:$AN,MATCH(yoy!$T$1,Data!$A$1:$AN$1,),))/VLOOKUP(A72,Data!$A:$AN,MATCH(yoy!$T$1,Data!$A$1:$AN$1,),))</f>
        <v>#N/A</v>
      </c>
      <c r="U72" s="14" t="str">
        <f>IF(VLOOKUP(B72,Data!$A:$AN,MATCH(yoy!$U$1,Data!$A$1:$AN$1,),)=0,"#N/A",(VLOOKUP(B72,Data!$A:$AN,MATCH(yoy!$U$1,Data!$A$1:$AN$1,),)-VLOOKUP(A72,Data!$A:$AN,MATCH(yoy!$U$1,Data!$A$1:$AN$1,),))/VLOOKUP(A72,Data!$A:$AN,MATCH(yoy!$U$1,Data!$A$1:$AN$1,),))</f>
        <v>#N/A</v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>0.17808395425472553</v>
      </c>
      <c r="W72" s="14" t="str">
        <f>IF(VLOOKUP(B72,Data!$A:$AN,MATCH(yoy!$W$1,Data!$A$1:$AN$1,),)=0,"#N/A",(VLOOKUP(B72,Data!$A:$AN,MATCH(yoy!$W$1,Data!$A$1:$AN$1,),)-VLOOKUP(A72,Data!$A:$AN,MATCH(yoy!$W$1,Data!$A$1:$AN$1,),))/VLOOKUP(A72,Data!$A:$AN,MATCH(yoy!$W$1,Data!$A$1:$AN$1,),))</f>
        <v>#N/A</v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>0.10758460742293342</v>
      </c>
      <c r="Y72" s="14" t="str">
        <f>IF(VLOOKUP(B72,Data!$A:$AN,MATCH(yoy!$Y$1,Data!$A$1:$AN$1,),)=0,"#N/A",(VLOOKUP(B72,Data!$A:$AN,MATCH(yoy!$Y$1,Data!$A$1:$AN$1,),)-VLOOKUP(A72,Data!$A:$AN,MATCH(yoy!$Y$1,Data!$A$1:$AN$1,),))/VLOOKUP(A72,Data!$A:$AN,MATCH(yoy!$Y$1,Data!$A$1:$AN$1,),))</f>
        <v>#N/A</v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>9.9804383320078044E-2</v>
      </c>
      <c r="AA72" s="14" t="str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>#N/A</v>
      </c>
    </row>
    <row r="73" spans="1:27" s="70" customFormat="1" x14ac:dyDescent="0.35">
      <c r="A73" s="20">
        <f t="shared" si="4"/>
        <v>43709</v>
      </c>
      <c r="B73" s="12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>0.17871163694490066</v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>0.23795070465499363</v>
      </c>
      <c r="E73" s="14" t="str">
        <f>IF(VLOOKUP(B73,Data!$A:$AN,MATCH(yoy!$E$1,Data!$A$1:$AN$1,),)=0,"#N/A",(VLOOKUP(B73,Data!$A:$AN,MATCH(yoy!$E$1,Data!$A$1:$AN$1,),)-VLOOKUP(A73,Data!$A:$AN,MATCH(yoy!$E$1,Data!$A$1:$AN$1,),))/VLOOKUP(A73,Data!$A:$AN,MATCH(yoy!$E$1,Data!$A$1:$AN$1,),))</f>
        <v>#N/A</v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>9.1233735272550284E-2</v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>7.4500869883053961E-2</v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>0.10561854135867309</v>
      </c>
      <c r="I73" s="14" t="str">
        <f>IF(VLOOKUP(B73,Data!$A:$AN,MATCH(yoy!$I$1,Data!$A$1:$AN$1,),)=0,"#N/A",(VLOOKUP(B73,Data!$A:$AN,MATCH(yoy!$I$1,Data!$A$1:$AN$1,),)-VLOOKUP(A73,Data!$A:$AN,MATCH(yoy!$I$1,Data!$A$1:$AN$1,),))/VLOOKUP(A73,Data!$A:$AN,MATCH(yoy!$I$1,Data!$A$1:$AN$1,),))</f>
        <v>#N/A</v>
      </c>
      <c r="J73" s="14" t="str">
        <f>IF(VLOOKUP(B73,Data!$A:$AN,MATCH(yoy!$J$1,Data!$A$1:$AN$1,),)=0,"#N/A",(VLOOKUP(B73,Data!$A:$AN,MATCH(yoy!$J$1,Data!$A$1:$AN$1,),)-VLOOKUP(A73,Data!$A:$AN,MATCH(yoy!$J$1,Data!$A$1:$AN$1,),))/VLOOKUP(A73,Data!$A:$AN,MATCH(yoy!$J$1,Data!$A$1:$AN$1,),))</f>
        <v>#N/A</v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>0.1010628489722506</v>
      </c>
      <c r="L73" s="14" t="str">
        <f>IF(VLOOKUP(B73,Data!$A:$AN,MATCH(yoy!$L$1,Data!$A$1:$AN$1,),)=0,"#N/A",(VLOOKUP(B73,Data!$A:$AN,MATCH(yoy!$L$1,Data!$A$1:$AN$1,),)-VLOOKUP(A73,Data!$A:$AN,MATCH(yoy!$L$1,Data!$A$1:$AN$1,),))/VLOOKUP(A73,Data!$A:$AN,MATCH(yoy!$L$1,Data!$A$1:$AN$1,),))</f>
        <v>#N/A</v>
      </c>
      <c r="M73" s="14" t="str">
        <f>IF(VLOOKUP(B73,Data!$A:$AN,MATCH(yoy!$M$1,Data!$A$1:$AN$1,),)=0,"#N/A",(VLOOKUP(B73,Data!$A:$AN,MATCH(yoy!$M$1,Data!$A$1:$AN$1,),)-VLOOKUP(A73,Data!$A:$AN,MATCH(yoy!$M$1,Data!$A$1:$AN$1,),))/VLOOKUP(A73,Data!$A:$AN,MATCH(yoy!$M$1,Data!$A$1:$AN$1,),))</f>
        <v>#N/A</v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>0.14622462268494749</v>
      </c>
      <c r="O73" s="14" t="str">
        <f>IF(VLOOKUP(B73,Data!$A:$AN,MATCH(yoy!$O$1,Data!$A$1:$AN$1,),)=0,"#N/A",(VLOOKUP(B73,Data!$A:$AN,MATCH(yoy!$O$1,Data!$A$1:$AN$1,),)-VLOOKUP(A73,Data!$A:$AN,MATCH(yoy!$O$1,Data!$A$1:$AN$1,),))/VLOOKUP(A73,Data!$A:$AN,MATCH(yoy!$O$1,Data!$A$1:$AN$1,),))</f>
        <v>#N/A</v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>0.15585700016960974</v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>0.11985484932911372</v>
      </c>
      <c r="R73" s="14" t="str">
        <f>IF(VLOOKUP(B73,Data!$A:$AN,MATCH(yoy!$R$1,Data!$A$1:$AN$1,),)=0,"#N/A",(VLOOKUP(B73,Data!$A:$AN,MATCH(yoy!$R$1,Data!$A$1:$AN$1,),)-VLOOKUP(A73,Data!$A:$AN,MATCH(yoy!$R$1,Data!$A$1:$AN$1,),))/VLOOKUP(A73,Data!$A:$AN,MATCH(yoy!$R$1,Data!$A$1:$AN$1,),))</f>
        <v>#N/A</v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>7.8491717665296681E-2</v>
      </c>
      <c r="T73" s="14" t="str">
        <f>IF(VLOOKUP(B73,Data!$A:$AN,MATCH(yoy!$T$1,Data!$A$1:$AN$1,),)=0,"#N/A",(VLOOKUP(B73,Data!$A:$AN,MATCH(yoy!$T$1,Data!$A$1:$AN$1,),)-VLOOKUP(A73,Data!$A:$AN,MATCH(yoy!$T$1,Data!$A$1:$AN$1,),))/VLOOKUP(A73,Data!$A:$AN,MATCH(yoy!$T$1,Data!$A$1:$AN$1,),))</f>
        <v>#N/A</v>
      </c>
      <c r="U73" s="14" t="str">
        <f>IF(VLOOKUP(B73,Data!$A:$AN,MATCH(yoy!$U$1,Data!$A$1:$AN$1,),)=0,"#N/A",(VLOOKUP(B73,Data!$A:$AN,MATCH(yoy!$U$1,Data!$A$1:$AN$1,),)-VLOOKUP(A73,Data!$A:$AN,MATCH(yoy!$U$1,Data!$A$1:$AN$1,),))/VLOOKUP(A73,Data!$A:$AN,MATCH(yoy!$U$1,Data!$A$1:$AN$1,),))</f>
        <v>#N/A</v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>0.19440152940394415</v>
      </c>
      <c r="W73" s="14" t="str">
        <f>IF(VLOOKUP(B73,Data!$A:$AN,MATCH(yoy!$W$1,Data!$A$1:$AN$1,),)=0,"#N/A",(VLOOKUP(B73,Data!$A:$AN,MATCH(yoy!$W$1,Data!$A$1:$AN$1,),)-VLOOKUP(A73,Data!$A:$AN,MATCH(yoy!$W$1,Data!$A$1:$AN$1,),))/VLOOKUP(A73,Data!$A:$AN,MATCH(yoy!$W$1,Data!$A$1:$AN$1,),))</f>
        <v>#N/A</v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>0.10203734730185643</v>
      </c>
      <c r="Y73" s="14" t="str">
        <f>IF(VLOOKUP(B73,Data!$A:$AN,MATCH(yoy!$Y$1,Data!$A$1:$AN$1,),)=0,"#N/A",(VLOOKUP(B73,Data!$A:$AN,MATCH(yoy!$Y$1,Data!$A$1:$AN$1,),)-VLOOKUP(A73,Data!$A:$AN,MATCH(yoy!$Y$1,Data!$A$1:$AN$1,),))/VLOOKUP(A73,Data!$A:$AN,MATCH(yoy!$Y$1,Data!$A$1:$AN$1,),))</f>
        <v>#N/A</v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>0.10679040412758566</v>
      </c>
      <c r="AA73" s="14" t="str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>#N/A</v>
      </c>
    </row>
    <row r="74" spans="1:27" s="70" customFormat="1" x14ac:dyDescent="0.35">
      <c r="A74" s="20">
        <f t="shared" si="4"/>
        <v>43739</v>
      </c>
      <c r="B74" s="12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>0.1782638513017227</v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>0.23715292414637826</v>
      </c>
      <c r="E74" s="14" t="str">
        <f>IF(VLOOKUP(B74,Data!$A:$AN,MATCH(yoy!$E$1,Data!$A$1:$AN$1,),)=0,"#N/A",(VLOOKUP(B74,Data!$A:$AN,MATCH(yoy!$E$1,Data!$A$1:$AN$1,),)-VLOOKUP(A74,Data!$A:$AN,MATCH(yoy!$E$1,Data!$A$1:$AN$1,),))/VLOOKUP(A74,Data!$A:$AN,MATCH(yoy!$E$1,Data!$A$1:$AN$1,),))</f>
        <v>#N/A</v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>9.8232267645290458E-2</v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>7.5434762204851166E-2</v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>0.11404994088008347</v>
      </c>
      <c r="I74" s="14" t="str">
        <f>IF(VLOOKUP(B74,Data!$A:$AN,MATCH(yoy!$I$1,Data!$A$1:$AN$1,),)=0,"#N/A",(VLOOKUP(B74,Data!$A:$AN,MATCH(yoy!$I$1,Data!$A$1:$AN$1,),)-VLOOKUP(A74,Data!$A:$AN,MATCH(yoy!$I$1,Data!$A$1:$AN$1,),))/VLOOKUP(A74,Data!$A:$AN,MATCH(yoy!$I$1,Data!$A$1:$AN$1,),))</f>
        <v>#N/A</v>
      </c>
      <c r="J74" s="14" t="str">
        <f>IF(VLOOKUP(B74,Data!$A:$AN,MATCH(yoy!$J$1,Data!$A$1:$AN$1,),)=0,"#N/A",(VLOOKUP(B74,Data!$A:$AN,MATCH(yoy!$J$1,Data!$A$1:$AN$1,),)-VLOOKUP(A74,Data!$A:$AN,MATCH(yoy!$J$1,Data!$A$1:$AN$1,),))/VLOOKUP(A74,Data!$A:$AN,MATCH(yoy!$J$1,Data!$A$1:$AN$1,),))</f>
        <v>#N/A</v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>0.11530991872978993</v>
      </c>
      <c r="L74" s="14" t="str">
        <f>IF(VLOOKUP(B74,Data!$A:$AN,MATCH(yoy!$L$1,Data!$A$1:$AN$1,),)=0,"#N/A",(VLOOKUP(B74,Data!$A:$AN,MATCH(yoy!$L$1,Data!$A$1:$AN$1,),)-VLOOKUP(A74,Data!$A:$AN,MATCH(yoy!$L$1,Data!$A$1:$AN$1,),))/VLOOKUP(A74,Data!$A:$AN,MATCH(yoy!$L$1,Data!$A$1:$AN$1,),))</f>
        <v>#N/A</v>
      </c>
      <c r="M74" s="14" t="str">
        <f>IF(VLOOKUP(B74,Data!$A:$AN,MATCH(yoy!$M$1,Data!$A$1:$AN$1,),)=0,"#N/A",(VLOOKUP(B74,Data!$A:$AN,MATCH(yoy!$M$1,Data!$A$1:$AN$1,),)-VLOOKUP(A74,Data!$A:$AN,MATCH(yoy!$M$1,Data!$A$1:$AN$1,),))/VLOOKUP(A74,Data!$A:$AN,MATCH(yoy!$M$1,Data!$A$1:$AN$1,),))</f>
        <v>#N/A</v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>0.1562364437544235</v>
      </c>
      <c r="O74" s="14" t="str">
        <f>IF(VLOOKUP(B74,Data!$A:$AN,MATCH(yoy!$O$1,Data!$A$1:$AN$1,),)=0,"#N/A",(VLOOKUP(B74,Data!$A:$AN,MATCH(yoy!$O$1,Data!$A$1:$AN$1,),)-VLOOKUP(A74,Data!$A:$AN,MATCH(yoy!$O$1,Data!$A$1:$AN$1,),))/VLOOKUP(A74,Data!$A:$AN,MATCH(yoy!$O$1,Data!$A$1:$AN$1,),))</f>
        <v>#N/A</v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>0.12259035423289447</v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>0.12176653572504108</v>
      </c>
      <c r="R74" s="14" t="str">
        <f>IF(VLOOKUP(B74,Data!$A:$AN,MATCH(yoy!$R$1,Data!$A$1:$AN$1,),)=0,"#N/A",(VLOOKUP(B74,Data!$A:$AN,MATCH(yoy!$R$1,Data!$A$1:$AN$1,),)-VLOOKUP(A74,Data!$A:$AN,MATCH(yoy!$R$1,Data!$A$1:$AN$1,),))/VLOOKUP(A74,Data!$A:$AN,MATCH(yoy!$R$1,Data!$A$1:$AN$1,),))</f>
        <v>#N/A</v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>8.1978795996672446E-2</v>
      </c>
      <c r="T74" s="14" t="str">
        <f>IF(VLOOKUP(B74,Data!$A:$AN,MATCH(yoy!$T$1,Data!$A$1:$AN$1,),)=0,"#N/A",(VLOOKUP(B74,Data!$A:$AN,MATCH(yoy!$T$1,Data!$A$1:$AN$1,),)-VLOOKUP(A74,Data!$A:$AN,MATCH(yoy!$T$1,Data!$A$1:$AN$1,),))/VLOOKUP(A74,Data!$A:$AN,MATCH(yoy!$T$1,Data!$A$1:$AN$1,),))</f>
        <v>#N/A</v>
      </c>
      <c r="U74" s="14" t="str">
        <f>IF(VLOOKUP(B74,Data!$A:$AN,MATCH(yoy!$U$1,Data!$A$1:$AN$1,),)=0,"#N/A",(VLOOKUP(B74,Data!$A:$AN,MATCH(yoy!$U$1,Data!$A$1:$AN$1,),)-VLOOKUP(A74,Data!$A:$AN,MATCH(yoy!$U$1,Data!$A$1:$AN$1,),))/VLOOKUP(A74,Data!$A:$AN,MATCH(yoy!$U$1,Data!$A$1:$AN$1,),))</f>
        <v>#N/A</v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>0.20230791645196347</v>
      </c>
      <c r="W74" s="14" t="str">
        <f>IF(VLOOKUP(B74,Data!$A:$AN,MATCH(yoy!$W$1,Data!$A$1:$AN$1,),)=0,"#N/A",(VLOOKUP(B74,Data!$A:$AN,MATCH(yoy!$W$1,Data!$A$1:$AN$1,),)-VLOOKUP(A74,Data!$A:$AN,MATCH(yoy!$W$1,Data!$A$1:$AN$1,),))/VLOOKUP(A74,Data!$A:$AN,MATCH(yoy!$W$1,Data!$A$1:$AN$1,),))</f>
        <v>#N/A</v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>9.665714535655473E-2</v>
      </c>
      <c r="Y74" s="14" t="str">
        <f>IF(VLOOKUP(B74,Data!$A:$AN,MATCH(yoy!$Y$1,Data!$A$1:$AN$1,),)=0,"#N/A",(VLOOKUP(B74,Data!$A:$AN,MATCH(yoy!$Y$1,Data!$A$1:$AN$1,),)-VLOOKUP(A74,Data!$A:$AN,MATCH(yoy!$Y$1,Data!$A$1:$AN$1,),))/VLOOKUP(A74,Data!$A:$AN,MATCH(yoy!$Y$1,Data!$A$1:$AN$1,),))</f>
        <v>#N/A</v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>0.11473888510242462</v>
      </c>
      <c r="AA74" s="14" t="str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>#N/A</v>
      </c>
    </row>
    <row r="75" spans="1:27" s="70" customFormat="1" x14ac:dyDescent="0.35">
      <c r="A75" s="20">
        <f t="shared" si="4"/>
        <v>43770</v>
      </c>
      <c r="B75" s="12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>0.18226593674897104</v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>0.24392902418122289</v>
      </c>
      <c r="E75" s="14" t="str">
        <f>IF(VLOOKUP(B75,Data!$A:$AN,MATCH(yoy!$E$1,Data!$A$1:$AN$1,),)=0,"#N/A",(VLOOKUP(B75,Data!$A:$AN,MATCH(yoy!$E$1,Data!$A$1:$AN$1,),)-VLOOKUP(A75,Data!$A:$AN,MATCH(yoy!$E$1,Data!$A$1:$AN$1,),))/VLOOKUP(A75,Data!$A:$AN,MATCH(yoy!$E$1,Data!$A$1:$AN$1,),))</f>
        <v>#N/A</v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>0.10047323878353871</v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>7.618711618455043E-2</v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>0.11272336777541801</v>
      </c>
      <c r="I75" s="14" t="str">
        <f>IF(VLOOKUP(B75,Data!$A:$AN,MATCH(yoy!$I$1,Data!$A$1:$AN$1,),)=0,"#N/A",(VLOOKUP(B75,Data!$A:$AN,MATCH(yoy!$I$1,Data!$A$1:$AN$1,),)-VLOOKUP(A75,Data!$A:$AN,MATCH(yoy!$I$1,Data!$A$1:$AN$1,),))/VLOOKUP(A75,Data!$A:$AN,MATCH(yoy!$I$1,Data!$A$1:$AN$1,),))</f>
        <v>#N/A</v>
      </c>
      <c r="J75" s="14" t="str">
        <f>IF(VLOOKUP(B75,Data!$A:$AN,MATCH(yoy!$J$1,Data!$A$1:$AN$1,),)=0,"#N/A",(VLOOKUP(B75,Data!$A:$AN,MATCH(yoy!$J$1,Data!$A$1:$AN$1,),)-VLOOKUP(A75,Data!$A:$AN,MATCH(yoy!$J$1,Data!$A$1:$AN$1,),))/VLOOKUP(A75,Data!$A:$AN,MATCH(yoy!$J$1,Data!$A$1:$AN$1,),))</f>
        <v>#N/A</v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>0.11937261455586595</v>
      </c>
      <c r="L75" s="14" t="str">
        <f>IF(VLOOKUP(B75,Data!$A:$AN,MATCH(yoy!$L$1,Data!$A$1:$AN$1,),)=0,"#N/A",(VLOOKUP(B75,Data!$A:$AN,MATCH(yoy!$L$1,Data!$A$1:$AN$1,),)-VLOOKUP(A75,Data!$A:$AN,MATCH(yoy!$L$1,Data!$A$1:$AN$1,),))/VLOOKUP(A75,Data!$A:$AN,MATCH(yoy!$L$1,Data!$A$1:$AN$1,),))</f>
        <v>#N/A</v>
      </c>
      <c r="M75" s="14" t="str">
        <f>IF(VLOOKUP(B75,Data!$A:$AN,MATCH(yoy!$M$1,Data!$A$1:$AN$1,),)=0,"#N/A",(VLOOKUP(B75,Data!$A:$AN,MATCH(yoy!$M$1,Data!$A$1:$AN$1,),)-VLOOKUP(A75,Data!$A:$AN,MATCH(yoy!$M$1,Data!$A$1:$AN$1,),))/VLOOKUP(A75,Data!$A:$AN,MATCH(yoy!$M$1,Data!$A$1:$AN$1,),))</f>
        <v>#N/A</v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>0.16690813496411289</v>
      </c>
      <c r="O75" s="14" t="str">
        <f>IF(VLOOKUP(B75,Data!$A:$AN,MATCH(yoy!$O$1,Data!$A$1:$AN$1,),)=0,"#N/A",(VLOOKUP(B75,Data!$A:$AN,MATCH(yoy!$O$1,Data!$A$1:$AN$1,),)-VLOOKUP(A75,Data!$A:$AN,MATCH(yoy!$O$1,Data!$A$1:$AN$1,),))/VLOOKUP(A75,Data!$A:$AN,MATCH(yoy!$O$1,Data!$A$1:$AN$1,),))</f>
        <v>#N/A</v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>0.12085646866984455</v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>0.12329807913470135</v>
      </c>
      <c r="R75" s="14" t="str">
        <f>IF(VLOOKUP(B75,Data!$A:$AN,MATCH(yoy!$R$1,Data!$A$1:$AN$1,),)=0,"#N/A",(VLOOKUP(B75,Data!$A:$AN,MATCH(yoy!$R$1,Data!$A$1:$AN$1,),)-VLOOKUP(A75,Data!$A:$AN,MATCH(yoy!$R$1,Data!$A$1:$AN$1,),))/VLOOKUP(A75,Data!$A:$AN,MATCH(yoy!$R$1,Data!$A$1:$AN$1,),))</f>
        <v>#N/A</v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>8.5790956994136219E-2</v>
      </c>
      <c r="T75" s="14" t="str">
        <f>IF(VLOOKUP(B75,Data!$A:$AN,MATCH(yoy!$T$1,Data!$A$1:$AN$1,),)=0,"#N/A",(VLOOKUP(B75,Data!$A:$AN,MATCH(yoy!$T$1,Data!$A$1:$AN$1,),)-VLOOKUP(A75,Data!$A:$AN,MATCH(yoy!$T$1,Data!$A$1:$AN$1,),))/VLOOKUP(A75,Data!$A:$AN,MATCH(yoy!$T$1,Data!$A$1:$AN$1,),))</f>
        <v>#N/A</v>
      </c>
      <c r="U75" s="14" t="str">
        <f>IF(VLOOKUP(B75,Data!$A:$AN,MATCH(yoy!$U$1,Data!$A$1:$AN$1,),)=0,"#N/A",(VLOOKUP(B75,Data!$A:$AN,MATCH(yoy!$U$1,Data!$A$1:$AN$1,),)-VLOOKUP(A75,Data!$A:$AN,MATCH(yoy!$U$1,Data!$A$1:$AN$1,),))/VLOOKUP(A75,Data!$A:$AN,MATCH(yoy!$U$1,Data!$A$1:$AN$1,),))</f>
        <v>#N/A</v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>0.21313204905003413</v>
      </c>
      <c r="W75" s="14" t="str">
        <f>IF(VLOOKUP(B75,Data!$A:$AN,MATCH(yoy!$W$1,Data!$A$1:$AN$1,),)=0,"#N/A",(VLOOKUP(B75,Data!$A:$AN,MATCH(yoy!$W$1,Data!$A$1:$AN$1,),)-VLOOKUP(A75,Data!$A:$AN,MATCH(yoy!$W$1,Data!$A$1:$AN$1,),))/VLOOKUP(A75,Data!$A:$AN,MATCH(yoy!$W$1,Data!$A$1:$AN$1,),))</f>
        <v>#N/A</v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>9.0109538961068533E-2</v>
      </c>
      <c r="Y75" s="14" t="str">
        <f>IF(VLOOKUP(B75,Data!$A:$AN,MATCH(yoy!$Y$1,Data!$A$1:$AN$1,),)=0,"#N/A",(VLOOKUP(B75,Data!$A:$AN,MATCH(yoy!$Y$1,Data!$A$1:$AN$1,),)-VLOOKUP(A75,Data!$A:$AN,MATCH(yoy!$Y$1,Data!$A$1:$AN$1,),))/VLOOKUP(A75,Data!$A:$AN,MATCH(yoy!$Y$1,Data!$A$1:$AN$1,),))</f>
        <v>#N/A</v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>0.11088072161758054</v>
      </c>
      <c r="AA75" s="14" t="str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>#N/A</v>
      </c>
    </row>
    <row r="76" spans="1:27" s="70" customFormat="1" x14ac:dyDescent="0.35">
      <c r="A76" s="20">
        <f t="shared" si="4"/>
        <v>43800</v>
      </c>
      <c r="B76" s="12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>0.18531234422837187</v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>0.24842861748217107</v>
      </c>
      <c r="E76" s="14" t="str">
        <f>IF(VLOOKUP(B76,Data!$A:$AN,MATCH(yoy!$E$1,Data!$A$1:$AN$1,),)=0,"#N/A",(VLOOKUP(B76,Data!$A:$AN,MATCH(yoy!$E$1,Data!$A$1:$AN$1,),)-VLOOKUP(A76,Data!$A:$AN,MATCH(yoy!$E$1,Data!$A$1:$AN$1,),))/VLOOKUP(A76,Data!$A:$AN,MATCH(yoy!$E$1,Data!$A$1:$AN$1,),))</f>
        <v>#N/A</v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>0.10747470962907453</v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>7.7058717921826697E-2</v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>0.11830841045604311</v>
      </c>
      <c r="I76" s="14" t="str">
        <f>IF(VLOOKUP(B76,Data!$A:$AN,MATCH(yoy!$I$1,Data!$A$1:$AN$1,),)=0,"#N/A",(VLOOKUP(B76,Data!$A:$AN,MATCH(yoy!$I$1,Data!$A$1:$AN$1,),)-VLOOKUP(A76,Data!$A:$AN,MATCH(yoy!$I$1,Data!$A$1:$AN$1,),))/VLOOKUP(A76,Data!$A:$AN,MATCH(yoy!$I$1,Data!$A$1:$AN$1,),))</f>
        <v>#N/A</v>
      </c>
      <c r="J76" s="14" t="str">
        <f>IF(VLOOKUP(B76,Data!$A:$AN,MATCH(yoy!$J$1,Data!$A$1:$AN$1,),)=0,"#N/A",(VLOOKUP(B76,Data!$A:$AN,MATCH(yoy!$J$1,Data!$A$1:$AN$1,),)-VLOOKUP(A76,Data!$A:$AN,MATCH(yoy!$J$1,Data!$A$1:$AN$1,),))/VLOOKUP(A76,Data!$A:$AN,MATCH(yoy!$J$1,Data!$A$1:$AN$1,),))</f>
        <v>#N/A</v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>0.12156464992828371</v>
      </c>
      <c r="L76" s="14" t="str">
        <f>IF(VLOOKUP(B76,Data!$A:$AN,MATCH(yoy!$L$1,Data!$A$1:$AN$1,),)=0,"#N/A",(VLOOKUP(B76,Data!$A:$AN,MATCH(yoy!$L$1,Data!$A$1:$AN$1,),)-VLOOKUP(A76,Data!$A:$AN,MATCH(yoy!$L$1,Data!$A$1:$AN$1,),))/VLOOKUP(A76,Data!$A:$AN,MATCH(yoy!$L$1,Data!$A$1:$AN$1,),))</f>
        <v>#N/A</v>
      </c>
      <c r="M76" s="14" t="str">
        <f>IF(VLOOKUP(B76,Data!$A:$AN,MATCH(yoy!$M$1,Data!$A$1:$AN$1,),)=0,"#N/A",(VLOOKUP(B76,Data!$A:$AN,MATCH(yoy!$M$1,Data!$A$1:$AN$1,),)-VLOOKUP(A76,Data!$A:$AN,MATCH(yoy!$M$1,Data!$A$1:$AN$1,),))/VLOOKUP(A76,Data!$A:$AN,MATCH(yoy!$M$1,Data!$A$1:$AN$1,),))</f>
        <v>#N/A</v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>0.16080761750302522</v>
      </c>
      <c r="O76" s="14" t="str">
        <f>IF(VLOOKUP(B76,Data!$A:$AN,MATCH(yoy!$O$1,Data!$A$1:$AN$1,),)=0,"#N/A",(VLOOKUP(B76,Data!$A:$AN,MATCH(yoy!$O$1,Data!$A$1:$AN$1,),)-VLOOKUP(A76,Data!$A:$AN,MATCH(yoy!$O$1,Data!$A$1:$AN$1,),))/VLOOKUP(A76,Data!$A:$AN,MATCH(yoy!$O$1,Data!$A$1:$AN$1,),))</f>
        <v>#N/A</v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>0.1164713639622259</v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>0.12582307957753078</v>
      </c>
      <c r="R76" s="14" t="str">
        <f>IF(VLOOKUP(B76,Data!$A:$AN,MATCH(yoy!$R$1,Data!$A$1:$AN$1,),)=0,"#N/A",(VLOOKUP(B76,Data!$A:$AN,MATCH(yoy!$R$1,Data!$A$1:$AN$1,),)-VLOOKUP(A76,Data!$A:$AN,MATCH(yoy!$R$1,Data!$A$1:$AN$1,),))/VLOOKUP(A76,Data!$A:$AN,MATCH(yoy!$R$1,Data!$A$1:$AN$1,),))</f>
        <v>#N/A</v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>8.4424715481587295E-2</v>
      </c>
      <c r="T76" s="14" t="str">
        <f>IF(VLOOKUP(B76,Data!$A:$AN,MATCH(yoy!$T$1,Data!$A$1:$AN$1,),)=0,"#N/A",(VLOOKUP(B76,Data!$A:$AN,MATCH(yoy!$T$1,Data!$A$1:$AN$1,),)-VLOOKUP(A76,Data!$A:$AN,MATCH(yoy!$T$1,Data!$A$1:$AN$1,),))/VLOOKUP(A76,Data!$A:$AN,MATCH(yoy!$T$1,Data!$A$1:$AN$1,),))</f>
        <v>#N/A</v>
      </c>
      <c r="U76" s="14" t="str">
        <f>IF(VLOOKUP(B76,Data!$A:$AN,MATCH(yoy!$U$1,Data!$A$1:$AN$1,),)=0,"#N/A",(VLOOKUP(B76,Data!$A:$AN,MATCH(yoy!$U$1,Data!$A$1:$AN$1,),)-VLOOKUP(A76,Data!$A:$AN,MATCH(yoy!$U$1,Data!$A$1:$AN$1,),))/VLOOKUP(A76,Data!$A:$AN,MATCH(yoy!$U$1,Data!$A$1:$AN$1,),))</f>
        <v>#N/A</v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>0.22288183525968538</v>
      </c>
      <c r="W76" s="14" t="str">
        <f>IF(VLOOKUP(B76,Data!$A:$AN,MATCH(yoy!$W$1,Data!$A$1:$AN$1,),)=0,"#N/A",(VLOOKUP(B76,Data!$A:$AN,MATCH(yoy!$W$1,Data!$A$1:$AN$1,),)-VLOOKUP(A76,Data!$A:$AN,MATCH(yoy!$W$1,Data!$A$1:$AN$1,),))/VLOOKUP(A76,Data!$A:$AN,MATCH(yoy!$W$1,Data!$A$1:$AN$1,),))</f>
        <v>#N/A</v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>8.8027478736601744E-2</v>
      </c>
      <c r="Y76" s="14" t="str">
        <f>IF(VLOOKUP(B76,Data!$A:$AN,MATCH(yoy!$Y$1,Data!$A$1:$AN$1,),)=0,"#N/A",(VLOOKUP(B76,Data!$A:$AN,MATCH(yoy!$Y$1,Data!$A$1:$AN$1,),)-VLOOKUP(A76,Data!$A:$AN,MATCH(yoy!$Y$1,Data!$A$1:$AN$1,),))/VLOOKUP(A76,Data!$A:$AN,MATCH(yoy!$Y$1,Data!$A$1:$AN$1,),))</f>
        <v>#N/A</v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>0.10732450166961782</v>
      </c>
      <c r="AA76" s="14" t="str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>#N/A</v>
      </c>
    </row>
    <row r="77" spans="1:27" s="70" customFormat="1" x14ac:dyDescent="0.35">
      <c r="A77" s="20">
        <f t="shared" si="4"/>
        <v>43831</v>
      </c>
      <c r="B77" s="12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>0.19204902766747012</v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>0.25780729442016581</v>
      </c>
      <c r="E77" s="14" t="str">
        <f>IF(VLOOKUP(B77,Data!$A:$AN,MATCH(yoy!$E$1,Data!$A$1:$AN$1,),)=0,"#N/A",(VLOOKUP(B77,Data!$A:$AN,MATCH(yoy!$E$1,Data!$A$1:$AN$1,),)-VLOOKUP(A77,Data!$A:$AN,MATCH(yoy!$E$1,Data!$A$1:$AN$1,),))/VLOOKUP(A77,Data!$A:$AN,MATCH(yoy!$E$1,Data!$A$1:$AN$1,),))</f>
        <v>#N/A</v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>0.11666980709606521</v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>7.9420724272025511E-2</v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>0.12572712093634039</v>
      </c>
      <c r="I77" s="14" t="str">
        <f>IF(VLOOKUP(B77,Data!$A:$AN,MATCH(yoy!$I$1,Data!$A$1:$AN$1,),)=0,"#N/A",(VLOOKUP(B77,Data!$A:$AN,MATCH(yoy!$I$1,Data!$A$1:$AN$1,),)-VLOOKUP(A77,Data!$A:$AN,MATCH(yoy!$I$1,Data!$A$1:$AN$1,),))/VLOOKUP(A77,Data!$A:$AN,MATCH(yoy!$I$1,Data!$A$1:$AN$1,),))</f>
        <v>#N/A</v>
      </c>
      <c r="J77" s="14" t="str">
        <f>IF(VLOOKUP(B77,Data!$A:$AN,MATCH(yoy!$J$1,Data!$A$1:$AN$1,),)=0,"#N/A",(VLOOKUP(B77,Data!$A:$AN,MATCH(yoy!$J$1,Data!$A$1:$AN$1,),)-VLOOKUP(A77,Data!$A:$AN,MATCH(yoy!$J$1,Data!$A$1:$AN$1,),))/VLOOKUP(A77,Data!$A:$AN,MATCH(yoy!$J$1,Data!$A$1:$AN$1,),))</f>
        <v>#N/A</v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>0.12708489022316138</v>
      </c>
      <c r="L77" s="14" t="str">
        <f>IF(VLOOKUP(B77,Data!$A:$AN,MATCH(yoy!$L$1,Data!$A$1:$AN$1,),)=0,"#N/A",(VLOOKUP(B77,Data!$A:$AN,MATCH(yoy!$L$1,Data!$A$1:$AN$1,),)-VLOOKUP(A77,Data!$A:$AN,MATCH(yoy!$L$1,Data!$A$1:$AN$1,),))/VLOOKUP(A77,Data!$A:$AN,MATCH(yoy!$L$1,Data!$A$1:$AN$1,),))</f>
        <v>#N/A</v>
      </c>
      <c r="M77" s="14" t="str">
        <f>IF(VLOOKUP(B77,Data!$A:$AN,MATCH(yoy!$M$1,Data!$A$1:$AN$1,),)=0,"#N/A",(VLOOKUP(B77,Data!$A:$AN,MATCH(yoy!$M$1,Data!$A$1:$AN$1,),)-VLOOKUP(A77,Data!$A:$AN,MATCH(yoy!$M$1,Data!$A$1:$AN$1,),))/VLOOKUP(A77,Data!$A:$AN,MATCH(yoy!$M$1,Data!$A$1:$AN$1,),))</f>
        <v>#N/A</v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>0.16174194891648694</v>
      </c>
      <c r="O77" s="14" t="str">
        <f>IF(VLOOKUP(B77,Data!$A:$AN,MATCH(yoy!$O$1,Data!$A$1:$AN$1,),)=0,"#N/A",(VLOOKUP(B77,Data!$A:$AN,MATCH(yoy!$O$1,Data!$A$1:$AN$1,),)-VLOOKUP(A77,Data!$A:$AN,MATCH(yoy!$O$1,Data!$A$1:$AN$1,),))/VLOOKUP(A77,Data!$A:$AN,MATCH(yoy!$O$1,Data!$A$1:$AN$1,),))</f>
        <v>#N/A</v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>0.11946139447445761</v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>0.12772270045060286</v>
      </c>
      <c r="R77" s="14" t="str">
        <f>IF(VLOOKUP(B77,Data!$A:$AN,MATCH(yoy!$R$1,Data!$A$1:$AN$1,),)=0,"#N/A",(VLOOKUP(B77,Data!$A:$AN,MATCH(yoy!$R$1,Data!$A$1:$AN$1,),)-VLOOKUP(A77,Data!$A:$AN,MATCH(yoy!$R$1,Data!$A$1:$AN$1,),))/VLOOKUP(A77,Data!$A:$AN,MATCH(yoy!$R$1,Data!$A$1:$AN$1,),))</f>
        <v>#N/A</v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>8.2938157969684165E-2</v>
      </c>
      <c r="T77" s="14" t="str">
        <f>IF(VLOOKUP(B77,Data!$A:$AN,MATCH(yoy!$T$1,Data!$A$1:$AN$1,),)=0,"#N/A",(VLOOKUP(B77,Data!$A:$AN,MATCH(yoy!$T$1,Data!$A$1:$AN$1,),)-VLOOKUP(A77,Data!$A:$AN,MATCH(yoy!$T$1,Data!$A$1:$AN$1,),))/VLOOKUP(A77,Data!$A:$AN,MATCH(yoy!$T$1,Data!$A$1:$AN$1,),))</f>
        <v>#N/A</v>
      </c>
      <c r="U77" s="14" t="str">
        <f>IF(VLOOKUP(B77,Data!$A:$AN,MATCH(yoy!$U$1,Data!$A$1:$AN$1,),)=0,"#N/A",(VLOOKUP(B77,Data!$A:$AN,MATCH(yoy!$U$1,Data!$A$1:$AN$1,),)-VLOOKUP(A77,Data!$A:$AN,MATCH(yoy!$U$1,Data!$A$1:$AN$1,),))/VLOOKUP(A77,Data!$A:$AN,MATCH(yoy!$U$1,Data!$A$1:$AN$1,),))</f>
        <v>#N/A</v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>0.23092387308233944</v>
      </c>
      <c r="W77" s="14" t="str">
        <f>IF(VLOOKUP(B77,Data!$A:$AN,MATCH(yoy!$W$1,Data!$A$1:$AN$1,),)=0,"#N/A",(VLOOKUP(B77,Data!$A:$AN,MATCH(yoy!$W$1,Data!$A$1:$AN$1,),)-VLOOKUP(A77,Data!$A:$AN,MATCH(yoy!$W$1,Data!$A$1:$AN$1,),))/VLOOKUP(A77,Data!$A:$AN,MATCH(yoy!$W$1,Data!$A$1:$AN$1,),))</f>
        <v>#N/A</v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>9.3398942163339368E-2</v>
      </c>
      <c r="Y77" s="14" t="str">
        <f>IF(VLOOKUP(B77,Data!$A:$AN,MATCH(yoy!$Y$1,Data!$A$1:$AN$1,),)=0,"#N/A",(VLOOKUP(B77,Data!$A:$AN,MATCH(yoy!$Y$1,Data!$A$1:$AN$1,),)-VLOOKUP(A77,Data!$A:$AN,MATCH(yoy!$Y$1,Data!$A$1:$AN$1,),))/VLOOKUP(A77,Data!$A:$AN,MATCH(yoy!$Y$1,Data!$A$1:$AN$1,),))</f>
        <v>#N/A</v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>0.10919782635701027</v>
      </c>
      <c r="AA77" s="14" t="str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>#N/A</v>
      </c>
    </row>
    <row r="78" spans="1:27" s="70" customFormat="1" x14ac:dyDescent="0.35">
      <c r="A78" s="20">
        <f t="shared" si="4"/>
        <v>43862</v>
      </c>
      <c r="B78" s="12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>0.19816567627877155</v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>0.26887720118435404</v>
      </c>
      <c r="E78" s="14" t="str">
        <f>IF(VLOOKUP(B78,Data!$A:$AN,MATCH(yoy!$E$1,Data!$A$1:$AN$1,),)=0,"#N/A",(VLOOKUP(B78,Data!$A:$AN,MATCH(yoy!$E$1,Data!$A$1:$AN$1,),)-VLOOKUP(A78,Data!$A:$AN,MATCH(yoy!$E$1,Data!$A$1:$AN$1,),))/VLOOKUP(A78,Data!$A:$AN,MATCH(yoy!$E$1,Data!$A$1:$AN$1,),))</f>
        <v>#N/A</v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>0.1168897742061797</v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>8.0823355359791002E-2</v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>0.12280291458681999</v>
      </c>
      <c r="I78" s="14" t="str">
        <f>IF(VLOOKUP(B78,Data!$A:$AN,MATCH(yoy!$I$1,Data!$A$1:$AN$1,),)=0,"#N/A",(VLOOKUP(B78,Data!$A:$AN,MATCH(yoy!$I$1,Data!$A$1:$AN$1,),)-VLOOKUP(A78,Data!$A:$AN,MATCH(yoy!$I$1,Data!$A$1:$AN$1,),))/VLOOKUP(A78,Data!$A:$AN,MATCH(yoy!$I$1,Data!$A$1:$AN$1,),))</f>
        <v>#N/A</v>
      </c>
      <c r="J78" s="14" t="str">
        <f>IF(VLOOKUP(B78,Data!$A:$AN,MATCH(yoy!$J$1,Data!$A$1:$AN$1,),)=0,"#N/A",(VLOOKUP(B78,Data!$A:$AN,MATCH(yoy!$J$1,Data!$A$1:$AN$1,),)-VLOOKUP(A78,Data!$A:$AN,MATCH(yoy!$J$1,Data!$A$1:$AN$1,),))/VLOOKUP(A78,Data!$A:$AN,MATCH(yoy!$J$1,Data!$A$1:$AN$1,),))</f>
        <v>#N/A</v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>0.13772467089416268</v>
      </c>
      <c r="L78" s="14" t="str">
        <f>IF(VLOOKUP(B78,Data!$A:$AN,MATCH(yoy!$L$1,Data!$A$1:$AN$1,),)=0,"#N/A",(VLOOKUP(B78,Data!$A:$AN,MATCH(yoy!$L$1,Data!$A$1:$AN$1,),)-VLOOKUP(A78,Data!$A:$AN,MATCH(yoy!$L$1,Data!$A$1:$AN$1,),))/VLOOKUP(A78,Data!$A:$AN,MATCH(yoy!$L$1,Data!$A$1:$AN$1,),))</f>
        <v>#N/A</v>
      </c>
      <c r="M78" s="14" t="str">
        <f>IF(VLOOKUP(B78,Data!$A:$AN,MATCH(yoy!$M$1,Data!$A$1:$AN$1,),)=0,"#N/A",(VLOOKUP(B78,Data!$A:$AN,MATCH(yoy!$M$1,Data!$A$1:$AN$1,),)-VLOOKUP(A78,Data!$A:$AN,MATCH(yoy!$M$1,Data!$A$1:$AN$1,),))/VLOOKUP(A78,Data!$A:$AN,MATCH(yoy!$M$1,Data!$A$1:$AN$1,),))</f>
        <v>#N/A</v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>0.17015997255042026</v>
      </c>
      <c r="O78" s="14" t="str">
        <f>IF(VLOOKUP(B78,Data!$A:$AN,MATCH(yoy!$O$1,Data!$A$1:$AN$1,),)=0,"#N/A",(VLOOKUP(B78,Data!$A:$AN,MATCH(yoy!$O$1,Data!$A$1:$AN$1,),)-VLOOKUP(A78,Data!$A:$AN,MATCH(yoy!$O$1,Data!$A$1:$AN$1,),))/VLOOKUP(A78,Data!$A:$AN,MATCH(yoy!$O$1,Data!$A$1:$AN$1,),))</f>
        <v>#N/A</v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>0.11950670551212363</v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>0.12798053008900456</v>
      </c>
      <c r="R78" s="14" t="str">
        <f>IF(VLOOKUP(B78,Data!$A:$AN,MATCH(yoy!$R$1,Data!$A$1:$AN$1,),)=0,"#N/A",(VLOOKUP(B78,Data!$A:$AN,MATCH(yoy!$R$1,Data!$A$1:$AN$1,),)-VLOOKUP(A78,Data!$A:$AN,MATCH(yoy!$R$1,Data!$A$1:$AN$1,),))/VLOOKUP(A78,Data!$A:$AN,MATCH(yoy!$R$1,Data!$A$1:$AN$1,),))</f>
        <v>#N/A</v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>8.4162734162734065E-2</v>
      </c>
      <c r="T78" s="14" t="str">
        <f>IF(VLOOKUP(B78,Data!$A:$AN,MATCH(yoy!$T$1,Data!$A$1:$AN$1,),)=0,"#N/A",(VLOOKUP(B78,Data!$A:$AN,MATCH(yoy!$T$1,Data!$A$1:$AN$1,),)-VLOOKUP(A78,Data!$A:$AN,MATCH(yoy!$T$1,Data!$A$1:$AN$1,),))/VLOOKUP(A78,Data!$A:$AN,MATCH(yoy!$T$1,Data!$A$1:$AN$1,),))</f>
        <v>#N/A</v>
      </c>
      <c r="U78" s="14" t="str">
        <f>IF(VLOOKUP(B78,Data!$A:$AN,MATCH(yoy!$U$1,Data!$A$1:$AN$1,),)=0,"#N/A",(VLOOKUP(B78,Data!$A:$AN,MATCH(yoy!$U$1,Data!$A$1:$AN$1,),)-VLOOKUP(A78,Data!$A:$AN,MATCH(yoy!$U$1,Data!$A$1:$AN$1,),))/VLOOKUP(A78,Data!$A:$AN,MATCH(yoy!$U$1,Data!$A$1:$AN$1,),))</f>
        <v>#N/A</v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>0.23783775415020084</v>
      </c>
      <c r="W78" s="14" t="str">
        <f>IF(VLOOKUP(B78,Data!$A:$AN,MATCH(yoy!$W$1,Data!$A$1:$AN$1,),)=0,"#N/A",(VLOOKUP(B78,Data!$A:$AN,MATCH(yoy!$W$1,Data!$A$1:$AN$1,),)-VLOOKUP(A78,Data!$A:$AN,MATCH(yoy!$W$1,Data!$A$1:$AN$1,),))/VLOOKUP(A78,Data!$A:$AN,MATCH(yoy!$W$1,Data!$A$1:$AN$1,),))</f>
        <v>#N/A</v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>8.4188158671118257E-2</v>
      </c>
      <c r="Y78" s="14" t="str">
        <f>IF(VLOOKUP(B78,Data!$A:$AN,MATCH(yoy!$Y$1,Data!$A$1:$AN$1,),)=0,"#N/A",(VLOOKUP(B78,Data!$A:$AN,MATCH(yoy!$Y$1,Data!$A$1:$AN$1,),)-VLOOKUP(A78,Data!$A:$AN,MATCH(yoy!$Y$1,Data!$A$1:$AN$1,),))/VLOOKUP(A78,Data!$A:$AN,MATCH(yoy!$Y$1,Data!$A$1:$AN$1,),))</f>
        <v>#N/A</v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>0.11628062735307289</v>
      </c>
      <c r="AA78" s="14" t="str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>#N/A</v>
      </c>
    </row>
    <row r="79" spans="1:27" s="70" customFormat="1" x14ac:dyDescent="0.35">
      <c r="A79" s="20">
        <f t="shared" si="4"/>
        <v>43891</v>
      </c>
      <c r="B79" s="12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>0.17793223323223933</v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>0.24174679239682606</v>
      </c>
      <c r="E79" s="14" t="str">
        <f>IF(VLOOKUP(B79,Data!$A:$AN,MATCH(yoy!$E$1,Data!$A$1:$AN$1,),)=0,"#N/A",(VLOOKUP(B79,Data!$A:$AN,MATCH(yoy!$E$1,Data!$A$1:$AN$1,),)-VLOOKUP(A79,Data!$A:$AN,MATCH(yoy!$E$1,Data!$A$1:$AN$1,),))/VLOOKUP(A79,Data!$A:$AN,MATCH(yoy!$E$1,Data!$A$1:$AN$1,),))</f>
        <v>#N/A</v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>0.10371064982699184</v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>8.0169271016965832E-2</v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>9.47100821729462E-2</v>
      </c>
      <c r="I79" s="14" t="str">
        <f>IF(VLOOKUP(B79,Data!$A:$AN,MATCH(yoy!$I$1,Data!$A$1:$AN$1,),)=0,"#N/A",(VLOOKUP(B79,Data!$A:$AN,MATCH(yoy!$I$1,Data!$A$1:$AN$1,),)-VLOOKUP(A79,Data!$A:$AN,MATCH(yoy!$I$1,Data!$A$1:$AN$1,),))/VLOOKUP(A79,Data!$A:$AN,MATCH(yoy!$I$1,Data!$A$1:$AN$1,),))</f>
        <v>#N/A</v>
      </c>
      <c r="J79" s="14" t="str">
        <f>IF(VLOOKUP(B79,Data!$A:$AN,MATCH(yoy!$J$1,Data!$A$1:$AN$1,),)=0,"#N/A",(VLOOKUP(B79,Data!$A:$AN,MATCH(yoy!$J$1,Data!$A$1:$AN$1,),)-VLOOKUP(A79,Data!$A:$AN,MATCH(yoy!$J$1,Data!$A$1:$AN$1,),))/VLOOKUP(A79,Data!$A:$AN,MATCH(yoy!$J$1,Data!$A$1:$AN$1,),))</f>
        <v>#N/A</v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>0.11931346025279765</v>
      </c>
      <c r="L79" s="14" t="str">
        <f>IF(VLOOKUP(B79,Data!$A:$AN,MATCH(yoy!$L$1,Data!$A$1:$AN$1,),)=0,"#N/A",(VLOOKUP(B79,Data!$A:$AN,MATCH(yoy!$L$1,Data!$A$1:$AN$1,),)-VLOOKUP(A79,Data!$A:$AN,MATCH(yoy!$L$1,Data!$A$1:$AN$1,),))/VLOOKUP(A79,Data!$A:$AN,MATCH(yoy!$L$1,Data!$A$1:$AN$1,),))</f>
        <v>#N/A</v>
      </c>
      <c r="M79" s="14" t="str">
        <f>IF(VLOOKUP(B79,Data!$A:$AN,MATCH(yoy!$M$1,Data!$A$1:$AN$1,),)=0,"#N/A",(VLOOKUP(B79,Data!$A:$AN,MATCH(yoy!$M$1,Data!$A$1:$AN$1,),)-VLOOKUP(A79,Data!$A:$AN,MATCH(yoy!$M$1,Data!$A$1:$AN$1,),))/VLOOKUP(A79,Data!$A:$AN,MATCH(yoy!$M$1,Data!$A$1:$AN$1,),))</f>
        <v>#N/A</v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>0.16110345956307129</v>
      </c>
      <c r="O79" s="14" t="str">
        <f>IF(VLOOKUP(B79,Data!$A:$AN,MATCH(yoy!$O$1,Data!$A$1:$AN$1,),)=0,"#N/A",(VLOOKUP(B79,Data!$A:$AN,MATCH(yoy!$O$1,Data!$A$1:$AN$1,),)-VLOOKUP(A79,Data!$A:$AN,MATCH(yoy!$O$1,Data!$A$1:$AN$1,),))/VLOOKUP(A79,Data!$A:$AN,MATCH(yoy!$O$1,Data!$A$1:$AN$1,),))</f>
        <v>#N/A</v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>9.0726016753413949E-2</v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>0.11207594472843277</v>
      </c>
      <c r="R79" s="14" t="str">
        <f>IF(VLOOKUP(B79,Data!$A:$AN,MATCH(yoy!$R$1,Data!$A$1:$AN$1,),)=0,"#N/A",(VLOOKUP(B79,Data!$A:$AN,MATCH(yoy!$R$1,Data!$A$1:$AN$1,),)-VLOOKUP(A79,Data!$A:$AN,MATCH(yoy!$R$1,Data!$A$1:$AN$1,),))/VLOOKUP(A79,Data!$A:$AN,MATCH(yoy!$R$1,Data!$A$1:$AN$1,),))</f>
        <v>#N/A</v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>8.7064685442458267E-2</v>
      </c>
      <c r="T79" s="14" t="str">
        <f>IF(VLOOKUP(B79,Data!$A:$AN,MATCH(yoy!$T$1,Data!$A$1:$AN$1,),)=0,"#N/A",(VLOOKUP(B79,Data!$A:$AN,MATCH(yoy!$T$1,Data!$A$1:$AN$1,),)-VLOOKUP(A79,Data!$A:$AN,MATCH(yoy!$T$1,Data!$A$1:$AN$1,),))/VLOOKUP(A79,Data!$A:$AN,MATCH(yoy!$T$1,Data!$A$1:$AN$1,),))</f>
        <v>#N/A</v>
      </c>
      <c r="U79" s="14" t="str">
        <f>IF(VLOOKUP(B79,Data!$A:$AN,MATCH(yoy!$U$1,Data!$A$1:$AN$1,),)=0,"#N/A",(VLOOKUP(B79,Data!$A:$AN,MATCH(yoy!$U$1,Data!$A$1:$AN$1,),)-VLOOKUP(A79,Data!$A:$AN,MATCH(yoy!$U$1,Data!$A$1:$AN$1,),))/VLOOKUP(A79,Data!$A:$AN,MATCH(yoy!$U$1,Data!$A$1:$AN$1,),))</f>
        <v>#N/A</v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>0.20780237470073487</v>
      </c>
      <c r="W79" s="14" t="str">
        <f>IF(VLOOKUP(B79,Data!$A:$AN,MATCH(yoy!$W$1,Data!$A$1:$AN$1,),)=0,"#N/A",(VLOOKUP(B79,Data!$A:$AN,MATCH(yoy!$W$1,Data!$A$1:$AN$1,),)-VLOOKUP(A79,Data!$A:$AN,MATCH(yoy!$W$1,Data!$A$1:$AN$1,),))/VLOOKUP(A79,Data!$A:$AN,MATCH(yoy!$W$1,Data!$A$1:$AN$1,),))</f>
        <v>#N/A</v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>5.7590377274485828E-2</v>
      </c>
      <c r="Y79" s="14" t="str">
        <f>IF(VLOOKUP(B79,Data!$A:$AN,MATCH(yoy!$Y$1,Data!$A$1:$AN$1,),)=0,"#N/A",(VLOOKUP(B79,Data!$A:$AN,MATCH(yoy!$Y$1,Data!$A$1:$AN$1,),)-VLOOKUP(A79,Data!$A:$AN,MATCH(yoy!$Y$1,Data!$A$1:$AN$1,),))/VLOOKUP(A79,Data!$A:$AN,MATCH(yoy!$Y$1,Data!$A$1:$AN$1,),))</f>
        <v>#N/A</v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>0.11272103278217017</v>
      </c>
      <c r="AA79" s="14" t="str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>#N/A</v>
      </c>
    </row>
    <row r="80" spans="1:27" s="70" customFormat="1" x14ac:dyDescent="0.35">
      <c r="A80" s="20">
        <f t="shared" si="4"/>
        <v>43922</v>
      </c>
      <c r="B80" s="12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>0.13944822499987419</v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>0.18280805458893934</v>
      </c>
      <c r="E80" s="14" t="str">
        <f>IF(VLOOKUP(B80,Data!$A:$AN,MATCH(yoy!$E$1,Data!$A$1:$AN$1,),)=0,"#N/A",(VLOOKUP(B80,Data!$A:$AN,MATCH(yoy!$E$1,Data!$A$1:$AN$1,),)-VLOOKUP(A80,Data!$A:$AN,MATCH(yoy!$E$1,Data!$A$1:$AN$1,),))/VLOOKUP(A80,Data!$A:$AN,MATCH(yoy!$E$1,Data!$A$1:$AN$1,),))</f>
        <v>#N/A</v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>8.9107157826618003E-2</v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>7.860630956120146E-2</v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>7.0635564291834374E-2</v>
      </c>
      <c r="I80" s="14" t="str">
        <f>IF(VLOOKUP(B80,Data!$A:$AN,MATCH(yoy!$I$1,Data!$A$1:$AN$1,),)=0,"#N/A",(VLOOKUP(B80,Data!$A:$AN,MATCH(yoy!$I$1,Data!$A$1:$AN$1,),)-VLOOKUP(A80,Data!$A:$AN,MATCH(yoy!$I$1,Data!$A$1:$AN$1,),))/VLOOKUP(A80,Data!$A:$AN,MATCH(yoy!$I$1,Data!$A$1:$AN$1,),))</f>
        <v>#N/A</v>
      </c>
      <c r="J80" s="14" t="str">
        <f>IF(VLOOKUP(B80,Data!$A:$AN,MATCH(yoy!$J$1,Data!$A$1:$AN$1,),)=0,"#N/A",(VLOOKUP(B80,Data!$A:$AN,MATCH(yoy!$J$1,Data!$A$1:$AN$1,),)-VLOOKUP(A80,Data!$A:$AN,MATCH(yoy!$J$1,Data!$A$1:$AN$1,),))/VLOOKUP(A80,Data!$A:$AN,MATCH(yoy!$J$1,Data!$A$1:$AN$1,),))</f>
        <v>#N/A</v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>9.2890886884331211E-2</v>
      </c>
      <c r="L80" s="14" t="str">
        <f>IF(VLOOKUP(B80,Data!$A:$AN,MATCH(yoy!$L$1,Data!$A$1:$AN$1,),)=0,"#N/A",(VLOOKUP(B80,Data!$A:$AN,MATCH(yoy!$L$1,Data!$A$1:$AN$1,),)-VLOOKUP(A80,Data!$A:$AN,MATCH(yoy!$L$1,Data!$A$1:$AN$1,),))/VLOOKUP(A80,Data!$A:$AN,MATCH(yoy!$L$1,Data!$A$1:$AN$1,),))</f>
        <v>#N/A</v>
      </c>
      <c r="M80" s="14" t="str">
        <f>IF(VLOOKUP(B80,Data!$A:$AN,MATCH(yoy!$M$1,Data!$A$1:$AN$1,),)=0,"#N/A",(VLOOKUP(B80,Data!$A:$AN,MATCH(yoy!$M$1,Data!$A$1:$AN$1,),)-VLOOKUP(A80,Data!$A:$AN,MATCH(yoy!$M$1,Data!$A$1:$AN$1,),))/VLOOKUP(A80,Data!$A:$AN,MATCH(yoy!$M$1,Data!$A$1:$AN$1,),))</f>
        <v>#N/A</v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>0.12465163313583347</v>
      </c>
      <c r="O80" s="14" t="str">
        <f>IF(VLOOKUP(B80,Data!$A:$AN,MATCH(yoy!$O$1,Data!$A$1:$AN$1,),)=0,"#N/A",(VLOOKUP(B80,Data!$A:$AN,MATCH(yoy!$O$1,Data!$A$1:$AN$1,),)-VLOOKUP(A80,Data!$A:$AN,MATCH(yoy!$O$1,Data!$A$1:$AN$1,),))/VLOOKUP(A80,Data!$A:$AN,MATCH(yoy!$O$1,Data!$A$1:$AN$1,),))</f>
        <v>#N/A</v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>5.4148481196120583E-2</v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>8.396623677887062E-2</v>
      </c>
      <c r="R80" s="14" t="str">
        <f>IF(VLOOKUP(B80,Data!$A:$AN,MATCH(yoy!$R$1,Data!$A$1:$AN$1,),)=0,"#N/A",(VLOOKUP(B80,Data!$A:$AN,MATCH(yoy!$R$1,Data!$A$1:$AN$1,),)-VLOOKUP(A80,Data!$A:$AN,MATCH(yoy!$R$1,Data!$A$1:$AN$1,),))/VLOOKUP(A80,Data!$A:$AN,MATCH(yoy!$R$1,Data!$A$1:$AN$1,),))</f>
        <v>#N/A</v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>9.5881407042248484E-2</v>
      </c>
      <c r="T80" s="14" t="str">
        <f>IF(VLOOKUP(B80,Data!$A:$AN,MATCH(yoy!$T$1,Data!$A$1:$AN$1,),)=0,"#N/A",(VLOOKUP(B80,Data!$A:$AN,MATCH(yoy!$T$1,Data!$A$1:$AN$1,),)-VLOOKUP(A80,Data!$A:$AN,MATCH(yoy!$T$1,Data!$A$1:$AN$1,),))/VLOOKUP(A80,Data!$A:$AN,MATCH(yoy!$T$1,Data!$A$1:$AN$1,),))</f>
        <v>#N/A</v>
      </c>
      <c r="U80" s="14" t="str">
        <f>IF(VLOOKUP(B80,Data!$A:$AN,MATCH(yoy!$U$1,Data!$A$1:$AN$1,),)=0,"#N/A",(VLOOKUP(B80,Data!$A:$AN,MATCH(yoy!$U$1,Data!$A$1:$AN$1,),)-VLOOKUP(A80,Data!$A:$AN,MATCH(yoy!$U$1,Data!$A$1:$AN$1,),))/VLOOKUP(A80,Data!$A:$AN,MATCH(yoy!$U$1,Data!$A$1:$AN$1,),))</f>
        <v>#N/A</v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>0.17684292439870961</v>
      </c>
      <c r="W80" s="14" t="str">
        <f>IF(VLOOKUP(B80,Data!$A:$AN,MATCH(yoy!$W$1,Data!$A$1:$AN$1,),)=0,"#N/A",(VLOOKUP(B80,Data!$A:$AN,MATCH(yoy!$W$1,Data!$A$1:$AN$1,),)-VLOOKUP(A80,Data!$A:$AN,MATCH(yoy!$W$1,Data!$A$1:$AN$1,),))/VLOOKUP(A80,Data!$A:$AN,MATCH(yoy!$W$1,Data!$A$1:$AN$1,),))</f>
        <v>#N/A</v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>2.8834246046173378E-2</v>
      </c>
      <c r="Y80" s="14" t="str">
        <f>IF(VLOOKUP(B80,Data!$A:$AN,MATCH(yoy!$Y$1,Data!$A$1:$AN$1,),)=0,"#N/A",(VLOOKUP(B80,Data!$A:$AN,MATCH(yoy!$Y$1,Data!$A$1:$AN$1,),)-VLOOKUP(A80,Data!$A:$AN,MATCH(yoy!$Y$1,Data!$A$1:$AN$1,),))/VLOOKUP(A80,Data!$A:$AN,MATCH(yoy!$Y$1,Data!$A$1:$AN$1,),))</f>
        <v>#N/A</v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>0.10410604078470523</v>
      </c>
      <c r="AA80" s="14" t="str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>#N/A</v>
      </c>
    </row>
    <row r="81" spans="1:27" s="70" customFormat="1" x14ac:dyDescent="0.35">
      <c r="A81" s="20">
        <f t="shared" si="4"/>
        <v>43952</v>
      </c>
      <c r="B81" s="12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>0.11485717982590705</v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>0.14485378537178359</v>
      </c>
      <c r="E81" s="14" t="str">
        <f>IF(VLOOKUP(B81,Data!$A:$AN,MATCH(yoy!$E$1,Data!$A$1:$AN$1,),)=0,"#N/A",(VLOOKUP(B81,Data!$A:$AN,MATCH(yoy!$E$1,Data!$A$1:$AN$1,),)-VLOOKUP(A81,Data!$A:$AN,MATCH(yoy!$E$1,Data!$A$1:$AN$1,),))/VLOOKUP(A81,Data!$A:$AN,MATCH(yoy!$E$1,Data!$A$1:$AN$1,),))</f>
        <v>#N/A</v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>8.0595366368906324E-2</v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>6.837820154514769E-2</v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>6.5903634325411353E-2</v>
      </c>
      <c r="I81" s="14" t="str">
        <f>IF(VLOOKUP(B81,Data!$A:$AN,MATCH(yoy!$I$1,Data!$A$1:$AN$1,),)=0,"#N/A",(VLOOKUP(B81,Data!$A:$AN,MATCH(yoy!$I$1,Data!$A$1:$AN$1,),)-VLOOKUP(A81,Data!$A:$AN,MATCH(yoy!$I$1,Data!$A$1:$AN$1,),))/VLOOKUP(A81,Data!$A:$AN,MATCH(yoy!$I$1,Data!$A$1:$AN$1,),))</f>
        <v>#N/A</v>
      </c>
      <c r="J81" s="14" t="str">
        <f>IF(VLOOKUP(B81,Data!$A:$AN,MATCH(yoy!$J$1,Data!$A$1:$AN$1,),)=0,"#N/A",(VLOOKUP(B81,Data!$A:$AN,MATCH(yoy!$J$1,Data!$A$1:$AN$1,),)-VLOOKUP(A81,Data!$A:$AN,MATCH(yoy!$J$1,Data!$A$1:$AN$1,),))/VLOOKUP(A81,Data!$A:$AN,MATCH(yoy!$J$1,Data!$A$1:$AN$1,),))</f>
        <v>#N/A</v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>8.9274493151216536E-2</v>
      </c>
      <c r="L81" s="14" t="str">
        <f>IF(VLOOKUP(B81,Data!$A:$AN,MATCH(yoy!$L$1,Data!$A$1:$AN$1,),)=0,"#N/A",(VLOOKUP(B81,Data!$A:$AN,MATCH(yoy!$L$1,Data!$A$1:$AN$1,),)-VLOOKUP(A81,Data!$A:$AN,MATCH(yoy!$L$1,Data!$A$1:$AN$1,),))/VLOOKUP(A81,Data!$A:$AN,MATCH(yoy!$L$1,Data!$A$1:$AN$1,),))</f>
        <v>#N/A</v>
      </c>
      <c r="M81" s="14" t="str">
        <f>IF(VLOOKUP(B81,Data!$A:$AN,MATCH(yoy!$M$1,Data!$A$1:$AN$1,),)=0,"#N/A",(VLOOKUP(B81,Data!$A:$AN,MATCH(yoy!$M$1,Data!$A$1:$AN$1,),)-VLOOKUP(A81,Data!$A:$AN,MATCH(yoy!$M$1,Data!$A$1:$AN$1,),))/VLOOKUP(A81,Data!$A:$AN,MATCH(yoy!$M$1,Data!$A$1:$AN$1,),))</f>
        <v>#N/A</v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>0.10950800608867774</v>
      </c>
      <c r="O81" s="14" t="str">
        <f>IF(VLOOKUP(B81,Data!$A:$AN,MATCH(yoy!$O$1,Data!$A$1:$AN$1,),)=0,"#N/A",(VLOOKUP(B81,Data!$A:$AN,MATCH(yoy!$O$1,Data!$A$1:$AN$1,),)-VLOOKUP(A81,Data!$A:$AN,MATCH(yoy!$O$1,Data!$A$1:$AN$1,),))/VLOOKUP(A81,Data!$A:$AN,MATCH(yoy!$O$1,Data!$A$1:$AN$1,),))</f>
        <v>#N/A</v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>4.8323175875869748E-2</v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>7.0256823988167252E-2</v>
      </c>
      <c r="R81" s="14" t="str">
        <f>IF(VLOOKUP(B81,Data!$A:$AN,MATCH(yoy!$R$1,Data!$A$1:$AN$1,),)=0,"#N/A",(VLOOKUP(B81,Data!$A:$AN,MATCH(yoy!$R$1,Data!$A$1:$AN$1,),)-VLOOKUP(A81,Data!$A:$AN,MATCH(yoy!$R$1,Data!$A$1:$AN$1,),))/VLOOKUP(A81,Data!$A:$AN,MATCH(yoy!$R$1,Data!$A$1:$AN$1,),))</f>
        <v>#N/A</v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>9.41261671581934E-2</v>
      </c>
      <c r="T81" s="14" t="str">
        <f>IF(VLOOKUP(B81,Data!$A:$AN,MATCH(yoy!$T$1,Data!$A$1:$AN$1,),)=0,"#N/A",(VLOOKUP(B81,Data!$A:$AN,MATCH(yoy!$T$1,Data!$A$1:$AN$1,),)-VLOOKUP(A81,Data!$A:$AN,MATCH(yoy!$T$1,Data!$A$1:$AN$1,),))/VLOOKUP(A81,Data!$A:$AN,MATCH(yoy!$T$1,Data!$A$1:$AN$1,),))</f>
        <v>#N/A</v>
      </c>
      <c r="U81" s="14" t="str">
        <f>IF(VLOOKUP(B81,Data!$A:$AN,MATCH(yoy!$U$1,Data!$A$1:$AN$1,),)=0,"#N/A",(VLOOKUP(B81,Data!$A:$AN,MATCH(yoy!$U$1,Data!$A$1:$AN$1,),)-VLOOKUP(A81,Data!$A:$AN,MATCH(yoy!$U$1,Data!$A$1:$AN$1,),))/VLOOKUP(A81,Data!$A:$AN,MATCH(yoy!$U$1,Data!$A$1:$AN$1,),))</f>
        <v>#N/A</v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>0.17204644539939828</v>
      </c>
      <c r="W81" s="14" t="str">
        <f>IF(VLOOKUP(B81,Data!$A:$AN,MATCH(yoy!$W$1,Data!$A$1:$AN$1,),)=0,"#N/A",(VLOOKUP(B81,Data!$A:$AN,MATCH(yoy!$W$1,Data!$A$1:$AN$1,),)-VLOOKUP(A81,Data!$A:$AN,MATCH(yoy!$W$1,Data!$A$1:$AN$1,),))/VLOOKUP(A81,Data!$A:$AN,MATCH(yoy!$W$1,Data!$A$1:$AN$1,),))</f>
        <v>#N/A</v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>1.6361599903615243E-2</v>
      </c>
      <c r="Y81" s="14" t="str">
        <f>IF(VLOOKUP(B81,Data!$A:$AN,MATCH(yoy!$Y$1,Data!$A$1:$AN$1,),)=0,"#N/A",(VLOOKUP(B81,Data!$A:$AN,MATCH(yoy!$Y$1,Data!$A$1:$AN$1,),)-VLOOKUP(A81,Data!$A:$AN,MATCH(yoy!$Y$1,Data!$A$1:$AN$1,),))/VLOOKUP(A81,Data!$A:$AN,MATCH(yoy!$Y$1,Data!$A$1:$AN$1,),))</f>
        <v>#N/A</v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>0.10194454442317147</v>
      </c>
      <c r="AA81" s="14" t="str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>#N/A</v>
      </c>
    </row>
    <row r="82" spans="1:27" s="70" customFormat="1" x14ac:dyDescent="0.35">
      <c r="A82" s="20">
        <f t="shared" si="4"/>
        <v>43983</v>
      </c>
      <c r="B82" s="12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>0.1019885047069823</v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>0.12856550591449439</v>
      </c>
      <c r="E82" s="14" t="str">
        <f>IF(VLOOKUP(B82,Data!$A:$AN,MATCH(yoy!$E$1,Data!$A$1:$AN$1,),)=0,"#N/A",(VLOOKUP(B82,Data!$A:$AN,MATCH(yoy!$E$1,Data!$A$1:$AN$1,),)-VLOOKUP(A82,Data!$A:$AN,MATCH(yoy!$E$1,Data!$A$1:$AN$1,),))/VLOOKUP(A82,Data!$A:$AN,MATCH(yoy!$E$1,Data!$A$1:$AN$1,),))</f>
        <v>#N/A</v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>7.5917910721490622E-2</v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>5.1708320851828631E-2</v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>6.0754430883751702E-2</v>
      </c>
      <c r="I82" s="14" t="str">
        <f>IF(VLOOKUP(B82,Data!$A:$AN,MATCH(yoy!$I$1,Data!$A$1:$AN$1,),)=0,"#N/A",(VLOOKUP(B82,Data!$A:$AN,MATCH(yoy!$I$1,Data!$A$1:$AN$1,),)-VLOOKUP(A82,Data!$A:$AN,MATCH(yoy!$I$1,Data!$A$1:$AN$1,),))/VLOOKUP(A82,Data!$A:$AN,MATCH(yoy!$I$1,Data!$A$1:$AN$1,),))</f>
        <v>#N/A</v>
      </c>
      <c r="J82" s="14" t="str">
        <f>IF(VLOOKUP(B82,Data!$A:$AN,MATCH(yoy!$J$1,Data!$A$1:$AN$1,),)=0,"#N/A",(VLOOKUP(B82,Data!$A:$AN,MATCH(yoy!$J$1,Data!$A$1:$AN$1,),)-VLOOKUP(A82,Data!$A:$AN,MATCH(yoy!$J$1,Data!$A$1:$AN$1,),))/VLOOKUP(A82,Data!$A:$AN,MATCH(yoy!$J$1,Data!$A$1:$AN$1,),))</f>
        <v>#N/A</v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>9.9901397344760667E-2</v>
      </c>
      <c r="L82" s="14" t="str">
        <f>IF(VLOOKUP(B82,Data!$A:$AN,MATCH(yoy!$L$1,Data!$A$1:$AN$1,),)=0,"#N/A",(VLOOKUP(B82,Data!$A:$AN,MATCH(yoy!$L$1,Data!$A$1:$AN$1,),)-VLOOKUP(A82,Data!$A:$AN,MATCH(yoy!$L$1,Data!$A$1:$AN$1,),))/VLOOKUP(A82,Data!$A:$AN,MATCH(yoy!$L$1,Data!$A$1:$AN$1,),))</f>
        <v>#N/A</v>
      </c>
      <c r="M82" s="14" t="str">
        <f>IF(VLOOKUP(B82,Data!$A:$AN,MATCH(yoy!$M$1,Data!$A$1:$AN$1,),)=0,"#N/A",(VLOOKUP(B82,Data!$A:$AN,MATCH(yoy!$M$1,Data!$A$1:$AN$1,),)-VLOOKUP(A82,Data!$A:$AN,MATCH(yoy!$M$1,Data!$A$1:$AN$1,),))/VLOOKUP(A82,Data!$A:$AN,MATCH(yoy!$M$1,Data!$A$1:$AN$1,),))</f>
        <v>#N/A</v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>0.1226137989125072</v>
      </c>
      <c r="O82" s="14" t="str">
        <f>IF(VLOOKUP(B82,Data!$A:$AN,MATCH(yoy!$O$1,Data!$A$1:$AN$1,),)=0,"#N/A",(VLOOKUP(B82,Data!$A:$AN,MATCH(yoy!$O$1,Data!$A$1:$AN$1,),)-VLOOKUP(A82,Data!$A:$AN,MATCH(yoy!$O$1,Data!$A$1:$AN$1,),))/VLOOKUP(A82,Data!$A:$AN,MATCH(yoy!$O$1,Data!$A$1:$AN$1,),))</f>
        <v>#N/A</v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>3.6754944677652189E-2</v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>7.3219720726925716E-2</v>
      </c>
      <c r="R82" s="14" t="str">
        <f>IF(VLOOKUP(B82,Data!$A:$AN,MATCH(yoy!$R$1,Data!$A$1:$AN$1,),)=0,"#N/A",(VLOOKUP(B82,Data!$A:$AN,MATCH(yoy!$R$1,Data!$A$1:$AN$1,),)-VLOOKUP(A82,Data!$A:$AN,MATCH(yoy!$R$1,Data!$A$1:$AN$1,),))/VLOOKUP(A82,Data!$A:$AN,MATCH(yoy!$R$1,Data!$A$1:$AN$1,),))</f>
        <v>#N/A</v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>8.7466022014823314E-2</v>
      </c>
      <c r="T82" s="14" t="str">
        <f>IF(VLOOKUP(B82,Data!$A:$AN,MATCH(yoy!$T$1,Data!$A$1:$AN$1,),)=0,"#N/A",(VLOOKUP(B82,Data!$A:$AN,MATCH(yoy!$T$1,Data!$A$1:$AN$1,),)-VLOOKUP(A82,Data!$A:$AN,MATCH(yoy!$T$1,Data!$A$1:$AN$1,),))/VLOOKUP(A82,Data!$A:$AN,MATCH(yoy!$T$1,Data!$A$1:$AN$1,),))</f>
        <v>#N/A</v>
      </c>
      <c r="U82" s="14" t="str">
        <f>IF(VLOOKUP(B82,Data!$A:$AN,MATCH(yoy!$U$1,Data!$A$1:$AN$1,),)=0,"#N/A",(VLOOKUP(B82,Data!$A:$AN,MATCH(yoy!$U$1,Data!$A$1:$AN$1,),)-VLOOKUP(A82,Data!$A:$AN,MATCH(yoy!$U$1,Data!$A$1:$AN$1,),))/VLOOKUP(A82,Data!$A:$AN,MATCH(yoy!$U$1,Data!$A$1:$AN$1,),))</f>
        <v>#N/A</v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>0.17665583881636759</v>
      </c>
      <c r="W82" s="14" t="str">
        <f>IF(VLOOKUP(B82,Data!$A:$AN,MATCH(yoy!$W$1,Data!$A$1:$AN$1,),)=0,"#N/A",(VLOOKUP(B82,Data!$A:$AN,MATCH(yoy!$W$1,Data!$A$1:$AN$1,),)-VLOOKUP(A82,Data!$A:$AN,MATCH(yoy!$W$1,Data!$A$1:$AN$1,),))/VLOOKUP(A82,Data!$A:$AN,MATCH(yoy!$W$1,Data!$A$1:$AN$1,),))</f>
        <v>#N/A</v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>1.0800078029205145E-2</v>
      </c>
      <c r="Y82" s="14" t="str">
        <f>IF(VLOOKUP(B82,Data!$A:$AN,MATCH(yoy!$Y$1,Data!$A$1:$AN$1,),)=0,"#N/A",(VLOOKUP(B82,Data!$A:$AN,MATCH(yoy!$Y$1,Data!$A$1:$AN$1,),)-VLOOKUP(A82,Data!$A:$AN,MATCH(yoy!$Y$1,Data!$A$1:$AN$1,),))/VLOOKUP(A82,Data!$A:$AN,MATCH(yoy!$Y$1,Data!$A$1:$AN$1,),))</f>
        <v>#N/A</v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>0.10129169797592066</v>
      </c>
      <c r="AA82" s="14" t="str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>#N/A</v>
      </c>
    </row>
    <row r="83" spans="1:27" s="70" customFormat="1" x14ac:dyDescent="0.35">
      <c r="A83" s="20">
        <f t="shared" si="4"/>
        <v>44013</v>
      </c>
      <c r="B83" s="12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>0.10157854458257512</v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>0.12788733693807694</v>
      </c>
      <c r="E83" s="14" t="str">
        <f>IF(VLOOKUP(B83,Data!$A:$AN,MATCH(yoy!$E$1,Data!$A$1:$AN$1,),)=0,"#N/A",(VLOOKUP(B83,Data!$A:$AN,MATCH(yoy!$E$1,Data!$A$1:$AN$1,),)-VLOOKUP(A83,Data!$A:$AN,MATCH(yoy!$E$1,Data!$A$1:$AN$1,),))/VLOOKUP(A83,Data!$A:$AN,MATCH(yoy!$E$1,Data!$A$1:$AN$1,),))</f>
        <v>#N/A</v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>7.7572492848860558E-2</v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>4.5949439658484206E-2</v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>5.6789712406069524E-2</v>
      </c>
      <c r="I83" s="14" t="str">
        <f>IF(VLOOKUP(B83,Data!$A:$AN,MATCH(yoy!$I$1,Data!$A$1:$AN$1,),)=0,"#N/A",(VLOOKUP(B83,Data!$A:$AN,MATCH(yoy!$I$1,Data!$A$1:$AN$1,),)-VLOOKUP(A83,Data!$A:$AN,MATCH(yoy!$I$1,Data!$A$1:$AN$1,),))/VLOOKUP(A83,Data!$A:$AN,MATCH(yoy!$I$1,Data!$A$1:$AN$1,),))</f>
        <v>#N/A</v>
      </c>
      <c r="J83" s="14" t="str">
        <f>IF(VLOOKUP(B83,Data!$A:$AN,MATCH(yoy!$J$1,Data!$A$1:$AN$1,),)=0,"#N/A",(VLOOKUP(B83,Data!$A:$AN,MATCH(yoy!$J$1,Data!$A$1:$AN$1,),)-VLOOKUP(A83,Data!$A:$AN,MATCH(yoy!$J$1,Data!$A$1:$AN$1,),))/VLOOKUP(A83,Data!$A:$AN,MATCH(yoy!$J$1,Data!$A$1:$AN$1,),))</f>
        <v>#N/A</v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>0.10749007461972644</v>
      </c>
      <c r="L83" s="14" t="str">
        <f>IF(VLOOKUP(B83,Data!$A:$AN,MATCH(yoy!$L$1,Data!$A$1:$AN$1,),)=0,"#N/A",(VLOOKUP(B83,Data!$A:$AN,MATCH(yoy!$L$1,Data!$A$1:$AN$1,),)-VLOOKUP(A83,Data!$A:$AN,MATCH(yoy!$L$1,Data!$A$1:$AN$1,),))/VLOOKUP(A83,Data!$A:$AN,MATCH(yoy!$L$1,Data!$A$1:$AN$1,),))</f>
        <v>#N/A</v>
      </c>
      <c r="M83" s="14" t="str">
        <f>IF(VLOOKUP(B83,Data!$A:$AN,MATCH(yoy!$M$1,Data!$A$1:$AN$1,),)=0,"#N/A",(VLOOKUP(B83,Data!$A:$AN,MATCH(yoy!$M$1,Data!$A$1:$AN$1,),)-VLOOKUP(A83,Data!$A:$AN,MATCH(yoy!$M$1,Data!$A$1:$AN$1,),))/VLOOKUP(A83,Data!$A:$AN,MATCH(yoy!$M$1,Data!$A$1:$AN$1,),))</f>
        <v>#N/A</v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>0.11834690205925379</v>
      </c>
      <c r="O83" s="14" t="str">
        <f>IF(VLOOKUP(B83,Data!$A:$AN,MATCH(yoy!$O$1,Data!$A$1:$AN$1,),)=0,"#N/A",(VLOOKUP(B83,Data!$A:$AN,MATCH(yoy!$O$1,Data!$A$1:$AN$1,),)-VLOOKUP(A83,Data!$A:$AN,MATCH(yoy!$O$1,Data!$A$1:$AN$1,),))/VLOOKUP(A83,Data!$A:$AN,MATCH(yoy!$O$1,Data!$A$1:$AN$1,),))</f>
        <v>#N/A</v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>4.785311703910982E-2</v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>7.7421654161044781E-2</v>
      </c>
      <c r="R83" s="14" t="str">
        <f>IF(VLOOKUP(B83,Data!$A:$AN,MATCH(yoy!$R$1,Data!$A$1:$AN$1,),)=0,"#N/A",(VLOOKUP(B83,Data!$A:$AN,MATCH(yoy!$R$1,Data!$A$1:$AN$1,),)-VLOOKUP(A83,Data!$A:$AN,MATCH(yoy!$R$1,Data!$A$1:$AN$1,),))/VLOOKUP(A83,Data!$A:$AN,MATCH(yoy!$R$1,Data!$A$1:$AN$1,),))</f>
        <v>#N/A</v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>8.9639738893326201E-2</v>
      </c>
      <c r="T83" s="14" t="str">
        <f>IF(VLOOKUP(B83,Data!$A:$AN,MATCH(yoy!$T$1,Data!$A$1:$AN$1,),)=0,"#N/A",(VLOOKUP(B83,Data!$A:$AN,MATCH(yoy!$T$1,Data!$A$1:$AN$1,),)-VLOOKUP(A83,Data!$A:$AN,MATCH(yoy!$T$1,Data!$A$1:$AN$1,),))/VLOOKUP(A83,Data!$A:$AN,MATCH(yoy!$T$1,Data!$A$1:$AN$1,),))</f>
        <v>#N/A</v>
      </c>
      <c r="U83" s="14" t="str">
        <f>IF(VLOOKUP(B83,Data!$A:$AN,MATCH(yoy!$U$1,Data!$A$1:$AN$1,),)=0,"#N/A",(VLOOKUP(B83,Data!$A:$AN,MATCH(yoy!$U$1,Data!$A$1:$AN$1,),)-VLOOKUP(A83,Data!$A:$AN,MATCH(yoy!$U$1,Data!$A$1:$AN$1,),))/VLOOKUP(A83,Data!$A:$AN,MATCH(yoy!$U$1,Data!$A$1:$AN$1,),))</f>
        <v>#N/A</v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>0.18857301146836583</v>
      </c>
      <c r="W83" s="14" t="str">
        <f>IF(VLOOKUP(B83,Data!$A:$AN,MATCH(yoy!$W$1,Data!$A$1:$AN$1,),)=0,"#N/A",(VLOOKUP(B83,Data!$A:$AN,MATCH(yoy!$W$1,Data!$A$1:$AN$1,),)-VLOOKUP(A83,Data!$A:$AN,MATCH(yoy!$W$1,Data!$A$1:$AN$1,),))/VLOOKUP(A83,Data!$A:$AN,MATCH(yoy!$W$1,Data!$A$1:$AN$1,),))</f>
        <v>#N/A</v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>1.1406688445237642E-2</v>
      </c>
      <c r="Y83" s="14" t="str">
        <f>IF(VLOOKUP(B83,Data!$A:$AN,MATCH(yoy!$Y$1,Data!$A$1:$AN$1,),)=0,"#N/A",(VLOOKUP(B83,Data!$A:$AN,MATCH(yoy!$Y$1,Data!$A$1:$AN$1,),)-VLOOKUP(A83,Data!$A:$AN,MATCH(yoy!$Y$1,Data!$A$1:$AN$1,),))/VLOOKUP(A83,Data!$A:$AN,MATCH(yoy!$Y$1,Data!$A$1:$AN$1,),))</f>
        <v>#N/A</v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>0.10098894320644292</v>
      </c>
      <c r="AA83" s="14" t="str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>#N/A</v>
      </c>
    </row>
    <row r="84" spans="1:27" s="70" customFormat="1" x14ac:dyDescent="0.35">
      <c r="A84" s="20">
        <f t="shared" ref="A84:A115" si="5">DATE(YEAR(B84)-1,MONTH(B84),DAY(B84))</f>
        <v>44044</v>
      </c>
      <c r="B84" s="12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>0.10549383000213924</v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>0.13498152623301157</v>
      </c>
      <c r="E84" s="14" t="str">
        <f>IF(VLOOKUP(B84,Data!$A:$AN,MATCH(yoy!$E$1,Data!$A$1:$AN$1,),)=0,"#N/A",(VLOOKUP(B84,Data!$A:$AN,MATCH(yoy!$E$1,Data!$A$1:$AN$1,),)-VLOOKUP(A84,Data!$A:$AN,MATCH(yoy!$E$1,Data!$A$1:$AN$1,),))/VLOOKUP(A84,Data!$A:$AN,MATCH(yoy!$E$1,Data!$A$1:$AN$1,),))</f>
        <v>#N/A</v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>7.9732784563037035E-2</v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>4.0865513587466838E-2</v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>5.969809907628669E-2</v>
      </c>
      <c r="I84" s="14" t="str">
        <f>IF(VLOOKUP(B84,Data!$A:$AN,MATCH(yoy!$I$1,Data!$A$1:$AN$1,),)=0,"#N/A",(VLOOKUP(B84,Data!$A:$AN,MATCH(yoy!$I$1,Data!$A$1:$AN$1,),)-VLOOKUP(A84,Data!$A:$AN,MATCH(yoy!$I$1,Data!$A$1:$AN$1,),))/VLOOKUP(A84,Data!$A:$AN,MATCH(yoy!$I$1,Data!$A$1:$AN$1,),))</f>
        <v>#N/A</v>
      </c>
      <c r="J84" s="14" t="str">
        <f>IF(VLOOKUP(B84,Data!$A:$AN,MATCH(yoy!$J$1,Data!$A$1:$AN$1,),)=0,"#N/A",(VLOOKUP(B84,Data!$A:$AN,MATCH(yoy!$J$1,Data!$A$1:$AN$1,),)-VLOOKUP(A84,Data!$A:$AN,MATCH(yoy!$J$1,Data!$A$1:$AN$1,),))/VLOOKUP(A84,Data!$A:$AN,MATCH(yoy!$J$1,Data!$A$1:$AN$1,),))</f>
        <v>#N/A</v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>0.1039885881875319</v>
      </c>
      <c r="L84" s="14" t="str">
        <f>IF(VLOOKUP(B84,Data!$A:$AN,MATCH(yoy!$L$1,Data!$A$1:$AN$1,),)=0,"#N/A",(VLOOKUP(B84,Data!$A:$AN,MATCH(yoy!$L$1,Data!$A$1:$AN$1,),)-VLOOKUP(A84,Data!$A:$AN,MATCH(yoy!$L$1,Data!$A$1:$AN$1,),))/VLOOKUP(A84,Data!$A:$AN,MATCH(yoy!$L$1,Data!$A$1:$AN$1,),))</f>
        <v>#N/A</v>
      </c>
      <c r="M84" s="14" t="str">
        <f>IF(VLOOKUP(B84,Data!$A:$AN,MATCH(yoy!$M$1,Data!$A$1:$AN$1,),)=0,"#N/A",(VLOOKUP(B84,Data!$A:$AN,MATCH(yoy!$M$1,Data!$A$1:$AN$1,),)-VLOOKUP(A84,Data!$A:$AN,MATCH(yoy!$M$1,Data!$A$1:$AN$1,),))/VLOOKUP(A84,Data!$A:$AN,MATCH(yoy!$M$1,Data!$A$1:$AN$1,),))</f>
        <v>#N/A</v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>0.10066352637747616</v>
      </c>
      <c r="O84" s="14" t="str">
        <f>IF(VLOOKUP(B84,Data!$A:$AN,MATCH(yoy!$O$1,Data!$A$1:$AN$1,),)=0,"#N/A",(VLOOKUP(B84,Data!$A:$AN,MATCH(yoy!$O$1,Data!$A$1:$AN$1,),)-VLOOKUP(A84,Data!$A:$AN,MATCH(yoy!$O$1,Data!$A$1:$AN$1,),))/VLOOKUP(A84,Data!$A:$AN,MATCH(yoy!$O$1,Data!$A$1:$AN$1,),))</f>
        <v>#N/A</v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>5.3649505859814602E-2</v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>7.4145483769945661E-2</v>
      </c>
      <c r="R84" s="14" t="str">
        <f>IF(VLOOKUP(B84,Data!$A:$AN,MATCH(yoy!$R$1,Data!$A$1:$AN$1,),)=0,"#N/A",(VLOOKUP(B84,Data!$A:$AN,MATCH(yoy!$R$1,Data!$A$1:$AN$1,),)-VLOOKUP(A84,Data!$A:$AN,MATCH(yoy!$R$1,Data!$A$1:$AN$1,),))/VLOOKUP(A84,Data!$A:$AN,MATCH(yoy!$R$1,Data!$A$1:$AN$1,),))</f>
        <v>#N/A</v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>9.4610847423226105E-2</v>
      </c>
      <c r="T84" s="14" t="str">
        <f>IF(VLOOKUP(B84,Data!$A:$AN,MATCH(yoy!$T$1,Data!$A$1:$AN$1,),)=0,"#N/A",(VLOOKUP(B84,Data!$A:$AN,MATCH(yoy!$T$1,Data!$A$1:$AN$1,),)-VLOOKUP(A84,Data!$A:$AN,MATCH(yoy!$T$1,Data!$A$1:$AN$1,),))/VLOOKUP(A84,Data!$A:$AN,MATCH(yoy!$T$1,Data!$A$1:$AN$1,),))</f>
        <v>#N/A</v>
      </c>
      <c r="U84" s="14" t="str">
        <f>IF(VLOOKUP(B84,Data!$A:$AN,MATCH(yoy!$U$1,Data!$A$1:$AN$1,),)=0,"#N/A",(VLOOKUP(B84,Data!$A:$AN,MATCH(yoy!$U$1,Data!$A$1:$AN$1,),)-VLOOKUP(A84,Data!$A:$AN,MATCH(yoy!$U$1,Data!$A$1:$AN$1,),))/VLOOKUP(A84,Data!$A:$AN,MATCH(yoy!$U$1,Data!$A$1:$AN$1,),))</f>
        <v>#N/A</v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>0.18220613169297295</v>
      </c>
      <c r="W84" s="14" t="str">
        <f>IF(VLOOKUP(B84,Data!$A:$AN,MATCH(yoy!$W$1,Data!$A$1:$AN$1,),)=0,"#N/A",(VLOOKUP(B84,Data!$A:$AN,MATCH(yoy!$W$1,Data!$A$1:$AN$1,),)-VLOOKUP(A84,Data!$A:$AN,MATCH(yoy!$W$1,Data!$A$1:$AN$1,),))/VLOOKUP(A84,Data!$A:$AN,MATCH(yoy!$W$1,Data!$A$1:$AN$1,),))</f>
        <v>#N/A</v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>1.7480485599718473E-2</v>
      </c>
      <c r="Y84" s="14" t="str">
        <f>IF(VLOOKUP(B84,Data!$A:$AN,MATCH(yoy!$Y$1,Data!$A$1:$AN$1,),)=0,"#N/A",(VLOOKUP(B84,Data!$A:$AN,MATCH(yoy!$Y$1,Data!$A$1:$AN$1,),)-VLOOKUP(A84,Data!$A:$AN,MATCH(yoy!$Y$1,Data!$A$1:$AN$1,),))/VLOOKUP(A84,Data!$A:$AN,MATCH(yoy!$Y$1,Data!$A$1:$AN$1,),))</f>
        <v>#N/A</v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>9.8140642919107346E-2</v>
      </c>
      <c r="AA84" s="14" t="str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>#N/A</v>
      </c>
    </row>
    <row r="85" spans="1:27" s="70" customFormat="1" x14ac:dyDescent="0.35">
      <c r="A85" s="20">
        <f t="shared" si="5"/>
        <v>44075</v>
      </c>
      <c r="B85" s="12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>0.10199957612795577</v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>0.12869366170925362</v>
      </c>
      <c r="E85" s="14" t="str">
        <f>IF(VLOOKUP(B85,Data!$A:$AN,MATCH(yoy!$E$1,Data!$A$1:$AN$1,),)=0,"#N/A",(VLOOKUP(B85,Data!$A:$AN,MATCH(yoy!$E$1,Data!$A$1:$AN$1,),)-VLOOKUP(A85,Data!$A:$AN,MATCH(yoy!$E$1,Data!$A$1:$AN$1,),))/VLOOKUP(A85,Data!$A:$AN,MATCH(yoy!$E$1,Data!$A$1:$AN$1,),))</f>
        <v>#N/A</v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>7.7971035455350807E-2</v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>3.7426119494448497E-2</v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>7.1128109059788017E-2</v>
      </c>
      <c r="I85" s="14" t="str">
        <f>IF(VLOOKUP(B85,Data!$A:$AN,MATCH(yoy!$I$1,Data!$A$1:$AN$1,),)=0,"#N/A",(VLOOKUP(B85,Data!$A:$AN,MATCH(yoy!$I$1,Data!$A$1:$AN$1,),)-VLOOKUP(A85,Data!$A:$AN,MATCH(yoy!$I$1,Data!$A$1:$AN$1,),))/VLOOKUP(A85,Data!$A:$AN,MATCH(yoy!$I$1,Data!$A$1:$AN$1,),))</f>
        <v>#N/A</v>
      </c>
      <c r="J85" s="14" t="str">
        <f>IF(VLOOKUP(B85,Data!$A:$AN,MATCH(yoy!$J$1,Data!$A$1:$AN$1,),)=0,"#N/A",(VLOOKUP(B85,Data!$A:$AN,MATCH(yoy!$J$1,Data!$A$1:$AN$1,),)-VLOOKUP(A85,Data!$A:$AN,MATCH(yoy!$J$1,Data!$A$1:$AN$1,),))/VLOOKUP(A85,Data!$A:$AN,MATCH(yoy!$J$1,Data!$A$1:$AN$1,),))</f>
        <v>#N/A</v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>0.10413595494806631</v>
      </c>
      <c r="L85" s="14" t="str">
        <f>IF(VLOOKUP(B85,Data!$A:$AN,MATCH(yoy!$L$1,Data!$A$1:$AN$1,),)=0,"#N/A",(VLOOKUP(B85,Data!$A:$AN,MATCH(yoy!$L$1,Data!$A$1:$AN$1,),)-VLOOKUP(A85,Data!$A:$AN,MATCH(yoy!$L$1,Data!$A$1:$AN$1,),))/VLOOKUP(A85,Data!$A:$AN,MATCH(yoy!$L$1,Data!$A$1:$AN$1,),))</f>
        <v>#N/A</v>
      </c>
      <c r="M85" s="14" t="str">
        <f>IF(VLOOKUP(B85,Data!$A:$AN,MATCH(yoy!$M$1,Data!$A$1:$AN$1,),)=0,"#N/A",(VLOOKUP(B85,Data!$A:$AN,MATCH(yoy!$M$1,Data!$A$1:$AN$1,),)-VLOOKUP(A85,Data!$A:$AN,MATCH(yoy!$M$1,Data!$A$1:$AN$1,),))/VLOOKUP(A85,Data!$A:$AN,MATCH(yoy!$M$1,Data!$A$1:$AN$1,),))</f>
        <v>#N/A</v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>9.1800233627289188E-2</v>
      </c>
      <c r="O85" s="14" t="str">
        <f>IF(VLOOKUP(B85,Data!$A:$AN,MATCH(yoy!$O$1,Data!$A$1:$AN$1,),)=0,"#N/A",(VLOOKUP(B85,Data!$A:$AN,MATCH(yoy!$O$1,Data!$A$1:$AN$1,),)-VLOOKUP(A85,Data!$A:$AN,MATCH(yoy!$O$1,Data!$A$1:$AN$1,),))/VLOOKUP(A85,Data!$A:$AN,MATCH(yoy!$O$1,Data!$A$1:$AN$1,),))</f>
        <v>#N/A</v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>4.9375509919254192E-2</v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>7.5235100338400807E-2</v>
      </c>
      <c r="R85" s="14" t="str">
        <f>IF(VLOOKUP(B85,Data!$A:$AN,MATCH(yoy!$R$1,Data!$A$1:$AN$1,),)=0,"#N/A",(VLOOKUP(B85,Data!$A:$AN,MATCH(yoy!$R$1,Data!$A$1:$AN$1,),)-VLOOKUP(A85,Data!$A:$AN,MATCH(yoy!$R$1,Data!$A$1:$AN$1,),))/VLOOKUP(A85,Data!$A:$AN,MATCH(yoy!$R$1,Data!$A$1:$AN$1,),))</f>
        <v>#N/A</v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>9.6242067501641368E-2</v>
      </c>
      <c r="T85" s="14" t="str">
        <f>IF(VLOOKUP(B85,Data!$A:$AN,MATCH(yoy!$T$1,Data!$A$1:$AN$1,),)=0,"#N/A",(VLOOKUP(B85,Data!$A:$AN,MATCH(yoy!$T$1,Data!$A$1:$AN$1,),)-VLOOKUP(A85,Data!$A:$AN,MATCH(yoy!$T$1,Data!$A$1:$AN$1,),))/VLOOKUP(A85,Data!$A:$AN,MATCH(yoy!$T$1,Data!$A$1:$AN$1,),))</f>
        <v>#N/A</v>
      </c>
      <c r="U85" s="14" t="str">
        <f>IF(VLOOKUP(B85,Data!$A:$AN,MATCH(yoy!$U$1,Data!$A$1:$AN$1,),)=0,"#N/A",(VLOOKUP(B85,Data!$A:$AN,MATCH(yoy!$U$1,Data!$A$1:$AN$1,),)-VLOOKUP(A85,Data!$A:$AN,MATCH(yoy!$U$1,Data!$A$1:$AN$1,),))/VLOOKUP(A85,Data!$A:$AN,MATCH(yoy!$U$1,Data!$A$1:$AN$1,),))</f>
        <v>#N/A</v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>0.17242856826741959</v>
      </c>
      <c r="W85" s="14" t="str">
        <f>IF(VLOOKUP(B85,Data!$A:$AN,MATCH(yoy!$W$1,Data!$A$1:$AN$1,),)=0,"#N/A",(VLOOKUP(B85,Data!$A:$AN,MATCH(yoy!$W$1,Data!$A$1:$AN$1,),)-VLOOKUP(A85,Data!$A:$AN,MATCH(yoy!$W$1,Data!$A$1:$AN$1,),))/VLOOKUP(A85,Data!$A:$AN,MATCH(yoy!$W$1,Data!$A$1:$AN$1,),))</f>
        <v>#N/A</v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>2.9130598679591602E-2</v>
      </c>
      <c r="Y85" s="14" t="str">
        <f>IF(VLOOKUP(B85,Data!$A:$AN,MATCH(yoy!$Y$1,Data!$A$1:$AN$1,),)=0,"#N/A",(VLOOKUP(B85,Data!$A:$AN,MATCH(yoy!$Y$1,Data!$A$1:$AN$1,),)-VLOOKUP(A85,Data!$A:$AN,MATCH(yoy!$Y$1,Data!$A$1:$AN$1,),))/VLOOKUP(A85,Data!$A:$AN,MATCH(yoy!$Y$1,Data!$A$1:$AN$1,),))</f>
        <v>#N/A</v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>8.9636763410737716E-2</v>
      </c>
      <c r="AA85" s="14" t="str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>#N/A</v>
      </c>
    </row>
    <row r="86" spans="1:27" s="70" customFormat="1" x14ac:dyDescent="0.35">
      <c r="A86" s="20">
        <f t="shared" si="5"/>
        <v>44105</v>
      </c>
      <c r="B86" s="12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>0.10346418506411457</v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>0.12853561004461705</v>
      </c>
      <c r="E86" s="14" t="str">
        <f>IF(VLOOKUP(B86,Data!$A:$AN,MATCH(yoy!$E$1,Data!$A$1:$AN$1,),)=0,"#N/A",(VLOOKUP(B86,Data!$A:$AN,MATCH(yoy!$E$1,Data!$A$1:$AN$1,),)-VLOOKUP(A86,Data!$A:$AN,MATCH(yoy!$E$1,Data!$A$1:$AN$1,),))/VLOOKUP(A86,Data!$A:$AN,MATCH(yoy!$E$1,Data!$A$1:$AN$1,),))</f>
        <v>#N/A</v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>7.6243989741894558E-2</v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>3.7183786951263523E-2</v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>7.7996375873673127E-2</v>
      </c>
      <c r="I86" s="14" t="str">
        <f>IF(VLOOKUP(B86,Data!$A:$AN,MATCH(yoy!$I$1,Data!$A$1:$AN$1,),)=0,"#N/A",(VLOOKUP(B86,Data!$A:$AN,MATCH(yoy!$I$1,Data!$A$1:$AN$1,),)-VLOOKUP(A86,Data!$A:$AN,MATCH(yoy!$I$1,Data!$A$1:$AN$1,),))/VLOOKUP(A86,Data!$A:$AN,MATCH(yoy!$I$1,Data!$A$1:$AN$1,),))</f>
        <v>#N/A</v>
      </c>
      <c r="J86" s="14" t="str">
        <f>IF(VLOOKUP(B86,Data!$A:$AN,MATCH(yoy!$J$1,Data!$A$1:$AN$1,),)=0,"#N/A",(VLOOKUP(B86,Data!$A:$AN,MATCH(yoy!$J$1,Data!$A$1:$AN$1,),)-VLOOKUP(A86,Data!$A:$AN,MATCH(yoy!$J$1,Data!$A$1:$AN$1,),))/VLOOKUP(A86,Data!$A:$AN,MATCH(yoy!$J$1,Data!$A$1:$AN$1,),))</f>
        <v>#N/A</v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>9.5955246439892491E-2</v>
      </c>
      <c r="L86" s="14" t="str">
        <f>IF(VLOOKUP(B86,Data!$A:$AN,MATCH(yoy!$L$1,Data!$A$1:$AN$1,),)=0,"#N/A",(VLOOKUP(B86,Data!$A:$AN,MATCH(yoy!$L$1,Data!$A$1:$AN$1,),)-VLOOKUP(A86,Data!$A:$AN,MATCH(yoy!$L$1,Data!$A$1:$AN$1,),))/VLOOKUP(A86,Data!$A:$AN,MATCH(yoy!$L$1,Data!$A$1:$AN$1,),))</f>
        <v>#N/A</v>
      </c>
      <c r="M86" s="14" t="str">
        <f>IF(VLOOKUP(B86,Data!$A:$AN,MATCH(yoy!$M$1,Data!$A$1:$AN$1,),)=0,"#N/A",(VLOOKUP(B86,Data!$A:$AN,MATCH(yoy!$M$1,Data!$A$1:$AN$1,),)-VLOOKUP(A86,Data!$A:$AN,MATCH(yoy!$M$1,Data!$A$1:$AN$1,),))/VLOOKUP(A86,Data!$A:$AN,MATCH(yoy!$M$1,Data!$A$1:$AN$1,),))</f>
        <v>#N/A</v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>8.564408001263786E-2</v>
      </c>
      <c r="O86" s="14" t="str">
        <f>IF(VLOOKUP(B86,Data!$A:$AN,MATCH(yoy!$O$1,Data!$A$1:$AN$1,),)=0,"#N/A",(VLOOKUP(B86,Data!$A:$AN,MATCH(yoy!$O$1,Data!$A$1:$AN$1,),)-VLOOKUP(A86,Data!$A:$AN,MATCH(yoy!$O$1,Data!$A$1:$AN$1,),))/VLOOKUP(A86,Data!$A:$AN,MATCH(yoy!$O$1,Data!$A$1:$AN$1,),))</f>
        <v>#N/A</v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>7.3819105627376078E-2</v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>8.0254565816998469E-2</v>
      </c>
      <c r="R86" s="14" t="str">
        <f>IF(VLOOKUP(B86,Data!$A:$AN,MATCH(yoy!$R$1,Data!$A$1:$AN$1,),)=0,"#N/A",(VLOOKUP(B86,Data!$A:$AN,MATCH(yoy!$R$1,Data!$A$1:$AN$1,),)-VLOOKUP(A86,Data!$A:$AN,MATCH(yoy!$R$1,Data!$A$1:$AN$1,),))/VLOOKUP(A86,Data!$A:$AN,MATCH(yoy!$R$1,Data!$A$1:$AN$1,),))</f>
        <v>#N/A</v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>9.311793547547996E-2</v>
      </c>
      <c r="T86" s="14" t="str">
        <f>IF(VLOOKUP(B86,Data!$A:$AN,MATCH(yoy!$T$1,Data!$A$1:$AN$1,),)=0,"#N/A",(VLOOKUP(B86,Data!$A:$AN,MATCH(yoy!$T$1,Data!$A$1:$AN$1,),)-VLOOKUP(A86,Data!$A:$AN,MATCH(yoy!$T$1,Data!$A$1:$AN$1,),))/VLOOKUP(A86,Data!$A:$AN,MATCH(yoy!$T$1,Data!$A$1:$AN$1,),))</f>
        <v>#N/A</v>
      </c>
      <c r="U86" s="14" t="str">
        <f>IF(VLOOKUP(B86,Data!$A:$AN,MATCH(yoy!$U$1,Data!$A$1:$AN$1,),)=0,"#N/A",(VLOOKUP(B86,Data!$A:$AN,MATCH(yoy!$U$1,Data!$A$1:$AN$1,),)-VLOOKUP(A86,Data!$A:$AN,MATCH(yoy!$U$1,Data!$A$1:$AN$1,),))/VLOOKUP(A86,Data!$A:$AN,MATCH(yoy!$U$1,Data!$A$1:$AN$1,),))</f>
        <v>#N/A</v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>0.16461774976622801</v>
      </c>
      <c r="W86" s="14" t="str">
        <f>IF(VLOOKUP(B86,Data!$A:$AN,MATCH(yoy!$W$1,Data!$A$1:$AN$1,),)=0,"#N/A",(VLOOKUP(B86,Data!$A:$AN,MATCH(yoy!$W$1,Data!$A$1:$AN$1,),)-VLOOKUP(A86,Data!$A:$AN,MATCH(yoy!$W$1,Data!$A$1:$AN$1,),))/VLOOKUP(A86,Data!$A:$AN,MATCH(yoy!$W$1,Data!$A$1:$AN$1,),))</f>
        <v>#N/A</v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>3.6274156181069057E-2</v>
      </c>
      <c r="Y86" s="14" t="str">
        <f>IF(VLOOKUP(B86,Data!$A:$AN,MATCH(yoy!$Y$1,Data!$A$1:$AN$1,),)=0,"#N/A",(VLOOKUP(B86,Data!$A:$AN,MATCH(yoy!$Y$1,Data!$A$1:$AN$1,),)-VLOOKUP(A86,Data!$A:$AN,MATCH(yoy!$Y$1,Data!$A$1:$AN$1,),))/VLOOKUP(A86,Data!$A:$AN,MATCH(yoy!$Y$1,Data!$A$1:$AN$1,),))</f>
        <v>#N/A</v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>8.0111890827720411E-2</v>
      </c>
      <c r="AA86" s="14" t="str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>#N/A</v>
      </c>
    </row>
    <row r="87" spans="1:27" s="70" customFormat="1" x14ac:dyDescent="0.35">
      <c r="A87" s="20">
        <f t="shared" si="5"/>
        <v>44136</v>
      </c>
      <c r="B87" s="12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>0.10266389286556617</v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>0.12543121922413872</v>
      </c>
      <c r="E87" s="14" t="str">
        <f>IF(VLOOKUP(B87,Data!$A:$AN,MATCH(yoy!$E$1,Data!$A$1:$AN$1,),)=0,"#N/A",(VLOOKUP(B87,Data!$A:$AN,MATCH(yoy!$E$1,Data!$A$1:$AN$1,),)-VLOOKUP(A87,Data!$A:$AN,MATCH(yoy!$E$1,Data!$A$1:$AN$1,),))/VLOOKUP(A87,Data!$A:$AN,MATCH(yoy!$E$1,Data!$A$1:$AN$1,),))</f>
        <v>#N/A</v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>7.5521553901630428E-2</v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>3.5475424330049778E-2</v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>8.5037633493439027E-2</v>
      </c>
      <c r="I87" s="14" t="str">
        <f>IF(VLOOKUP(B87,Data!$A:$AN,MATCH(yoy!$I$1,Data!$A$1:$AN$1,),)=0,"#N/A",(VLOOKUP(B87,Data!$A:$AN,MATCH(yoy!$I$1,Data!$A$1:$AN$1,),)-VLOOKUP(A87,Data!$A:$AN,MATCH(yoy!$I$1,Data!$A$1:$AN$1,),))/VLOOKUP(A87,Data!$A:$AN,MATCH(yoy!$I$1,Data!$A$1:$AN$1,),))</f>
        <v>#N/A</v>
      </c>
      <c r="J87" s="14" t="str">
        <f>IF(VLOOKUP(B87,Data!$A:$AN,MATCH(yoy!$J$1,Data!$A$1:$AN$1,),)=0,"#N/A",(VLOOKUP(B87,Data!$A:$AN,MATCH(yoy!$J$1,Data!$A$1:$AN$1,),)-VLOOKUP(A87,Data!$A:$AN,MATCH(yoy!$J$1,Data!$A$1:$AN$1,),))/VLOOKUP(A87,Data!$A:$AN,MATCH(yoy!$J$1,Data!$A$1:$AN$1,),))</f>
        <v>#N/A</v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>9.5516004883151678E-2</v>
      </c>
      <c r="L87" s="14" t="str">
        <f>IF(VLOOKUP(B87,Data!$A:$AN,MATCH(yoy!$L$1,Data!$A$1:$AN$1,),)=0,"#N/A",(VLOOKUP(B87,Data!$A:$AN,MATCH(yoy!$L$1,Data!$A$1:$AN$1,),)-VLOOKUP(A87,Data!$A:$AN,MATCH(yoy!$L$1,Data!$A$1:$AN$1,),))/VLOOKUP(A87,Data!$A:$AN,MATCH(yoy!$L$1,Data!$A$1:$AN$1,),))</f>
        <v>#N/A</v>
      </c>
      <c r="M87" s="14" t="str">
        <f>IF(VLOOKUP(B87,Data!$A:$AN,MATCH(yoy!$M$1,Data!$A$1:$AN$1,),)=0,"#N/A",(VLOOKUP(B87,Data!$A:$AN,MATCH(yoy!$M$1,Data!$A$1:$AN$1,),)-VLOOKUP(A87,Data!$A:$AN,MATCH(yoy!$M$1,Data!$A$1:$AN$1,),))/VLOOKUP(A87,Data!$A:$AN,MATCH(yoy!$M$1,Data!$A$1:$AN$1,),))</f>
        <v>#N/A</v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>7.8960962245758826E-2</v>
      </c>
      <c r="O87" s="14" t="str">
        <f>IF(VLOOKUP(B87,Data!$A:$AN,MATCH(yoy!$O$1,Data!$A$1:$AN$1,),)=0,"#N/A",(VLOOKUP(B87,Data!$A:$AN,MATCH(yoy!$O$1,Data!$A$1:$AN$1,),)-VLOOKUP(A87,Data!$A:$AN,MATCH(yoy!$O$1,Data!$A$1:$AN$1,),))/VLOOKUP(A87,Data!$A:$AN,MATCH(yoy!$O$1,Data!$A$1:$AN$1,),))</f>
        <v>#N/A</v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>8.1538991469589511E-2</v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>8.1226266623989449E-2</v>
      </c>
      <c r="R87" s="14" t="str">
        <f>IF(VLOOKUP(B87,Data!$A:$AN,MATCH(yoy!$R$1,Data!$A$1:$AN$1,),)=0,"#N/A",(VLOOKUP(B87,Data!$A:$AN,MATCH(yoy!$R$1,Data!$A$1:$AN$1,),)-VLOOKUP(A87,Data!$A:$AN,MATCH(yoy!$R$1,Data!$A$1:$AN$1,),))/VLOOKUP(A87,Data!$A:$AN,MATCH(yoy!$R$1,Data!$A$1:$AN$1,),))</f>
        <v>#N/A</v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>9.2867510530401945E-2</v>
      </c>
      <c r="T87" s="14" t="str">
        <f>IF(VLOOKUP(B87,Data!$A:$AN,MATCH(yoy!$T$1,Data!$A$1:$AN$1,),)=0,"#N/A",(VLOOKUP(B87,Data!$A:$AN,MATCH(yoy!$T$1,Data!$A$1:$AN$1,),)-VLOOKUP(A87,Data!$A:$AN,MATCH(yoy!$T$1,Data!$A$1:$AN$1,),))/VLOOKUP(A87,Data!$A:$AN,MATCH(yoy!$T$1,Data!$A$1:$AN$1,),))</f>
        <v>#N/A</v>
      </c>
      <c r="U87" s="14" t="str">
        <f>IF(VLOOKUP(B87,Data!$A:$AN,MATCH(yoy!$U$1,Data!$A$1:$AN$1,),)=0,"#N/A",(VLOOKUP(B87,Data!$A:$AN,MATCH(yoy!$U$1,Data!$A$1:$AN$1,),)-VLOOKUP(A87,Data!$A:$AN,MATCH(yoy!$U$1,Data!$A$1:$AN$1,),))/VLOOKUP(A87,Data!$A:$AN,MATCH(yoy!$U$1,Data!$A$1:$AN$1,),))</f>
        <v>#N/A</v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>0.15260808469206966</v>
      </c>
      <c r="W87" s="14" t="str">
        <f>IF(VLOOKUP(B87,Data!$A:$AN,MATCH(yoy!$W$1,Data!$A$1:$AN$1,),)=0,"#N/A",(VLOOKUP(B87,Data!$A:$AN,MATCH(yoy!$W$1,Data!$A$1:$AN$1,),)-VLOOKUP(A87,Data!$A:$AN,MATCH(yoy!$W$1,Data!$A$1:$AN$1,),))/VLOOKUP(A87,Data!$A:$AN,MATCH(yoy!$W$1,Data!$A$1:$AN$1,),))</f>
        <v>#N/A</v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>4.7723472816222461E-2</v>
      </c>
      <c r="Y87" s="14" t="str">
        <f>IF(VLOOKUP(B87,Data!$A:$AN,MATCH(yoy!$Y$1,Data!$A$1:$AN$1,),)=0,"#N/A",(VLOOKUP(B87,Data!$A:$AN,MATCH(yoy!$Y$1,Data!$A$1:$AN$1,),)-VLOOKUP(A87,Data!$A:$AN,MATCH(yoy!$Y$1,Data!$A$1:$AN$1,),))/VLOOKUP(A87,Data!$A:$AN,MATCH(yoy!$Y$1,Data!$A$1:$AN$1,),))</f>
        <v>#N/A</v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>7.8012449267051281E-2</v>
      </c>
      <c r="AA87" s="14" t="str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>#N/A</v>
      </c>
    </row>
    <row r="88" spans="1:27" s="70" customFormat="1" x14ac:dyDescent="0.35">
      <c r="A88" s="20">
        <f t="shared" si="5"/>
        <v>44166</v>
      </c>
      <c r="B88" s="12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>0.10186736052201865</v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>0.12367203186367749</v>
      </c>
      <c r="E88" s="14" t="str">
        <f>IF(VLOOKUP(B88,Data!$A:$AN,MATCH(yoy!$E$1,Data!$A$1:$AN$1,),)=0,"#N/A",(VLOOKUP(B88,Data!$A:$AN,MATCH(yoy!$E$1,Data!$A$1:$AN$1,),)-VLOOKUP(A88,Data!$A:$AN,MATCH(yoy!$E$1,Data!$A$1:$AN$1,),))/VLOOKUP(A88,Data!$A:$AN,MATCH(yoy!$E$1,Data!$A$1:$AN$1,),))</f>
        <v>#N/A</v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>7.2575313067454267E-2</v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>3.4017579820504941E-2</v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>8.1172188898619532E-2</v>
      </c>
      <c r="I88" s="14" t="str">
        <f>IF(VLOOKUP(B88,Data!$A:$AN,MATCH(yoy!$I$1,Data!$A$1:$AN$1,),)=0,"#N/A",(VLOOKUP(B88,Data!$A:$AN,MATCH(yoy!$I$1,Data!$A$1:$AN$1,),)-VLOOKUP(A88,Data!$A:$AN,MATCH(yoy!$I$1,Data!$A$1:$AN$1,),))/VLOOKUP(A88,Data!$A:$AN,MATCH(yoy!$I$1,Data!$A$1:$AN$1,),))</f>
        <v>#N/A</v>
      </c>
      <c r="J88" s="14" t="str">
        <f>IF(VLOOKUP(B88,Data!$A:$AN,MATCH(yoy!$J$1,Data!$A$1:$AN$1,),)=0,"#N/A",(VLOOKUP(B88,Data!$A:$AN,MATCH(yoy!$J$1,Data!$A$1:$AN$1,),)-VLOOKUP(A88,Data!$A:$AN,MATCH(yoy!$J$1,Data!$A$1:$AN$1,),))/VLOOKUP(A88,Data!$A:$AN,MATCH(yoy!$J$1,Data!$A$1:$AN$1,),))</f>
        <v>#N/A</v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>0.10379201771285618</v>
      </c>
      <c r="L88" s="14" t="str">
        <f>IF(VLOOKUP(B88,Data!$A:$AN,MATCH(yoy!$L$1,Data!$A$1:$AN$1,),)=0,"#N/A",(VLOOKUP(B88,Data!$A:$AN,MATCH(yoy!$L$1,Data!$A$1:$AN$1,),)-VLOOKUP(A88,Data!$A:$AN,MATCH(yoy!$L$1,Data!$A$1:$AN$1,),))/VLOOKUP(A88,Data!$A:$AN,MATCH(yoy!$L$1,Data!$A$1:$AN$1,),))</f>
        <v>#N/A</v>
      </c>
      <c r="M88" s="14" t="str">
        <f>IF(VLOOKUP(B88,Data!$A:$AN,MATCH(yoy!$M$1,Data!$A$1:$AN$1,),)=0,"#N/A",(VLOOKUP(B88,Data!$A:$AN,MATCH(yoy!$M$1,Data!$A$1:$AN$1,),)-VLOOKUP(A88,Data!$A:$AN,MATCH(yoy!$M$1,Data!$A$1:$AN$1,),))/VLOOKUP(A88,Data!$A:$AN,MATCH(yoy!$M$1,Data!$A$1:$AN$1,),))</f>
        <v>#N/A</v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>9.2896602327372388E-2</v>
      </c>
      <c r="O88" s="14" t="str">
        <f>IF(VLOOKUP(B88,Data!$A:$AN,MATCH(yoy!$O$1,Data!$A$1:$AN$1,),)=0,"#N/A",(VLOOKUP(B88,Data!$A:$AN,MATCH(yoy!$O$1,Data!$A$1:$AN$1,),)-VLOOKUP(A88,Data!$A:$AN,MATCH(yoy!$O$1,Data!$A$1:$AN$1,),))/VLOOKUP(A88,Data!$A:$AN,MATCH(yoy!$O$1,Data!$A$1:$AN$1,),))</f>
        <v>#N/A</v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>7.9639388252174509E-2</v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>8.762512256829641E-2</v>
      </c>
      <c r="R88" s="14" t="str">
        <f>IF(VLOOKUP(B88,Data!$A:$AN,MATCH(yoy!$R$1,Data!$A$1:$AN$1,),)=0,"#N/A",(VLOOKUP(B88,Data!$A:$AN,MATCH(yoy!$R$1,Data!$A$1:$AN$1,),)-VLOOKUP(A88,Data!$A:$AN,MATCH(yoy!$R$1,Data!$A$1:$AN$1,),))/VLOOKUP(A88,Data!$A:$AN,MATCH(yoy!$R$1,Data!$A$1:$AN$1,),))</f>
        <v>#N/A</v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>9.7008472416996172E-2</v>
      </c>
      <c r="T88" s="14" t="str">
        <f>IF(VLOOKUP(B88,Data!$A:$AN,MATCH(yoy!$T$1,Data!$A$1:$AN$1,),)=0,"#N/A",(VLOOKUP(B88,Data!$A:$AN,MATCH(yoy!$T$1,Data!$A$1:$AN$1,),)-VLOOKUP(A88,Data!$A:$AN,MATCH(yoy!$T$1,Data!$A$1:$AN$1,),))/VLOOKUP(A88,Data!$A:$AN,MATCH(yoy!$T$1,Data!$A$1:$AN$1,),))</f>
        <v>#N/A</v>
      </c>
      <c r="U88" s="14" t="str">
        <f>IF(VLOOKUP(B88,Data!$A:$AN,MATCH(yoy!$U$1,Data!$A$1:$AN$1,),)=0,"#N/A",(VLOOKUP(B88,Data!$A:$AN,MATCH(yoy!$U$1,Data!$A$1:$AN$1,),)-VLOOKUP(A88,Data!$A:$AN,MATCH(yoy!$U$1,Data!$A$1:$AN$1,),))/VLOOKUP(A88,Data!$A:$AN,MATCH(yoy!$U$1,Data!$A$1:$AN$1,),))</f>
        <v>#N/A</v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>0.15174476110430646</v>
      </c>
      <c r="W88" s="14" t="str">
        <f>IF(VLOOKUP(B88,Data!$A:$AN,MATCH(yoy!$W$1,Data!$A$1:$AN$1,),)=0,"#N/A",(VLOOKUP(B88,Data!$A:$AN,MATCH(yoy!$W$1,Data!$A$1:$AN$1,),)-VLOOKUP(A88,Data!$A:$AN,MATCH(yoy!$W$1,Data!$A$1:$AN$1,),))/VLOOKUP(A88,Data!$A:$AN,MATCH(yoy!$W$1,Data!$A$1:$AN$1,),))</f>
        <v>#N/A</v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>6.0549606042855975E-2</v>
      </c>
      <c r="Y88" s="14" t="str">
        <f>IF(VLOOKUP(B88,Data!$A:$AN,MATCH(yoy!$Y$1,Data!$A$1:$AN$1,),)=0,"#N/A",(VLOOKUP(B88,Data!$A:$AN,MATCH(yoy!$Y$1,Data!$A$1:$AN$1,),)-VLOOKUP(A88,Data!$A:$AN,MATCH(yoy!$Y$1,Data!$A$1:$AN$1,),))/VLOOKUP(A88,Data!$A:$AN,MATCH(yoy!$Y$1,Data!$A$1:$AN$1,),))</f>
        <v>#N/A</v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>7.43659866154186E-2</v>
      </c>
      <c r="AA88" s="14" t="str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>#N/A</v>
      </c>
    </row>
    <row r="89" spans="1:27" s="70" customFormat="1" x14ac:dyDescent="0.35">
      <c r="A89" s="20">
        <f t="shared" si="5"/>
        <v>44197</v>
      </c>
      <c r="B89" s="12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>9.7336323062147345E-2</v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>0.11754318770797993</v>
      </c>
      <c r="E89" s="14" t="str">
        <f>IF(VLOOKUP(B89,Data!$A:$AN,MATCH(yoy!$E$1,Data!$A$1:$AN$1,),)=0,"#N/A",(VLOOKUP(B89,Data!$A:$AN,MATCH(yoy!$E$1,Data!$A$1:$AN$1,),)-VLOOKUP(A89,Data!$A:$AN,MATCH(yoy!$E$1,Data!$A$1:$AN$1,),))/VLOOKUP(A89,Data!$A:$AN,MATCH(yoy!$E$1,Data!$A$1:$AN$1,),))</f>
        <v>#N/A</v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>6.7663614754948628E-2</v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>3.290827665134971E-2</v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>6.7631025578633569E-2</v>
      </c>
      <c r="I89" s="14" t="str">
        <f>IF(VLOOKUP(B89,Data!$A:$AN,MATCH(yoy!$I$1,Data!$A$1:$AN$1,),)=0,"#N/A",(VLOOKUP(B89,Data!$A:$AN,MATCH(yoy!$I$1,Data!$A$1:$AN$1,),)-VLOOKUP(A89,Data!$A:$AN,MATCH(yoy!$I$1,Data!$A$1:$AN$1,),))/VLOOKUP(A89,Data!$A:$AN,MATCH(yoy!$I$1,Data!$A$1:$AN$1,),))</f>
        <v>#N/A</v>
      </c>
      <c r="J89" s="14" t="str">
        <f>IF(VLOOKUP(B89,Data!$A:$AN,MATCH(yoy!$J$1,Data!$A$1:$AN$1,),)=0,"#N/A",(VLOOKUP(B89,Data!$A:$AN,MATCH(yoy!$J$1,Data!$A$1:$AN$1,),)-VLOOKUP(A89,Data!$A:$AN,MATCH(yoy!$J$1,Data!$A$1:$AN$1,),))/VLOOKUP(A89,Data!$A:$AN,MATCH(yoy!$J$1,Data!$A$1:$AN$1,),))</f>
        <v>#N/A</v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>0.10775540241711058</v>
      </c>
      <c r="L89" s="14" t="str">
        <f>IF(VLOOKUP(B89,Data!$A:$AN,MATCH(yoy!$L$1,Data!$A$1:$AN$1,),)=0,"#N/A",(VLOOKUP(B89,Data!$A:$AN,MATCH(yoy!$L$1,Data!$A$1:$AN$1,),)-VLOOKUP(A89,Data!$A:$AN,MATCH(yoy!$L$1,Data!$A$1:$AN$1,),))/VLOOKUP(A89,Data!$A:$AN,MATCH(yoy!$L$1,Data!$A$1:$AN$1,),))</f>
        <v>#N/A</v>
      </c>
      <c r="M89" s="14" t="str">
        <f>IF(VLOOKUP(B89,Data!$A:$AN,MATCH(yoy!$M$1,Data!$A$1:$AN$1,),)=0,"#N/A",(VLOOKUP(B89,Data!$A:$AN,MATCH(yoy!$M$1,Data!$A$1:$AN$1,),)-VLOOKUP(A89,Data!$A:$AN,MATCH(yoy!$M$1,Data!$A$1:$AN$1,),))/VLOOKUP(A89,Data!$A:$AN,MATCH(yoy!$M$1,Data!$A$1:$AN$1,),))</f>
        <v>#N/A</v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>0.10992264545753978</v>
      </c>
      <c r="O89" s="14" t="str">
        <f>IF(VLOOKUP(B89,Data!$A:$AN,MATCH(yoy!$O$1,Data!$A$1:$AN$1,),)=0,"#N/A",(VLOOKUP(B89,Data!$A:$AN,MATCH(yoy!$O$1,Data!$A$1:$AN$1,),)-VLOOKUP(A89,Data!$A:$AN,MATCH(yoy!$O$1,Data!$A$1:$AN$1,),))/VLOOKUP(A89,Data!$A:$AN,MATCH(yoy!$O$1,Data!$A$1:$AN$1,),))</f>
        <v>#N/A</v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>8.3052026916133323E-2</v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>9.0318171019207208E-2</v>
      </c>
      <c r="R89" s="14" t="str">
        <f>IF(VLOOKUP(B89,Data!$A:$AN,MATCH(yoy!$R$1,Data!$A$1:$AN$1,),)=0,"#N/A",(VLOOKUP(B89,Data!$A:$AN,MATCH(yoy!$R$1,Data!$A$1:$AN$1,),)-VLOOKUP(A89,Data!$A:$AN,MATCH(yoy!$R$1,Data!$A$1:$AN$1,),))/VLOOKUP(A89,Data!$A:$AN,MATCH(yoy!$R$1,Data!$A$1:$AN$1,),))</f>
        <v>#N/A</v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>9.8725870808080429E-2</v>
      </c>
      <c r="T89" s="14" t="str">
        <f>IF(VLOOKUP(B89,Data!$A:$AN,MATCH(yoy!$T$1,Data!$A$1:$AN$1,),)=0,"#N/A",(VLOOKUP(B89,Data!$A:$AN,MATCH(yoy!$T$1,Data!$A$1:$AN$1,),)-VLOOKUP(A89,Data!$A:$AN,MATCH(yoy!$T$1,Data!$A$1:$AN$1,),))/VLOOKUP(A89,Data!$A:$AN,MATCH(yoy!$T$1,Data!$A$1:$AN$1,),))</f>
        <v>#N/A</v>
      </c>
      <c r="U89" s="14" t="str">
        <f>IF(VLOOKUP(B89,Data!$A:$AN,MATCH(yoy!$U$1,Data!$A$1:$AN$1,),)=0,"#N/A",(VLOOKUP(B89,Data!$A:$AN,MATCH(yoy!$U$1,Data!$A$1:$AN$1,),)-VLOOKUP(A89,Data!$A:$AN,MATCH(yoy!$U$1,Data!$A$1:$AN$1,),))/VLOOKUP(A89,Data!$A:$AN,MATCH(yoy!$U$1,Data!$A$1:$AN$1,),))</f>
        <v>#N/A</v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>0.14510522808858153</v>
      </c>
      <c r="W89" s="14" t="str">
        <f>IF(VLOOKUP(B89,Data!$A:$AN,MATCH(yoy!$W$1,Data!$A$1:$AN$1,),)=0,"#N/A",(VLOOKUP(B89,Data!$A:$AN,MATCH(yoy!$W$1,Data!$A$1:$AN$1,),)-VLOOKUP(A89,Data!$A:$AN,MATCH(yoy!$W$1,Data!$A$1:$AN$1,),))/VLOOKUP(A89,Data!$A:$AN,MATCH(yoy!$W$1,Data!$A$1:$AN$1,),))</f>
        <v>#N/A</v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>5.5910938108643525E-2</v>
      </c>
      <c r="Y89" s="14" t="str">
        <f>IF(VLOOKUP(B89,Data!$A:$AN,MATCH(yoy!$Y$1,Data!$A$1:$AN$1,),)=0,"#N/A",(VLOOKUP(B89,Data!$A:$AN,MATCH(yoy!$Y$1,Data!$A$1:$AN$1,),)-VLOOKUP(A89,Data!$A:$AN,MATCH(yoy!$Y$1,Data!$A$1:$AN$1,),))/VLOOKUP(A89,Data!$A:$AN,MATCH(yoy!$Y$1,Data!$A$1:$AN$1,),))</f>
        <v>#N/A</v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>6.7064856861195149E-2</v>
      </c>
      <c r="AA89" s="14" t="str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>#N/A</v>
      </c>
    </row>
    <row r="90" spans="1:27" s="70" customFormat="1" x14ac:dyDescent="0.35">
      <c r="A90" s="20">
        <f t="shared" si="5"/>
        <v>44228</v>
      </c>
      <c r="B90" s="12">
        <v>44593</v>
      </c>
      <c r="C90" s="14">
        <f>IF(VLOOKUP(B90,Data!$A:$AN,MATCH(yoy!$C$1,Data!$A$1:$AN$1,),)=0,"#N/A",(VLOOKUP(B90,Data!$A:$AN,MATCH(yoy!$C$1,Data!$A$1:$AN$1,),)-VLOOKUP(A90,Data!$A:$AN,MATCH(yoy!$C$1,Data!$A$1:$AN$1,),))/VLOOKUP(A90,Data!$A:$AN,MATCH(yoy!$C$1,Data!$A$1:$AN$1,),))</f>
        <v>9.0543405773288566E-2</v>
      </c>
      <c r="D90" s="14">
        <f>IF(VLOOKUP(B90,Data!$A:$AN,MATCH(yoy!$D$1,Data!$A$1:$AN$1,),)=0,"#N/A",(VLOOKUP(B90,Data!$A:$AN,MATCH(yoy!$D$1,Data!$A$1:$AN$1,),)-VLOOKUP(A90,Data!$A:$AN,MATCH(yoy!$D$1,Data!$A$1:$AN$1,),))/VLOOKUP(A90,Data!$A:$AN,MATCH(yoy!$D$1,Data!$A$1:$AN$1,),))</f>
        <v>0.10671320503759024</v>
      </c>
      <c r="E90" s="14" t="str">
        <f>IF(VLOOKUP(B90,Data!$A:$AN,MATCH(yoy!$E$1,Data!$A$1:$AN$1,),)=0,"#N/A",(VLOOKUP(B90,Data!$A:$AN,MATCH(yoy!$E$1,Data!$A$1:$AN$1,),)-VLOOKUP(A90,Data!$A:$AN,MATCH(yoy!$E$1,Data!$A$1:$AN$1,),))/VLOOKUP(A90,Data!$A:$AN,MATCH(yoy!$E$1,Data!$A$1:$AN$1,),))</f>
        <v>#N/A</v>
      </c>
      <c r="F90" s="14">
        <f>IF(VLOOKUP(B90,Data!$A:$AN,MATCH(yoy!$F$1,Data!$A$1:$AN$1,),)=0,"#N/A",(VLOOKUP(B90,Data!$A:$AN,MATCH(yoy!$F$1,Data!$A$1:$AN$1,),)-VLOOKUP(A90,Data!$A:$AN,MATCH(yoy!$F$1,Data!$A$1:$AN$1,),))/VLOOKUP(A90,Data!$A:$AN,MATCH(yoy!$F$1,Data!$A$1:$AN$1,),))</f>
        <v>6.397659057731446E-2</v>
      </c>
      <c r="G90" s="14">
        <f>IF(VLOOKUP(B90,Data!$A:$AN,MATCH(yoy!$G$1,Data!$A$1:$AN$1,),)=0,"#N/A",(VLOOKUP(B90,Data!$A:$AN,MATCH(yoy!$G$1,Data!$A$1:$AN$1,),)-VLOOKUP(A90,Data!$A:$AN,MATCH(yoy!$G$1,Data!$A$1:$AN$1,),))/VLOOKUP(A90,Data!$A:$AN,MATCH(yoy!$G$1,Data!$A$1:$AN$1,),))</f>
        <v>3.2031954180887591E-2</v>
      </c>
      <c r="H90" s="14">
        <f>IF(VLOOKUP(B90,Data!$A:$AN,MATCH(yoy!$H$1,Data!$A$1:$AN$1,),)=0,"#N/A",(VLOOKUP(B90,Data!$A:$AN,MATCH(yoy!$H$1,Data!$A$1:$AN$1,),)-VLOOKUP(A90,Data!$A:$AN,MATCH(yoy!$H$1,Data!$A$1:$AN$1,),))/VLOOKUP(A90,Data!$A:$AN,MATCH(yoy!$H$1,Data!$A$1:$AN$1,),))</f>
        <v>6.7652283089171178E-2</v>
      </c>
      <c r="I90" s="14" t="str">
        <f>IF(VLOOKUP(B90,Data!$A:$AN,MATCH(yoy!$I$1,Data!$A$1:$AN$1,),)=0,"#N/A",(VLOOKUP(B90,Data!$A:$AN,MATCH(yoy!$I$1,Data!$A$1:$AN$1,),)-VLOOKUP(A90,Data!$A:$AN,MATCH(yoy!$I$1,Data!$A$1:$AN$1,),))/VLOOKUP(A90,Data!$A:$AN,MATCH(yoy!$I$1,Data!$A$1:$AN$1,),))</f>
        <v>#N/A</v>
      </c>
      <c r="J90" s="14" t="str">
        <f>IF(VLOOKUP(B90,Data!$A:$AN,MATCH(yoy!$J$1,Data!$A$1:$AN$1,),)=0,"#N/A",(VLOOKUP(B90,Data!$A:$AN,MATCH(yoy!$J$1,Data!$A$1:$AN$1,),)-VLOOKUP(A90,Data!$A:$AN,MATCH(yoy!$J$1,Data!$A$1:$AN$1,),))/VLOOKUP(A90,Data!$A:$AN,MATCH(yoy!$J$1,Data!$A$1:$AN$1,),))</f>
        <v>#N/A</v>
      </c>
      <c r="K90" s="14">
        <f>IF(VLOOKUP(B90,Data!$A:$AN,MATCH(yoy!$K$1,Data!$A$1:$AN$1,),)=0,"#N/A",(VLOOKUP(B90,Data!$A:$AN,MATCH(yoy!$K$1,Data!$A$1:$AN$1,),)-VLOOKUP(A90,Data!$A:$AN,MATCH(yoy!$K$1,Data!$A$1:$AN$1,),))/VLOOKUP(A90,Data!$A:$AN,MATCH(yoy!$K$1,Data!$A$1:$AN$1,),))</f>
        <v>9.5114364522163125E-2</v>
      </c>
      <c r="L90" s="14" t="str">
        <f>IF(VLOOKUP(B90,Data!$A:$AN,MATCH(yoy!$L$1,Data!$A$1:$AN$1,),)=0,"#N/A",(VLOOKUP(B90,Data!$A:$AN,MATCH(yoy!$L$1,Data!$A$1:$AN$1,),)-VLOOKUP(A90,Data!$A:$AN,MATCH(yoy!$L$1,Data!$A$1:$AN$1,),))/VLOOKUP(A90,Data!$A:$AN,MATCH(yoy!$L$1,Data!$A$1:$AN$1,),))</f>
        <v>#N/A</v>
      </c>
      <c r="M90" s="14" t="str">
        <f>IF(VLOOKUP(B90,Data!$A:$AN,MATCH(yoy!$M$1,Data!$A$1:$AN$1,),)=0,"#N/A",(VLOOKUP(B90,Data!$A:$AN,MATCH(yoy!$M$1,Data!$A$1:$AN$1,),)-VLOOKUP(A90,Data!$A:$AN,MATCH(yoy!$M$1,Data!$A$1:$AN$1,),))/VLOOKUP(A90,Data!$A:$AN,MATCH(yoy!$M$1,Data!$A$1:$AN$1,),))</f>
        <v>#N/A</v>
      </c>
      <c r="N90" s="14">
        <f>IF(VLOOKUP(B90,Data!$A:$AN,MATCH(yoy!$N$1,Data!$A$1:$AN$1,),)=0,"#N/A",(VLOOKUP(B90,Data!$A:$AN,MATCH(yoy!$N$1,Data!$A$1:$AN$1,),)-VLOOKUP(A90,Data!$A:$AN,MATCH(yoy!$N$1,Data!$A$1:$AN$1,),))/VLOOKUP(A90,Data!$A:$AN,MATCH(yoy!$N$1,Data!$A$1:$AN$1,),))</f>
        <v>0.11654357841025378</v>
      </c>
      <c r="O90" s="14" t="str">
        <f>IF(VLOOKUP(B90,Data!$A:$AN,MATCH(yoy!$O$1,Data!$A$1:$AN$1,),)=0,"#N/A",(VLOOKUP(B90,Data!$A:$AN,MATCH(yoy!$O$1,Data!$A$1:$AN$1,),)-VLOOKUP(A90,Data!$A:$AN,MATCH(yoy!$O$1,Data!$A$1:$AN$1,),))/VLOOKUP(A90,Data!$A:$AN,MATCH(yoy!$O$1,Data!$A$1:$AN$1,),))</f>
        <v>#N/A</v>
      </c>
      <c r="P90" s="14">
        <f>IF(VLOOKUP(B90,Data!$A:$AN,MATCH(yoy!$P$1,Data!$A$1:$AN$1,),)=0,"#N/A",(VLOOKUP(B90,Data!$A:$AN,MATCH(yoy!$P$1,Data!$A$1:$AN$1,),)-VLOOKUP(A90,Data!$A:$AN,MATCH(yoy!$P$1,Data!$A$1:$AN$1,),))/VLOOKUP(A90,Data!$A:$AN,MATCH(yoy!$P$1,Data!$A$1:$AN$1,),))</f>
        <v>8.2743033417950557E-2</v>
      </c>
      <c r="Q90" s="14">
        <f>IF(VLOOKUP(B90,Data!$A:$AN,MATCH(yoy!$Q$1,Data!$A$1:$AN$1,),)=0,"#N/A",(VLOOKUP(B90,Data!$A:$AN,MATCH(yoy!$Q$1,Data!$A$1:$AN$1,),)-VLOOKUP(A90,Data!$A:$AN,MATCH(yoy!$Q$1,Data!$A$1:$AN$1,),))/VLOOKUP(A90,Data!$A:$AN,MATCH(yoy!$Q$1,Data!$A$1:$AN$1,),))</f>
        <v>8.6597447680208633E-2</v>
      </c>
      <c r="R90" s="14" t="str">
        <f>IF(VLOOKUP(B90,Data!$A:$AN,MATCH(yoy!$R$1,Data!$A$1:$AN$1,),)=0,"#N/A",(VLOOKUP(B90,Data!$A:$AN,MATCH(yoy!$R$1,Data!$A$1:$AN$1,),)-VLOOKUP(A90,Data!$A:$AN,MATCH(yoy!$R$1,Data!$A$1:$AN$1,),))/VLOOKUP(A90,Data!$A:$AN,MATCH(yoy!$R$1,Data!$A$1:$AN$1,),))</f>
        <v>#N/A</v>
      </c>
      <c r="S90" s="14">
        <f>IF(VLOOKUP(B90,Data!$A:$AN,MATCH(yoy!$S$1,Data!$A$1:$AN$1,),)=0,"#N/A",(VLOOKUP(B90,Data!$A:$AN,MATCH(yoy!$S$1,Data!$A$1:$AN$1,),)-VLOOKUP(A90,Data!$A:$AN,MATCH(yoy!$S$1,Data!$A$1:$AN$1,),))/VLOOKUP(A90,Data!$A:$AN,MATCH(yoy!$S$1,Data!$A$1:$AN$1,),))</f>
        <v>9.4267662944912373E-2</v>
      </c>
      <c r="T90" s="14" t="str">
        <f>IF(VLOOKUP(B90,Data!$A:$AN,MATCH(yoy!$T$1,Data!$A$1:$AN$1,),)=0,"#N/A",(VLOOKUP(B90,Data!$A:$AN,MATCH(yoy!$T$1,Data!$A$1:$AN$1,),)-VLOOKUP(A90,Data!$A:$AN,MATCH(yoy!$T$1,Data!$A$1:$AN$1,),))/VLOOKUP(A90,Data!$A:$AN,MATCH(yoy!$T$1,Data!$A$1:$AN$1,),))</f>
        <v>#N/A</v>
      </c>
      <c r="U90" s="14" t="str">
        <f>IF(VLOOKUP(B90,Data!$A:$AN,MATCH(yoy!$U$1,Data!$A$1:$AN$1,),)=0,"#N/A",(VLOOKUP(B90,Data!$A:$AN,MATCH(yoy!$U$1,Data!$A$1:$AN$1,),)-VLOOKUP(A90,Data!$A:$AN,MATCH(yoy!$U$1,Data!$A$1:$AN$1,),))/VLOOKUP(A90,Data!$A:$AN,MATCH(yoy!$U$1,Data!$A$1:$AN$1,),))</f>
        <v>#N/A</v>
      </c>
      <c r="V90" s="14">
        <f>IF(VLOOKUP(B90,Data!$A:$AN,MATCH(yoy!$V$1,Data!$A$1:$AN$1,),)=0,"#N/A",(VLOOKUP(B90,Data!$A:$AN,MATCH(yoy!$V$1,Data!$A$1:$AN$1,),)-VLOOKUP(A90,Data!$A:$AN,MATCH(yoy!$V$1,Data!$A$1:$AN$1,),))/VLOOKUP(A90,Data!$A:$AN,MATCH(yoy!$V$1,Data!$A$1:$AN$1,),))</f>
        <v>0.13767404919811496</v>
      </c>
      <c r="W90" s="14" t="str">
        <f>IF(VLOOKUP(B90,Data!$A:$AN,MATCH(yoy!$W$1,Data!$A$1:$AN$1,),)=0,"#N/A",(VLOOKUP(B90,Data!$A:$AN,MATCH(yoy!$W$1,Data!$A$1:$AN$1,),)-VLOOKUP(A90,Data!$A:$AN,MATCH(yoy!$W$1,Data!$A$1:$AN$1,),))/VLOOKUP(A90,Data!$A:$AN,MATCH(yoy!$W$1,Data!$A$1:$AN$1,),))</f>
        <v>#N/A</v>
      </c>
      <c r="X90" s="14">
        <f>IF(VLOOKUP(B90,Data!$A:$AN,MATCH(yoy!$X$1,Data!$A$1:$AN$1,),)=0,"#N/A",(VLOOKUP(B90,Data!$A:$AN,MATCH(yoy!$X$1,Data!$A$1:$AN$1,),)-VLOOKUP(A90,Data!$A:$AN,MATCH(yoy!$X$1,Data!$A$1:$AN$1,),))/VLOOKUP(A90,Data!$A:$AN,MATCH(yoy!$X$1,Data!$A$1:$AN$1,),))</f>
        <v>5.8652357729850002E-2</v>
      </c>
      <c r="Y90" s="14" t="str">
        <f>IF(VLOOKUP(B90,Data!$A:$AN,MATCH(yoy!$Y$1,Data!$A$1:$AN$1,),)=0,"#N/A",(VLOOKUP(B90,Data!$A:$AN,MATCH(yoy!$Y$1,Data!$A$1:$AN$1,),)-VLOOKUP(A90,Data!$A:$AN,MATCH(yoy!$Y$1,Data!$A$1:$AN$1,),))/VLOOKUP(A90,Data!$A:$AN,MATCH(yoy!$Y$1,Data!$A$1:$AN$1,),))</f>
        <v>#N/A</v>
      </c>
      <c r="Z90" s="14">
        <f>IF(VLOOKUP(B90,Data!$A:$AN,MATCH(yoy!$Z$1,Data!$A$1:$AN$1,),)=0,"#N/A",(VLOOKUP(B90,Data!$A:$AN,MATCH(yoy!$Z$1,Data!$A$1:$AN$1,),)-VLOOKUP(A90,Data!$A:$AN,MATCH(yoy!$Z$1,Data!$A$1:$AN$1,),))/VLOOKUP(A90,Data!$A:$AN,MATCH(yoy!$Z$1,Data!$A$1:$AN$1,),))</f>
        <v>6.1208337109892007E-2</v>
      </c>
      <c r="AA90" s="14" t="str">
        <f>IF(VLOOKUP(B90,Data!$A:$AN,MATCH(yoy!$AA$1,Data!$A$1:$AN$1,),)=0,"#N/A",(VLOOKUP(B90,Data!$A:$AN,MATCH(yoy!$AA$1,Data!$A$1:$AN$1,),)-VLOOKUP(A90,Data!$A:$AN,MATCH(yoy!$AA$1,Data!$A$1:$AN$1,),))/VLOOKUP(A90,Data!$A:$AN,MATCH(yoy!$AA$1,Data!$A$1:$AN$1,),))</f>
        <v>#N/A</v>
      </c>
    </row>
    <row r="91" spans="1:27" s="70" customFormat="1" x14ac:dyDescent="0.35">
      <c r="A91" s="20">
        <f t="shared" si="5"/>
        <v>44256</v>
      </c>
      <c r="B91" s="12">
        <v>44621</v>
      </c>
      <c r="C91" s="14">
        <f>IF(VLOOKUP(B91,Data!$A:$AN,MATCH(yoy!$C$1,Data!$A$1:$AN$1,),)=0,"#N/A",(VLOOKUP(B91,Data!$A:$AN,MATCH(yoy!$C$1,Data!$A$1:$AN$1,),)-VLOOKUP(A91,Data!$A:$AN,MATCH(yoy!$C$1,Data!$A$1:$AN$1,),))/VLOOKUP(A91,Data!$A:$AN,MATCH(yoy!$C$1,Data!$A$1:$AN$1,),))</f>
        <v>8.3848782800171259E-2</v>
      </c>
      <c r="D91" s="14">
        <f>IF(VLOOKUP(B91,Data!$A:$AN,MATCH(yoy!$D$1,Data!$A$1:$AN$1,),)=0,"#N/A",(VLOOKUP(B91,Data!$A:$AN,MATCH(yoy!$D$1,Data!$A$1:$AN$1,),)-VLOOKUP(A91,Data!$A:$AN,MATCH(yoy!$D$1,Data!$A$1:$AN$1,),))/VLOOKUP(A91,Data!$A:$AN,MATCH(yoy!$D$1,Data!$A$1:$AN$1,),))</f>
        <v>9.4989583118463727E-2</v>
      </c>
      <c r="E91" s="14" t="str">
        <f>IF(VLOOKUP(B91,Data!$A:$AN,MATCH(yoy!$E$1,Data!$A$1:$AN$1,),)=0,"#N/A",(VLOOKUP(B91,Data!$A:$AN,MATCH(yoy!$E$1,Data!$A$1:$AN$1,),)-VLOOKUP(A91,Data!$A:$AN,MATCH(yoy!$E$1,Data!$A$1:$AN$1,),))/VLOOKUP(A91,Data!$A:$AN,MATCH(yoy!$E$1,Data!$A$1:$AN$1,),))</f>
        <v>#N/A</v>
      </c>
      <c r="F91" s="14">
        <f>IF(VLOOKUP(B91,Data!$A:$AN,MATCH(yoy!$F$1,Data!$A$1:$AN$1,),)=0,"#N/A",(VLOOKUP(B91,Data!$A:$AN,MATCH(yoy!$F$1,Data!$A$1:$AN$1,),)-VLOOKUP(A91,Data!$A:$AN,MATCH(yoy!$F$1,Data!$A$1:$AN$1,),))/VLOOKUP(A91,Data!$A:$AN,MATCH(yoy!$F$1,Data!$A$1:$AN$1,),))</f>
        <v>6.3447401444196957E-2</v>
      </c>
      <c r="G91" s="14">
        <f>IF(VLOOKUP(B91,Data!$A:$AN,MATCH(yoy!$G$1,Data!$A$1:$AN$1,),)=0,"#N/A",(VLOOKUP(B91,Data!$A:$AN,MATCH(yoy!$G$1,Data!$A$1:$AN$1,),)-VLOOKUP(A91,Data!$A:$AN,MATCH(yoy!$G$1,Data!$A$1:$AN$1,),))/VLOOKUP(A91,Data!$A:$AN,MATCH(yoy!$G$1,Data!$A$1:$AN$1,),))</f>
        <v>3.1210193681582152E-2</v>
      </c>
      <c r="H91" s="14">
        <f>IF(VLOOKUP(B91,Data!$A:$AN,MATCH(yoy!$H$1,Data!$A$1:$AN$1,),)=0,"#N/A",(VLOOKUP(B91,Data!$A:$AN,MATCH(yoy!$H$1,Data!$A$1:$AN$1,),)-VLOOKUP(A91,Data!$A:$AN,MATCH(yoy!$H$1,Data!$A$1:$AN$1,),))/VLOOKUP(A91,Data!$A:$AN,MATCH(yoy!$H$1,Data!$A$1:$AN$1,),))</f>
        <v>7.2846311699210922E-2</v>
      </c>
      <c r="I91" s="14" t="str">
        <f>IF(VLOOKUP(B91,Data!$A:$AN,MATCH(yoy!$I$1,Data!$A$1:$AN$1,),)=0,"#N/A",(VLOOKUP(B91,Data!$A:$AN,MATCH(yoy!$I$1,Data!$A$1:$AN$1,),)-VLOOKUP(A91,Data!$A:$AN,MATCH(yoy!$I$1,Data!$A$1:$AN$1,),))/VLOOKUP(A91,Data!$A:$AN,MATCH(yoy!$I$1,Data!$A$1:$AN$1,),))</f>
        <v>#N/A</v>
      </c>
      <c r="J91" s="14" t="str">
        <f>IF(VLOOKUP(B91,Data!$A:$AN,MATCH(yoy!$J$1,Data!$A$1:$AN$1,),)=0,"#N/A",(VLOOKUP(B91,Data!$A:$AN,MATCH(yoy!$J$1,Data!$A$1:$AN$1,),)-VLOOKUP(A91,Data!$A:$AN,MATCH(yoy!$J$1,Data!$A$1:$AN$1,),))/VLOOKUP(A91,Data!$A:$AN,MATCH(yoy!$J$1,Data!$A$1:$AN$1,),))</f>
        <v>#N/A</v>
      </c>
      <c r="K91" s="14">
        <f>IF(VLOOKUP(B91,Data!$A:$AN,MATCH(yoy!$K$1,Data!$A$1:$AN$1,),)=0,"#N/A",(VLOOKUP(B91,Data!$A:$AN,MATCH(yoy!$K$1,Data!$A$1:$AN$1,),)-VLOOKUP(A91,Data!$A:$AN,MATCH(yoy!$K$1,Data!$A$1:$AN$1,),))/VLOOKUP(A91,Data!$A:$AN,MATCH(yoy!$K$1,Data!$A$1:$AN$1,),))</f>
        <v>9.045465963325787E-2</v>
      </c>
      <c r="L91" s="14" t="str">
        <f>IF(VLOOKUP(B91,Data!$A:$AN,MATCH(yoy!$L$1,Data!$A$1:$AN$1,),)=0,"#N/A",(VLOOKUP(B91,Data!$A:$AN,MATCH(yoy!$L$1,Data!$A$1:$AN$1,),)-VLOOKUP(A91,Data!$A:$AN,MATCH(yoy!$L$1,Data!$A$1:$AN$1,),))/VLOOKUP(A91,Data!$A:$AN,MATCH(yoy!$L$1,Data!$A$1:$AN$1,),))</f>
        <v>#N/A</v>
      </c>
      <c r="M91" s="14" t="str">
        <f>IF(VLOOKUP(B91,Data!$A:$AN,MATCH(yoy!$M$1,Data!$A$1:$AN$1,),)=0,"#N/A",(VLOOKUP(B91,Data!$A:$AN,MATCH(yoy!$M$1,Data!$A$1:$AN$1,),)-VLOOKUP(A91,Data!$A:$AN,MATCH(yoy!$M$1,Data!$A$1:$AN$1,),))/VLOOKUP(A91,Data!$A:$AN,MATCH(yoy!$M$1,Data!$A$1:$AN$1,),))</f>
        <v>#N/A</v>
      </c>
      <c r="N91" s="14">
        <f>IF(VLOOKUP(B91,Data!$A:$AN,MATCH(yoy!$N$1,Data!$A$1:$AN$1,),)=0,"#N/A",(VLOOKUP(B91,Data!$A:$AN,MATCH(yoy!$N$1,Data!$A$1:$AN$1,),)-VLOOKUP(A91,Data!$A:$AN,MATCH(yoy!$N$1,Data!$A$1:$AN$1,),))/VLOOKUP(A91,Data!$A:$AN,MATCH(yoy!$N$1,Data!$A$1:$AN$1,),))</f>
        <v>0.12738662148110147</v>
      </c>
      <c r="O91" s="14" t="str">
        <f>IF(VLOOKUP(B91,Data!$A:$AN,MATCH(yoy!$O$1,Data!$A$1:$AN$1,),)=0,"#N/A",(VLOOKUP(B91,Data!$A:$AN,MATCH(yoy!$O$1,Data!$A$1:$AN$1,),)-VLOOKUP(A91,Data!$A:$AN,MATCH(yoy!$O$1,Data!$A$1:$AN$1,),))/VLOOKUP(A91,Data!$A:$AN,MATCH(yoy!$O$1,Data!$A$1:$AN$1,),))</f>
        <v>#N/A</v>
      </c>
      <c r="P91" s="14">
        <f>IF(VLOOKUP(B91,Data!$A:$AN,MATCH(yoy!$P$1,Data!$A$1:$AN$1,),)=0,"#N/A",(VLOOKUP(B91,Data!$A:$AN,MATCH(yoy!$P$1,Data!$A$1:$AN$1,),)-VLOOKUP(A91,Data!$A:$AN,MATCH(yoy!$P$1,Data!$A$1:$AN$1,),))/VLOOKUP(A91,Data!$A:$AN,MATCH(yoy!$P$1,Data!$A$1:$AN$1,),))</f>
        <v>8.5163051468913953E-2</v>
      </c>
      <c r="Q91" s="14">
        <f>IF(VLOOKUP(B91,Data!$A:$AN,MATCH(yoy!$Q$1,Data!$A$1:$AN$1,),)=0,"#N/A",(VLOOKUP(B91,Data!$A:$AN,MATCH(yoy!$Q$1,Data!$A$1:$AN$1,),)-VLOOKUP(A91,Data!$A:$AN,MATCH(yoy!$Q$1,Data!$A$1:$AN$1,),))/VLOOKUP(A91,Data!$A:$AN,MATCH(yoy!$Q$1,Data!$A$1:$AN$1,),))</f>
        <v>8.994289247992375E-2</v>
      </c>
      <c r="R91" s="14" t="str">
        <f>IF(VLOOKUP(B91,Data!$A:$AN,MATCH(yoy!$R$1,Data!$A$1:$AN$1,),)=0,"#N/A",(VLOOKUP(B91,Data!$A:$AN,MATCH(yoy!$R$1,Data!$A$1:$AN$1,),)-VLOOKUP(A91,Data!$A:$AN,MATCH(yoy!$R$1,Data!$A$1:$AN$1,),))/VLOOKUP(A91,Data!$A:$AN,MATCH(yoy!$R$1,Data!$A$1:$AN$1,),))</f>
        <v>#N/A</v>
      </c>
      <c r="S91" s="14">
        <f>IF(VLOOKUP(B91,Data!$A:$AN,MATCH(yoy!$S$1,Data!$A$1:$AN$1,),)=0,"#N/A",(VLOOKUP(B91,Data!$A:$AN,MATCH(yoy!$S$1,Data!$A$1:$AN$1,),)-VLOOKUP(A91,Data!$A:$AN,MATCH(yoy!$S$1,Data!$A$1:$AN$1,),))/VLOOKUP(A91,Data!$A:$AN,MATCH(yoy!$S$1,Data!$A$1:$AN$1,),))</f>
        <v>8.4895074859807143E-2</v>
      </c>
      <c r="T91" s="14" t="str">
        <f>IF(VLOOKUP(B91,Data!$A:$AN,MATCH(yoy!$T$1,Data!$A$1:$AN$1,),)=0,"#N/A",(VLOOKUP(B91,Data!$A:$AN,MATCH(yoy!$T$1,Data!$A$1:$AN$1,),)-VLOOKUP(A91,Data!$A:$AN,MATCH(yoy!$T$1,Data!$A$1:$AN$1,),))/VLOOKUP(A91,Data!$A:$AN,MATCH(yoy!$T$1,Data!$A$1:$AN$1,),))</f>
        <v>#N/A</v>
      </c>
      <c r="U91" s="14" t="str">
        <f>IF(VLOOKUP(B91,Data!$A:$AN,MATCH(yoy!$U$1,Data!$A$1:$AN$1,),)=0,"#N/A",(VLOOKUP(B91,Data!$A:$AN,MATCH(yoy!$U$1,Data!$A$1:$AN$1,),)-VLOOKUP(A91,Data!$A:$AN,MATCH(yoy!$U$1,Data!$A$1:$AN$1,),))/VLOOKUP(A91,Data!$A:$AN,MATCH(yoy!$U$1,Data!$A$1:$AN$1,),))</f>
        <v>#N/A</v>
      </c>
      <c r="V91" s="14">
        <f>IF(VLOOKUP(B91,Data!$A:$AN,MATCH(yoy!$V$1,Data!$A$1:$AN$1,),)=0,"#N/A",(VLOOKUP(B91,Data!$A:$AN,MATCH(yoy!$V$1,Data!$A$1:$AN$1,),)-VLOOKUP(A91,Data!$A:$AN,MATCH(yoy!$V$1,Data!$A$1:$AN$1,),))/VLOOKUP(A91,Data!$A:$AN,MATCH(yoy!$V$1,Data!$A$1:$AN$1,),))</f>
        <v>0.12874061695402064</v>
      </c>
      <c r="W91" s="14" t="str">
        <f>IF(VLOOKUP(B91,Data!$A:$AN,MATCH(yoy!$W$1,Data!$A$1:$AN$1,),)=0,"#N/A",(VLOOKUP(B91,Data!$A:$AN,MATCH(yoy!$W$1,Data!$A$1:$AN$1,),)-VLOOKUP(A91,Data!$A:$AN,MATCH(yoy!$W$1,Data!$A$1:$AN$1,),))/VLOOKUP(A91,Data!$A:$AN,MATCH(yoy!$W$1,Data!$A$1:$AN$1,),))</f>
        <v>#N/A</v>
      </c>
      <c r="X91" s="14">
        <f>IF(VLOOKUP(B91,Data!$A:$AN,MATCH(yoy!$X$1,Data!$A$1:$AN$1,),)=0,"#N/A",(VLOOKUP(B91,Data!$A:$AN,MATCH(yoy!$X$1,Data!$A$1:$AN$1,),)-VLOOKUP(A91,Data!$A:$AN,MATCH(yoy!$X$1,Data!$A$1:$AN$1,),))/VLOOKUP(A91,Data!$A:$AN,MATCH(yoy!$X$1,Data!$A$1:$AN$1,),))</f>
        <v>7.4110727856706027E-2</v>
      </c>
      <c r="Y91" s="14" t="str">
        <f>IF(VLOOKUP(B91,Data!$A:$AN,MATCH(yoy!$Y$1,Data!$A$1:$AN$1,),)=0,"#N/A",(VLOOKUP(B91,Data!$A:$AN,MATCH(yoy!$Y$1,Data!$A$1:$AN$1,),)-VLOOKUP(A91,Data!$A:$AN,MATCH(yoy!$Y$1,Data!$A$1:$AN$1,),))/VLOOKUP(A91,Data!$A:$AN,MATCH(yoy!$Y$1,Data!$A$1:$AN$1,),))</f>
        <v>#N/A</v>
      </c>
      <c r="Z91" s="14">
        <f>IF(VLOOKUP(B91,Data!$A:$AN,MATCH(yoy!$Z$1,Data!$A$1:$AN$1,),)=0,"#N/A",(VLOOKUP(B91,Data!$A:$AN,MATCH(yoy!$Z$1,Data!$A$1:$AN$1,),)-VLOOKUP(A91,Data!$A:$AN,MATCH(yoy!$Z$1,Data!$A$1:$AN$1,),))/VLOOKUP(A91,Data!$A:$AN,MATCH(yoy!$Z$1,Data!$A$1:$AN$1,),))</f>
        <v>5.5689169590172498E-2</v>
      </c>
      <c r="AA91" s="14" t="str">
        <f>IF(VLOOKUP(B91,Data!$A:$AN,MATCH(yoy!$AA$1,Data!$A$1:$AN$1,),)=0,"#N/A",(VLOOKUP(B91,Data!$A:$AN,MATCH(yoy!$AA$1,Data!$A$1:$AN$1,),)-VLOOKUP(A91,Data!$A:$AN,MATCH(yoy!$AA$1,Data!$A$1:$AN$1,),))/VLOOKUP(A91,Data!$A:$AN,MATCH(yoy!$AA$1,Data!$A$1:$AN$1,),))</f>
        <v>#N/A</v>
      </c>
    </row>
    <row r="92" spans="1:27" s="70" customFormat="1" x14ac:dyDescent="0.35">
      <c r="A92" s="20">
        <f t="shared" si="5"/>
        <v>44287</v>
      </c>
      <c r="B92" s="12">
        <v>44652</v>
      </c>
      <c r="C92" s="14">
        <f>IF(VLOOKUP(B92,Data!$A:$AN,MATCH(yoy!$C$1,Data!$A$1:$AN$1,),)=0,"#N/A",(VLOOKUP(B92,Data!$A:$AN,MATCH(yoy!$C$1,Data!$A$1:$AN$1,),)-VLOOKUP(A92,Data!$A:$AN,MATCH(yoy!$C$1,Data!$A$1:$AN$1,),))/VLOOKUP(A92,Data!$A:$AN,MATCH(yoy!$C$1,Data!$A$1:$AN$1,),))</f>
        <v>7.2520425112337347E-2</v>
      </c>
      <c r="D92" s="14">
        <f>IF(VLOOKUP(B92,Data!$A:$AN,MATCH(yoy!$D$1,Data!$A$1:$AN$1,),)=0,"#N/A",(VLOOKUP(B92,Data!$A:$AN,MATCH(yoy!$D$1,Data!$A$1:$AN$1,),)-VLOOKUP(A92,Data!$A:$AN,MATCH(yoy!$D$1,Data!$A$1:$AN$1,),))/VLOOKUP(A92,Data!$A:$AN,MATCH(yoy!$D$1,Data!$A$1:$AN$1,),))</f>
        <v>7.6258344743156237E-2</v>
      </c>
      <c r="E92" s="14" t="str">
        <f>IF(VLOOKUP(B92,Data!$A:$AN,MATCH(yoy!$E$1,Data!$A$1:$AN$1,),)=0,"#N/A",(VLOOKUP(B92,Data!$A:$AN,MATCH(yoy!$E$1,Data!$A$1:$AN$1,),)-VLOOKUP(A92,Data!$A:$AN,MATCH(yoy!$E$1,Data!$A$1:$AN$1,),))/VLOOKUP(A92,Data!$A:$AN,MATCH(yoy!$E$1,Data!$A$1:$AN$1,),))</f>
        <v>#N/A</v>
      </c>
      <c r="F92" s="14">
        <f>IF(VLOOKUP(B92,Data!$A:$AN,MATCH(yoy!$F$1,Data!$A$1:$AN$1,),)=0,"#N/A",(VLOOKUP(B92,Data!$A:$AN,MATCH(yoy!$F$1,Data!$A$1:$AN$1,),)-VLOOKUP(A92,Data!$A:$AN,MATCH(yoy!$F$1,Data!$A$1:$AN$1,),))/VLOOKUP(A92,Data!$A:$AN,MATCH(yoy!$F$1,Data!$A$1:$AN$1,),))</f>
        <v>6.4538637723861716E-2</v>
      </c>
      <c r="G92" s="14">
        <f>IF(VLOOKUP(B92,Data!$A:$AN,MATCH(yoy!$G$1,Data!$A$1:$AN$1,),)=0,"#N/A",(VLOOKUP(B92,Data!$A:$AN,MATCH(yoy!$G$1,Data!$A$1:$AN$1,),)-VLOOKUP(A92,Data!$A:$AN,MATCH(yoy!$G$1,Data!$A$1:$AN$1,),))/VLOOKUP(A92,Data!$A:$AN,MATCH(yoy!$G$1,Data!$A$1:$AN$1,),))</f>
        <v>3.0881193828804346E-2</v>
      </c>
      <c r="H92" s="14">
        <f>IF(VLOOKUP(B92,Data!$A:$AN,MATCH(yoy!$H$1,Data!$A$1:$AN$1,),)=0,"#N/A",(VLOOKUP(B92,Data!$A:$AN,MATCH(yoy!$H$1,Data!$A$1:$AN$1,),)-VLOOKUP(A92,Data!$A:$AN,MATCH(yoy!$H$1,Data!$A$1:$AN$1,),))/VLOOKUP(A92,Data!$A:$AN,MATCH(yoy!$H$1,Data!$A$1:$AN$1,),))</f>
        <v>6.8657282781898088E-2</v>
      </c>
      <c r="I92" s="14" t="str">
        <f>IF(VLOOKUP(B92,Data!$A:$AN,MATCH(yoy!$I$1,Data!$A$1:$AN$1,),)=0,"#N/A",(VLOOKUP(B92,Data!$A:$AN,MATCH(yoy!$I$1,Data!$A$1:$AN$1,),)-VLOOKUP(A92,Data!$A:$AN,MATCH(yoy!$I$1,Data!$A$1:$AN$1,),))/VLOOKUP(A92,Data!$A:$AN,MATCH(yoy!$I$1,Data!$A$1:$AN$1,),))</f>
        <v>#N/A</v>
      </c>
      <c r="J92" s="14" t="str">
        <f>IF(VLOOKUP(B92,Data!$A:$AN,MATCH(yoy!$J$1,Data!$A$1:$AN$1,),)=0,"#N/A",(VLOOKUP(B92,Data!$A:$AN,MATCH(yoy!$J$1,Data!$A$1:$AN$1,),)-VLOOKUP(A92,Data!$A:$AN,MATCH(yoy!$J$1,Data!$A$1:$AN$1,),))/VLOOKUP(A92,Data!$A:$AN,MATCH(yoy!$J$1,Data!$A$1:$AN$1,),))</f>
        <v>#N/A</v>
      </c>
      <c r="K92" s="14">
        <f>IF(VLOOKUP(B92,Data!$A:$AN,MATCH(yoy!$K$1,Data!$A$1:$AN$1,),)=0,"#N/A",(VLOOKUP(B92,Data!$A:$AN,MATCH(yoy!$K$1,Data!$A$1:$AN$1,),)-VLOOKUP(A92,Data!$A:$AN,MATCH(yoy!$K$1,Data!$A$1:$AN$1,),))/VLOOKUP(A92,Data!$A:$AN,MATCH(yoy!$K$1,Data!$A$1:$AN$1,),))</f>
        <v>9.4977323336109185E-2</v>
      </c>
      <c r="L92" s="14" t="str">
        <f>IF(VLOOKUP(B92,Data!$A:$AN,MATCH(yoy!$L$1,Data!$A$1:$AN$1,),)=0,"#N/A",(VLOOKUP(B92,Data!$A:$AN,MATCH(yoy!$L$1,Data!$A$1:$AN$1,),)-VLOOKUP(A92,Data!$A:$AN,MATCH(yoy!$L$1,Data!$A$1:$AN$1,),))/VLOOKUP(A92,Data!$A:$AN,MATCH(yoy!$L$1,Data!$A$1:$AN$1,),))</f>
        <v>#N/A</v>
      </c>
      <c r="M92" s="14" t="str">
        <f>IF(VLOOKUP(B92,Data!$A:$AN,MATCH(yoy!$M$1,Data!$A$1:$AN$1,),)=0,"#N/A",(VLOOKUP(B92,Data!$A:$AN,MATCH(yoy!$M$1,Data!$A$1:$AN$1,),)-VLOOKUP(A92,Data!$A:$AN,MATCH(yoy!$M$1,Data!$A$1:$AN$1,),))/VLOOKUP(A92,Data!$A:$AN,MATCH(yoy!$M$1,Data!$A$1:$AN$1,),))</f>
        <v>#N/A</v>
      </c>
      <c r="N92" s="14">
        <f>IF(VLOOKUP(B92,Data!$A:$AN,MATCH(yoy!$N$1,Data!$A$1:$AN$1,),)=0,"#N/A",(VLOOKUP(B92,Data!$A:$AN,MATCH(yoy!$N$1,Data!$A$1:$AN$1,),)-VLOOKUP(A92,Data!$A:$AN,MATCH(yoy!$N$1,Data!$A$1:$AN$1,),))/VLOOKUP(A92,Data!$A:$AN,MATCH(yoy!$N$1,Data!$A$1:$AN$1,),))</f>
        <v>0.1330751221032262</v>
      </c>
      <c r="O92" s="14" t="str">
        <f>IF(VLOOKUP(B92,Data!$A:$AN,MATCH(yoy!$O$1,Data!$A$1:$AN$1,),)=0,"#N/A",(VLOOKUP(B92,Data!$A:$AN,MATCH(yoy!$O$1,Data!$A$1:$AN$1,),)-VLOOKUP(A92,Data!$A:$AN,MATCH(yoy!$O$1,Data!$A$1:$AN$1,),))/VLOOKUP(A92,Data!$A:$AN,MATCH(yoy!$O$1,Data!$A$1:$AN$1,),))</f>
        <v>#N/A</v>
      </c>
      <c r="P92" s="14">
        <f>IF(VLOOKUP(B92,Data!$A:$AN,MATCH(yoy!$P$1,Data!$A$1:$AN$1,),)=0,"#N/A",(VLOOKUP(B92,Data!$A:$AN,MATCH(yoy!$P$1,Data!$A$1:$AN$1,),)-VLOOKUP(A92,Data!$A:$AN,MATCH(yoy!$P$1,Data!$A$1:$AN$1,),))/VLOOKUP(A92,Data!$A:$AN,MATCH(yoy!$P$1,Data!$A$1:$AN$1,),))</f>
        <v>9.4247256370799934E-2</v>
      </c>
      <c r="Q92" s="14">
        <f>IF(VLOOKUP(B92,Data!$A:$AN,MATCH(yoy!$Q$1,Data!$A$1:$AN$1,),)=0,"#N/A",(VLOOKUP(B92,Data!$A:$AN,MATCH(yoy!$Q$1,Data!$A$1:$AN$1,),)-VLOOKUP(A92,Data!$A:$AN,MATCH(yoy!$Q$1,Data!$A$1:$AN$1,),))/VLOOKUP(A92,Data!$A:$AN,MATCH(yoy!$Q$1,Data!$A$1:$AN$1,),))</f>
        <v>9.4315936705222689E-2</v>
      </c>
      <c r="R92" s="14" t="str">
        <f>IF(VLOOKUP(B92,Data!$A:$AN,MATCH(yoy!$R$1,Data!$A$1:$AN$1,),)=0,"#N/A",(VLOOKUP(B92,Data!$A:$AN,MATCH(yoy!$R$1,Data!$A$1:$AN$1,),)-VLOOKUP(A92,Data!$A:$AN,MATCH(yoy!$R$1,Data!$A$1:$AN$1,),))/VLOOKUP(A92,Data!$A:$AN,MATCH(yoy!$R$1,Data!$A$1:$AN$1,),))</f>
        <v>#N/A</v>
      </c>
      <c r="S92" s="14">
        <f>IF(VLOOKUP(B92,Data!$A:$AN,MATCH(yoy!$S$1,Data!$A$1:$AN$1,),)=0,"#N/A",(VLOOKUP(B92,Data!$A:$AN,MATCH(yoy!$S$1,Data!$A$1:$AN$1,),)-VLOOKUP(A92,Data!$A:$AN,MATCH(yoy!$S$1,Data!$A$1:$AN$1,),))/VLOOKUP(A92,Data!$A:$AN,MATCH(yoy!$S$1,Data!$A$1:$AN$1,),))</f>
        <v>6.9285955554756445E-2</v>
      </c>
      <c r="T92" s="14" t="str">
        <f>IF(VLOOKUP(B92,Data!$A:$AN,MATCH(yoy!$T$1,Data!$A$1:$AN$1,),)=0,"#N/A",(VLOOKUP(B92,Data!$A:$AN,MATCH(yoy!$T$1,Data!$A$1:$AN$1,),)-VLOOKUP(A92,Data!$A:$AN,MATCH(yoy!$T$1,Data!$A$1:$AN$1,),))/VLOOKUP(A92,Data!$A:$AN,MATCH(yoy!$T$1,Data!$A$1:$AN$1,),))</f>
        <v>#N/A</v>
      </c>
      <c r="U92" s="14" t="str">
        <f>IF(VLOOKUP(B92,Data!$A:$AN,MATCH(yoy!$U$1,Data!$A$1:$AN$1,),)=0,"#N/A",(VLOOKUP(B92,Data!$A:$AN,MATCH(yoy!$U$1,Data!$A$1:$AN$1,),)-VLOOKUP(A92,Data!$A:$AN,MATCH(yoy!$U$1,Data!$A$1:$AN$1,),))/VLOOKUP(A92,Data!$A:$AN,MATCH(yoy!$U$1,Data!$A$1:$AN$1,),))</f>
        <v>#N/A</v>
      </c>
      <c r="V92" s="14">
        <f>IF(VLOOKUP(B92,Data!$A:$AN,MATCH(yoy!$V$1,Data!$A$1:$AN$1,),)=0,"#N/A",(VLOOKUP(B92,Data!$A:$AN,MATCH(yoy!$V$1,Data!$A$1:$AN$1,),)-VLOOKUP(A92,Data!$A:$AN,MATCH(yoy!$V$1,Data!$A$1:$AN$1,),))/VLOOKUP(A92,Data!$A:$AN,MATCH(yoy!$V$1,Data!$A$1:$AN$1,),))</f>
        <v>0.11615259427750056</v>
      </c>
      <c r="W92" s="14" t="str">
        <f>IF(VLOOKUP(B92,Data!$A:$AN,MATCH(yoy!$W$1,Data!$A$1:$AN$1,),)=0,"#N/A",(VLOOKUP(B92,Data!$A:$AN,MATCH(yoy!$W$1,Data!$A$1:$AN$1,),)-VLOOKUP(A92,Data!$A:$AN,MATCH(yoy!$W$1,Data!$A$1:$AN$1,),))/VLOOKUP(A92,Data!$A:$AN,MATCH(yoy!$W$1,Data!$A$1:$AN$1,),))</f>
        <v>#N/A</v>
      </c>
      <c r="X92" s="14">
        <f>IF(VLOOKUP(B92,Data!$A:$AN,MATCH(yoy!$X$1,Data!$A$1:$AN$1,),)=0,"#N/A",(VLOOKUP(B92,Data!$A:$AN,MATCH(yoy!$X$1,Data!$A$1:$AN$1,),)-VLOOKUP(A92,Data!$A:$AN,MATCH(yoy!$X$1,Data!$A$1:$AN$1,),))/VLOOKUP(A92,Data!$A:$AN,MATCH(yoy!$X$1,Data!$A$1:$AN$1,),))</f>
        <v>7.9585219296247664E-2</v>
      </c>
      <c r="Y92" s="14" t="str">
        <f>IF(VLOOKUP(B92,Data!$A:$AN,MATCH(yoy!$Y$1,Data!$A$1:$AN$1,),)=0,"#N/A",(VLOOKUP(B92,Data!$A:$AN,MATCH(yoy!$Y$1,Data!$A$1:$AN$1,),)-VLOOKUP(A92,Data!$A:$AN,MATCH(yoy!$Y$1,Data!$A$1:$AN$1,),))/VLOOKUP(A92,Data!$A:$AN,MATCH(yoy!$Y$1,Data!$A$1:$AN$1,),))</f>
        <v>#N/A</v>
      </c>
      <c r="Z92" s="14">
        <f>IF(VLOOKUP(B92,Data!$A:$AN,MATCH(yoy!$Z$1,Data!$A$1:$AN$1,),)=0,"#N/A",(VLOOKUP(B92,Data!$A:$AN,MATCH(yoy!$Z$1,Data!$A$1:$AN$1,),)-VLOOKUP(A92,Data!$A:$AN,MATCH(yoy!$Z$1,Data!$A$1:$AN$1,),))/VLOOKUP(A92,Data!$A:$AN,MATCH(yoy!$Z$1,Data!$A$1:$AN$1,),))</f>
        <v>5.1347199133017989E-2</v>
      </c>
      <c r="AA92" s="14" t="str">
        <f>IF(VLOOKUP(B92,Data!$A:$AN,MATCH(yoy!$AA$1,Data!$A$1:$AN$1,),)=0,"#N/A",(VLOOKUP(B92,Data!$A:$AN,MATCH(yoy!$AA$1,Data!$A$1:$AN$1,),)-VLOOKUP(A92,Data!$A:$AN,MATCH(yoy!$AA$1,Data!$A$1:$AN$1,),))/VLOOKUP(A92,Data!$A:$AN,MATCH(yoy!$AA$1,Data!$A$1:$AN$1,),))</f>
        <v>#N/A</v>
      </c>
    </row>
    <row r="93" spans="1:27" s="70" customFormat="1" x14ac:dyDescent="0.35">
      <c r="A93" s="20">
        <f t="shared" si="5"/>
        <v>44317</v>
      </c>
      <c r="B93" s="12">
        <v>44682</v>
      </c>
      <c r="C93" s="14">
        <f>IF(VLOOKUP(B93,Data!$A:$AN,MATCH(yoy!$C$1,Data!$A$1:$AN$1,),)=0,"#N/A",(VLOOKUP(B93,Data!$A:$AN,MATCH(yoy!$C$1,Data!$A$1:$AN$1,),)-VLOOKUP(A93,Data!$A:$AN,MATCH(yoy!$C$1,Data!$A$1:$AN$1,),))/VLOOKUP(A93,Data!$A:$AN,MATCH(yoy!$C$1,Data!$A$1:$AN$1,),))</f>
        <v>6.2483503523928077E-2</v>
      </c>
      <c r="D93" s="14">
        <f>IF(VLOOKUP(B93,Data!$A:$AN,MATCH(yoy!$D$1,Data!$A$1:$AN$1,),)=0,"#N/A",(VLOOKUP(B93,Data!$A:$AN,MATCH(yoy!$D$1,Data!$A$1:$AN$1,),)-VLOOKUP(A93,Data!$A:$AN,MATCH(yoy!$D$1,Data!$A$1:$AN$1,),))/VLOOKUP(A93,Data!$A:$AN,MATCH(yoy!$D$1,Data!$A$1:$AN$1,),))</f>
        <v>6.0263629043437753E-2</v>
      </c>
      <c r="E93" s="14" t="str">
        <f>IF(VLOOKUP(B93,Data!$A:$AN,MATCH(yoy!$E$1,Data!$A$1:$AN$1,),)=0,"#N/A",(VLOOKUP(B93,Data!$A:$AN,MATCH(yoy!$E$1,Data!$A$1:$AN$1,),)-VLOOKUP(A93,Data!$A:$AN,MATCH(yoy!$E$1,Data!$A$1:$AN$1,),))/VLOOKUP(A93,Data!$A:$AN,MATCH(yoy!$E$1,Data!$A$1:$AN$1,),))</f>
        <v>#N/A</v>
      </c>
      <c r="F93" s="14">
        <f>IF(VLOOKUP(B93,Data!$A:$AN,MATCH(yoy!$F$1,Data!$A$1:$AN$1,),)=0,"#N/A",(VLOOKUP(B93,Data!$A:$AN,MATCH(yoy!$F$1,Data!$A$1:$AN$1,),)-VLOOKUP(A93,Data!$A:$AN,MATCH(yoy!$F$1,Data!$A$1:$AN$1,),))/VLOOKUP(A93,Data!$A:$AN,MATCH(yoy!$F$1,Data!$A$1:$AN$1,),))</f>
        <v>6.3326254513015948E-2</v>
      </c>
      <c r="G93" s="14">
        <f>IF(VLOOKUP(B93,Data!$A:$AN,MATCH(yoy!$G$1,Data!$A$1:$AN$1,),)=0,"#N/A",(VLOOKUP(B93,Data!$A:$AN,MATCH(yoy!$G$1,Data!$A$1:$AN$1,),)-VLOOKUP(A93,Data!$A:$AN,MATCH(yoy!$G$1,Data!$A$1:$AN$1,),))/VLOOKUP(A93,Data!$A:$AN,MATCH(yoy!$G$1,Data!$A$1:$AN$1,),))</f>
        <v>2.8345144824263365E-2</v>
      </c>
      <c r="H93" s="14">
        <f>IF(VLOOKUP(B93,Data!$A:$AN,MATCH(yoy!$H$1,Data!$A$1:$AN$1,),)=0,"#N/A",(VLOOKUP(B93,Data!$A:$AN,MATCH(yoy!$H$1,Data!$A$1:$AN$1,),)-VLOOKUP(A93,Data!$A:$AN,MATCH(yoy!$H$1,Data!$A$1:$AN$1,),))/VLOOKUP(A93,Data!$A:$AN,MATCH(yoy!$H$1,Data!$A$1:$AN$1,),))</f>
        <v>6.0842462482196651E-2</v>
      </c>
      <c r="I93" s="14" t="str">
        <f>IF(VLOOKUP(B93,Data!$A:$AN,MATCH(yoy!$I$1,Data!$A$1:$AN$1,),)=0,"#N/A",(VLOOKUP(B93,Data!$A:$AN,MATCH(yoy!$I$1,Data!$A$1:$AN$1,),)-VLOOKUP(A93,Data!$A:$AN,MATCH(yoy!$I$1,Data!$A$1:$AN$1,),))/VLOOKUP(A93,Data!$A:$AN,MATCH(yoy!$I$1,Data!$A$1:$AN$1,),))</f>
        <v>#N/A</v>
      </c>
      <c r="J93" s="14" t="str">
        <f>IF(VLOOKUP(B93,Data!$A:$AN,MATCH(yoy!$J$1,Data!$A$1:$AN$1,),)=0,"#N/A",(VLOOKUP(B93,Data!$A:$AN,MATCH(yoy!$J$1,Data!$A$1:$AN$1,),)-VLOOKUP(A93,Data!$A:$AN,MATCH(yoy!$J$1,Data!$A$1:$AN$1,),))/VLOOKUP(A93,Data!$A:$AN,MATCH(yoy!$J$1,Data!$A$1:$AN$1,),))</f>
        <v>#N/A</v>
      </c>
      <c r="K93" s="14">
        <f>IF(VLOOKUP(B93,Data!$A:$AN,MATCH(yoy!$K$1,Data!$A$1:$AN$1,),)=0,"#N/A",(VLOOKUP(B93,Data!$A:$AN,MATCH(yoy!$K$1,Data!$A$1:$AN$1,),)-VLOOKUP(A93,Data!$A:$AN,MATCH(yoy!$K$1,Data!$A$1:$AN$1,),))/VLOOKUP(A93,Data!$A:$AN,MATCH(yoy!$K$1,Data!$A$1:$AN$1,),))</f>
        <v>8.921263742926866E-2</v>
      </c>
      <c r="L93" s="14" t="str">
        <f>IF(VLOOKUP(B93,Data!$A:$AN,MATCH(yoy!$L$1,Data!$A$1:$AN$1,),)=0,"#N/A",(VLOOKUP(B93,Data!$A:$AN,MATCH(yoy!$L$1,Data!$A$1:$AN$1,),)-VLOOKUP(A93,Data!$A:$AN,MATCH(yoy!$L$1,Data!$A$1:$AN$1,),))/VLOOKUP(A93,Data!$A:$AN,MATCH(yoy!$L$1,Data!$A$1:$AN$1,),))</f>
        <v>#N/A</v>
      </c>
      <c r="M93" s="14" t="str">
        <f>IF(VLOOKUP(B93,Data!$A:$AN,MATCH(yoy!$M$1,Data!$A$1:$AN$1,),)=0,"#N/A",(VLOOKUP(B93,Data!$A:$AN,MATCH(yoy!$M$1,Data!$A$1:$AN$1,),)-VLOOKUP(A93,Data!$A:$AN,MATCH(yoy!$M$1,Data!$A$1:$AN$1,),))/VLOOKUP(A93,Data!$A:$AN,MATCH(yoy!$M$1,Data!$A$1:$AN$1,),))</f>
        <v>#N/A</v>
      </c>
      <c r="N93" s="14">
        <f>IF(VLOOKUP(B93,Data!$A:$AN,MATCH(yoy!$N$1,Data!$A$1:$AN$1,),)=0,"#N/A",(VLOOKUP(B93,Data!$A:$AN,MATCH(yoy!$N$1,Data!$A$1:$AN$1,),)-VLOOKUP(A93,Data!$A:$AN,MATCH(yoy!$N$1,Data!$A$1:$AN$1,),))/VLOOKUP(A93,Data!$A:$AN,MATCH(yoy!$N$1,Data!$A$1:$AN$1,),))</f>
        <v>0.11462108476831737</v>
      </c>
      <c r="O93" s="14" t="str">
        <f>IF(VLOOKUP(B93,Data!$A:$AN,MATCH(yoy!$O$1,Data!$A$1:$AN$1,),)=0,"#N/A",(VLOOKUP(B93,Data!$A:$AN,MATCH(yoy!$O$1,Data!$A$1:$AN$1,),)-VLOOKUP(A93,Data!$A:$AN,MATCH(yoy!$O$1,Data!$A$1:$AN$1,),))/VLOOKUP(A93,Data!$A:$AN,MATCH(yoy!$O$1,Data!$A$1:$AN$1,),))</f>
        <v>#N/A</v>
      </c>
      <c r="P93" s="14">
        <f>IF(VLOOKUP(B93,Data!$A:$AN,MATCH(yoy!$P$1,Data!$A$1:$AN$1,),)=0,"#N/A",(VLOOKUP(B93,Data!$A:$AN,MATCH(yoy!$P$1,Data!$A$1:$AN$1,),)-VLOOKUP(A93,Data!$A:$AN,MATCH(yoy!$P$1,Data!$A$1:$AN$1,),))/VLOOKUP(A93,Data!$A:$AN,MATCH(yoy!$P$1,Data!$A$1:$AN$1,),))</f>
        <v>9.0914065754225407E-2</v>
      </c>
      <c r="Q93" s="14">
        <f>IF(VLOOKUP(B93,Data!$A:$AN,MATCH(yoy!$Q$1,Data!$A$1:$AN$1,),)=0,"#N/A",(VLOOKUP(B93,Data!$A:$AN,MATCH(yoy!$Q$1,Data!$A$1:$AN$1,),)-VLOOKUP(A93,Data!$A:$AN,MATCH(yoy!$Q$1,Data!$A$1:$AN$1,),))/VLOOKUP(A93,Data!$A:$AN,MATCH(yoy!$Q$1,Data!$A$1:$AN$1,),))</f>
        <v>9.8678438907313204E-2</v>
      </c>
      <c r="R93" s="14" t="str">
        <f>IF(VLOOKUP(B93,Data!$A:$AN,MATCH(yoy!$R$1,Data!$A$1:$AN$1,),)=0,"#N/A",(VLOOKUP(B93,Data!$A:$AN,MATCH(yoy!$R$1,Data!$A$1:$AN$1,),)-VLOOKUP(A93,Data!$A:$AN,MATCH(yoy!$R$1,Data!$A$1:$AN$1,),))/VLOOKUP(A93,Data!$A:$AN,MATCH(yoy!$R$1,Data!$A$1:$AN$1,),))</f>
        <v>#N/A</v>
      </c>
      <c r="S93" s="14">
        <f>IF(VLOOKUP(B93,Data!$A:$AN,MATCH(yoy!$S$1,Data!$A$1:$AN$1,),)=0,"#N/A",(VLOOKUP(B93,Data!$A:$AN,MATCH(yoy!$S$1,Data!$A$1:$AN$1,),)-VLOOKUP(A93,Data!$A:$AN,MATCH(yoy!$S$1,Data!$A$1:$AN$1,),))/VLOOKUP(A93,Data!$A:$AN,MATCH(yoy!$S$1,Data!$A$1:$AN$1,),))</f>
        <v>6.9097098008607374E-2</v>
      </c>
      <c r="T93" s="14" t="str">
        <f>IF(VLOOKUP(B93,Data!$A:$AN,MATCH(yoy!$T$1,Data!$A$1:$AN$1,),)=0,"#N/A",(VLOOKUP(B93,Data!$A:$AN,MATCH(yoy!$T$1,Data!$A$1:$AN$1,),)-VLOOKUP(A93,Data!$A:$AN,MATCH(yoy!$T$1,Data!$A$1:$AN$1,),))/VLOOKUP(A93,Data!$A:$AN,MATCH(yoy!$T$1,Data!$A$1:$AN$1,),))</f>
        <v>#N/A</v>
      </c>
      <c r="U93" s="14" t="str">
        <f>IF(VLOOKUP(B93,Data!$A:$AN,MATCH(yoy!$U$1,Data!$A$1:$AN$1,),)=0,"#N/A",(VLOOKUP(B93,Data!$A:$AN,MATCH(yoy!$U$1,Data!$A$1:$AN$1,),)-VLOOKUP(A93,Data!$A:$AN,MATCH(yoy!$U$1,Data!$A$1:$AN$1,),))/VLOOKUP(A93,Data!$A:$AN,MATCH(yoy!$U$1,Data!$A$1:$AN$1,),))</f>
        <v>#N/A</v>
      </c>
      <c r="V93" s="14">
        <f>IF(VLOOKUP(B93,Data!$A:$AN,MATCH(yoy!$V$1,Data!$A$1:$AN$1,),)=0,"#N/A",(VLOOKUP(B93,Data!$A:$AN,MATCH(yoy!$V$1,Data!$A$1:$AN$1,),)-VLOOKUP(A93,Data!$A:$AN,MATCH(yoy!$V$1,Data!$A$1:$AN$1,),))/VLOOKUP(A93,Data!$A:$AN,MATCH(yoy!$V$1,Data!$A$1:$AN$1,),))</f>
        <v>0.1167649402969527</v>
      </c>
      <c r="W93" s="14" t="str">
        <f>IF(VLOOKUP(B93,Data!$A:$AN,MATCH(yoy!$W$1,Data!$A$1:$AN$1,),)=0,"#N/A",(VLOOKUP(B93,Data!$A:$AN,MATCH(yoy!$W$1,Data!$A$1:$AN$1,),)-VLOOKUP(A93,Data!$A:$AN,MATCH(yoy!$W$1,Data!$A$1:$AN$1,),))/VLOOKUP(A93,Data!$A:$AN,MATCH(yoy!$W$1,Data!$A$1:$AN$1,),))</f>
        <v>#N/A</v>
      </c>
      <c r="X93" s="14">
        <f>IF(VLOOKUP(B93,Data!$A:$AN,MATCH(yoy!$X$1,Data!$A$1:$AN$1,),)=0,"#N/A",(VLOOKUP(B93,Data!$A:$AN,MATCH(yoy!$X$1,Data!$A$1:$AN$1,),)-VLOOKUP(A93,Data!$A:$AN,MATCH(yoy!$X$1,Data!$A$1:$AN$1,),))/VLOOKUP(A93,Data!$A:$AN,MATCH(yoy!$X$1,Data!$A$1:$AN$1,),))</f>
        <v>7.5348956455995889E-2</v>
      </c>
      <c r="Y93" s="14" t="str">
        <f>IF(VLOOKUP(B93,Data!$A:$AN,MATCH(yoy!$Y$1,Data!$A$1:$AN$1,),)=0,"#N/A",(VLOOKUP(B93,Data!$A:$AN,MATCH(yoy!$Y$1,Data!$A$1:$AN$1,),)-VLOOKUP(A93,Data!$A:$AN,MATCH(yoy!$Y$1,Data!$A$1:$AN$1,),))/VLOOKUP(A93,Data!$A:$AN,MATCH(yoy!$Y$1,Data!$A$1:$AN$1,),))</f>
        <v>#N/A</v>
      </c>
      <c r="Z93" s="14">
        <f>IF(VLOOKUP(B93,Data!$A:$AN,MATCH(yoy!$Z$1,Data!$A$1:$AN$1,),)=0,"#N/A",(VLOOKUP(B93,Data!$A:$AN,MATCH(yoy!$Z$1,Data!$A$1:$AN$1,),)-VLOOKUP(A93,Data!$A:$AN,MATCH(yoy!$Z$1,Data!$A$1:$AN$1,),))/VLOOKUP(A93,Data!$A:$AN,MATCH(yoy!$Z$1,Data!$A$1:$AN$1,),))</f>
        <v>5.3664728025106551E-2</v>
      </c>
      <c r="AA93" s="14" t="str">
        <f>IF(VLOOKUP(B93,Data!$A:$AN,MATCH(yoy!$AA$1,Data!$A$1:$AN$1,),)=0,"#N/A",(VLOOKUP(B93,Data!$A:$AN,MATCH(yoy!$AA$1,Data!$A$1:$AN$1,),)-VLOOKUP(A93,Data!$A:$AN,MATCH(yoy!$AA$1,Data!$A$1:$AN$1,),))/VLOOKUP(A93,Data!$A:$AN,MATCH(yoy!$AA$1,Data!$A$1:$AN$1,),))</f>
        <v>#N/A</v>
      </c>
    </row>
    <row r="94" spans="1:27" s="70" customFormat="1" x14ac:dyDescent="0.35">
      <c r="A94" s="20">
        <f t="shared" si="5"/>
        <v>44348</v>
      </c>
      <c r="B94" s="12">
        <v>44713</v>
      </c>
      <c r="C94" s="14">
        <f>IF(VLOOKUP(B94,Data!$A:$AN,MATCH(yoy!$C$1,Data!$A$1:$AN$1,),)=0,"#N/A",(VLOOKUP(B94,Data!$A:$AN,MATCH(yoy!$C$1,Data!$A$1:$AN$1,),)-VLOOKUP(A94,Data!$A:$AN,MATCH(yoy!$C$1,Data!$A$1:$AN$1,),))/VLOOKUP(A94,Data!$A:$AN,MATCH(yoy!$C$1,Data!$A$1:$AN$1,),))</f>
        <v>6.0405498636663127E-2</v>
      </c>
      <c r="D94" s="14">
        <f>IF(VLOOKUP(B94,Data!$A:$AN,MATCH(yoy!$D$1,Data!$A$1:$AN$1,),)=0,"#N/A",(VLOOKUP(B94,Data!$A:$AN,MATCH(yoy!$D$1,Data!$A$1:$AN$1,),)-VLOOKUP(A94,Data!$A:$AN,MATCH(yoy!$D$1,Data!$A$1:$AN$1,),))/VLOOKUP(A94,Data!$A:$AN,MATCH(yoy!$D$1,Data!$A$1:$AN$1,),))</f>
        <v>5.607486539088747E-2</v>
      </c>
      <c r="E94" s="14" t="str">
        <f>IF(VLOOKUP(B94,Data!$A:$AN,MATCH(yoy!$E$1,Data!$A$1:$AN$1,),)=0,"#N/A",(VLOOKUP(B94,Data!$A:$AN,MATCH(yoy!$E$1,Data!$A$1:$AN$1,),)-VLOOKUP(A94,Data!$A:$AN,MATCH(yoy!$E$1,Data!$A$1:$AN$1,),))/VLOOKUP(A94,Data!$A:$AN,MATCH(yoy!$E$1,Data!$A$1:$AN$1,),))</f>
        <v>#N/A</v>
      </c>
      <c r="F94" s="14">
        <f>IF(VLOOKUP(B94,Data!$A:$AN,MATCH(yoy!$F$1,Data!$A$1:$AN$1,),)=0,"#N/A",(VLOOKUP(B94,Data!$A:$AN,MATCH(yoy!$F$1,Data!$A$1:$AN$1,),)-VLOOKUP(A94,Data!$A:$AN,MATCH(yoy!$F$1,Data!$A$1:$AN$1,),))/VLOOKUP(A94,Data!$A:$AN,MATCH(yoy!$F$1,Data!$A$1:$AN$1,),))</f>
        <v>6.0914563641890497E-2</v>
      </c>
      <c r="G94" s="14">
        <f>IF(VLOOKUP(B94,Data!$A:$AN,MATCH(yoy!$G$1,Data!$A$1:$AN$1,),)=0,"#N/A",(VLOOKUP(B94,Data!$A:$AN,MATCH(yoy!$G$1,Data!$A$1:$AN$1,),)-VLOOKUP(A94,Data!$A:$AN,MATCH(yoy!$G$1,Data!$A$1:$AN$1,),))/VLOOKUP(A94,Data!$A:$AN,MATCH(yoy!$G$1,Data!$A$1:$AN$1,),))</f>
        <v>2.9245051718152948E-2</v>
      </c>
      <c r="H94" s="14">
        <f>IF(VLOOKUP(B94,Data!$A:$AN,MATCH(yoy!$H$1,Data!$A$1:$AN$1,),)=0,"#N/A",(VLOOKUP(B94,Data!$A:$AN,MATCH(yoy!$H$1,Data!$A$1:$AN$1,),)-VLOOKUP(A94,Data!$A:$AN,MATCH(yoy!$H$1,Data!$A$1:$AN$1,),))/VLOOKUP(A94,Data!$A:$AN,MATCH(yoy!$H$1,Data!$A$1:$AN$1,),))</f>
        <v>5.7662090623851359E-2</v>
      </c>
      <c r="I94" s="14" t="str">
        <f>IF(VLOOKUP(B94,Data!$A:$AN,MATCH(yoy!$I$1,Data!$A$1:$AN$1,),)=0,"#N/A",(VLOOKUP(B94,Data!$A:$AN,MATCH(yoy!$I$1,Data!$A$1:$AN$1,),)-VLOOKUP(A94,Data!$A:$AN,MATCH(yoy!$I$1,Data!$A$1:$AN$1,),))/VLOOKUP(A94,Data!$A:$AN,MATCH(yoy!$I$1,Data!$A$1:$AN$1,),))</f>
        <v>#N/A</v>
      </c>
      <c r="J94" s="14" t="str">
        <f>IF(VLOOKUP(B94,Data!$A:$AN,MATCH(yoy!$J$1,Data!$A$1:$AN$1,),)=0,"#N/A",(VLOOKUP(B94,Data!$A:$AN,MATCH(yoy!$J$1,Data!$A$1:$AN$1,),)-VLOOKUP(A94,Data!$A:$AN,MATCH(yoy!$J$1,Data!$A$1:$AN$1,),))/VLOOKUP(A94,Data!$A:$AN,MATCH(yoy!$J$1,Data!$A$1:$AN$1,),))</f>
        <v>#N/A</v>
      </c>
      <c r="K94" s="14">
        <f>IF(VLOOKUP(B94,Data!$A:$AN,MATCH(yoy!$K$1,Data!$A$1:$AN$1,),)=0,"#N/A",(VLOOKUP(B94,Data!$A:$AN,MATCH(yoy!$K$1,Data!$A$1:$AN$1,),)-VLOOKUP(A94,Data!$A:$AN,MATCH(yoy!$K$1,Data!$A$1:$AN$1,),))/VLOOKUP(A94,Data!$A:$AN,MATCH(yoy!$K$1,Data!$A$1:$AN$1,),))</f>
        <v>8.8727219302768237E-2</v>
      </c>
      <c r="L94" s="14" t="str">
        <f>IF(VLOOKUP(B94,Data!$A:$AN,MATCH(yoy!$L$1,Data!$A$1:$AN$1,),)=0,"#N/A",(VLOOKUP(B94,Data!$A:$AN,MATCH(yoy!$L$1,Data!$A$1:$AN$1,),)-VLOOKUP(A94,Data!$A:$AN,MATCH(yoy!$L$1,Data!$A$1:$AN$1,),))/VLOOKUP(A94,Data!$A:$AN,MATCH(yoy!$L$1,Data!$A$1:$AN$1,),))</f>
        <v>#N/A</v>
      </c>
      <c r="M94" s="14" t="str">
        <f>IF(VLOOKUP(B94,Data!$A:$AN,MATCH(yoy!$M$1,Data!$A$1:$AN$1,),)=0,"#N/A",(VLOOKUP(B94,Data!$A:$AN,MATCH(yoy!$M$1,Data!$A$1:$AN$1,),)-VLOOKUP(A94,Data!$A:$AN,MATCH(yoy!$M$1,Data!$A$1:$AN$1,),))/VLOOKUP(A94,Data!$A:$AN,MATCH(yoy!$M$1,Data!$A$1:$AN$1,),))</f>
        <v>#N/A</v>
      </c>
      <c r="N94" s="14">
        <f>IF(VLOOKUP(B94,Data!$A:$AN,MATCH(yoy!$N$1,Data!$A$1:$AN$1,),)=0,"#N/A",(VLOOKUP(B94,Data!$A:$AN,MATCH(yoy!$N$1,Data!$A$1:$AN$1,),)-VLOOKUP(A94,Data!$A:$AN,MATCH(yoy!$N$1,Data!$A$1:$AN$1,),))/VLOOKUP(A94,Data!$A:$AN,MATCH(yoy!$N$1,Data!$A$1:$AN$1,),))</f>
        <v>9.2638534622159166E-2</v>
      </c>
      <c r="O94" s="14" t="str">
        <f>IF(VLOOKUP(B94,Data!$A:$AN,MATCH(yoy!$O$1,Data!$A$1:$AN$1,),)=0,"#N/A",(VLOOKUP(B94,Data!$A:$AN,MATCH(yoy!$O$1,Data!$A$1:$AN$1,),)-VLOOKUP(A94,Data!$A:$AN,MATCH(yoy!$O$1,Data!$A$1:$AN$1,),))/VLOOKUP(A94,Data!$A:$AN,MATCH(yoy!$O$1,Data!$A$1:$AN$1,),))</f>
        <v>#N/A</v>
      </c>
      <c r="P94" s="14">
        <f>IF(VLOOKUP(B94,Data!$A:$AN,MATCH(yoy!$P$1,Data!$A$1:$AN$1,),)=0,"#N/A",(VLOOKUP(B94,Data!$A:$AN,MATCH(yoy!$P$1,Data!$A$1:$AN$1,),)-VLOOKUP(A94,Data!$A:$AN,MATCH(yoy!$P$1,Data!$A$1:$AN$1,),))/VLOOKUP(A94,Data!$A:$AN,MATCH(yoy!$P$1,Data!$A$1:$AN$1,),))</f>
        <v>9.1774882346874698E-2</v>
      </c>
      <c r="Q94" s="14">
        <f>IF(VLOOKUP(B94,Data!$A:$AN,MATCH(yoy!$Q$1,Data!$A$1:$AN$1,),)=0,"#N/A",(VLOOKUP(B94,Data!$A:$AN,MATCH(yoy!$Q$1,Data!$A$1:$AN$1,),)-VLOOKUP(A94,Data!$A:$AN,MATCH(yoy!$Q$1,Data!$A$1:$AN$1,),))/VLOOKUP(A94,Data!$A:$AN,MATCH(yoy!$Q$1,Data!$A$1:$AN$1,),))</f>
        <v>0.10044816039122606</v>
      </c>
      <c r="R94" s="14" t="str">
        <f>IF(VLOOKUP(B94,Data!$A:$AN,MATCH(yoy!$R$1,Data!$A$1:$AN$1,),)=0,"#N/A",(VLOOKUP(B94,Data!$A:$AN,MATCH(yoy!$R$1,Data!$A$1:$AN$1,),)-VLOOKUP(A94,Data!$A:$AN,MATCH(yoy!$R$1,Data!$A$1:$AN$1,),))/VLOOKUP(A94,Data!$A:$AN,MATCH(yoy!$R$1,Data!$A$1:$AN$1,),))</f>
        <v>#N/A</v>
      </c>
      <c r="S94" s="14">
        <f>IF(VLOOKUP(B94,Data!$A:$AN,MATCH(yoy!$S$1,Data!$A$1:$AN$1,),)=0,"#N/A",(VLOOKUP(B94,Data!$A:$AN,MATCH(yoy!$S$1,Data!$A$1:$AN$1,),)-VLOOKUP(A94,Data!$A:$AN,MATCH(yoy!$S$1,Data!$A$1:$AN$1,),))/VLOOKUP(A94,Data!$A:$AN,MATCH(yoy!$S$1,Data!$A$1:$AN$1,),))</f>
        <v>7.3106843266545568E-2</v>
      </c>
      <c r="T94" s="14" t="str">
        <f>IF(VLOOKUP(B94,Data!$A:$AN,MATCH(yoy!$T$1,Data!$A$1:$AN$1,),)=0,"#N/A",(VLOOKUP(B94,Data!$A:$AN,MATCH(yoy!$T$1,Data!$A$1:$AN$1,),)-VLOOKUP(A94,Data!$A:$AN,MATCH(yoy!$T$1,Data!$A$1:$AN$1,),))/VLOOKUP(A94,Data!$A:$AN,MATCH(yoy!$T$1,Data!$A$1:$AN$1,),))</f>
        <v>#N/A</v>
      </c>
      <c r="U94" s="14" t="str">
        <f>IF(VLOOKUP(B94,Data!$A:$AN,MATCH(yoy!$U$1,Data!$A$1:$AN$1,),)=0,"#N/A",(VLOOKUP(B94,Data!$A:$AN,MATCH(yoy!$U$1,Data!$A$1:$AN$1,),)-VLOOKUP(A94,Data!$A:$AN,MATCH(yoy!$U$1,Data!$A$1:$AN$1,),))/VLOOKUP(A94,Data!$A:$AN,MATCH(yoy!$U$1,Data!$A$1:$AN$1,),))</f>
        <v>#N/A</v>
      </c>
      <c r="V94" s="14">
        <f>IF(VLOOKUP(B94,Data!$A:$AN,MATCH(yoy!$V$1,Data!$A$1:$AN$1,),)=0,"#N/A",(VLOOKUP(B94,Data!$A:$AN,MATCH(yoy!$V$1,Data!$A$1:$AN$1,),)-VLOOKUP(A94,Data!$A:$AN,MATCH(yoy!$V$1,Data!$A$1:$AN$1,),))/VLOOKUP(A94,Data!$A:$AN,MATCH(yoy!$V$1,Data!$A$1:$AN$1,),))</f>
        <v>0.11274894235151245</v>
      </c>
      <c r="W94" s="14" t="str">
        <f>IF(VLOOKUP(B94,Data!$A:$AN,MATCH(yoy!$W$1,Data!$A$1:$AN$1,),)=0,"#N/A",(VLOOKUP(B94,Data!$A:$AN,MATCH(yoy!$W$1,Data!$A$1:$AN$1,),)-VLOOKUP(A94,Data!$A:$AN,MATCH(yoy!$W$1,Data!$A$1:$AN$1,),))/VLOOKUP(A94,Data!$A:$AN,MATCH(yoy!$W$1,Data!$A$1:$AN$1,),))</f>
        <v>#N/A</v>
      </c>
      <c r="X94" s="14">
        <f>IF(VLOOKUP(B94,Data!$A:$AN,MATCH(yoy!$X$1,Data!$A$1:$AN$1,),)=0,"#N/A",(VLOOKUP(B94,Data!$A:$AN,MATCH(yoy!$X$1,Data!$A$1:$AN$1,),)-VLOOKUP(A94,Data!$A:$AN,MATCH(yoy!$X$1,Data!$A$1:$AN$1,),))/VLOOKUP(A94,Data!$A:$AN,MATCH(yoy!$X$1,Data!$A$1:$AN$1,),))</f>
        <v>7.7522190256550924E-2</v>
      </c>
      <c r="Y94" s="14" t="str">
        <f>IF(VLOOKUP(B94,Data!$A:$AN,MATCH(yoy!$Y$1,Data!$A$1:$AN$1,),)=0,"#N/A",(VLOOKUP(B94,Data!$A:$AN,MATCH(yoy!$Y$1,Data!$A$1:$AN$1,),)-VLOOKUP(A94,Data!$A:$AN,MATCH(yoy!$Y$1,Data!$A$1:$AN$1,),))/VLOOKUP(A94,Data!$A:$AN,MATCH(yoy!$Y$1,Data!$A$1:$AN$1,),))</f>
        <v>#N/A</v>
      </c>
      <c r="Z94" s="14">
        <f>IF(VLOOKUP(B94,Data!$A:$AN,MATCH(yoy!$Z$1,Data!$A$1:$AN$1,),)=0,"#N/A",(VLOOKUP(B94,Data!$A:$AN,MATCH(yoy!$Z$1,Data!$A$1:$AN$1,),)-VLOOKUP(A94,Data!$A:$AN,MATCH(yoy!$Z$1,Data!$A$1:$AN$1,),))/VLOOKUP(A94,Data!$A:$AN,MATCH(yoy!$Z$1,Data!$A$1:$AN$1,),))</f>
        <v>5.3137420893745416E-2</v>
      </c>
      <c r="AA94" s="14" t="str">
        <f>IF(VLOOKUP(B94,Data!$A:$AN,MATCH(yoy!$AA$1,Data!$A$1:$AN$1,),)=0,"#N/A",(VLOOKUP(B94,Data!$A:$AN,MATCH(yoy!$AA$1,Data!$A$1:$AN$1,),)-VLOOKUP(A94,Data!$A:$AN,MATCH(yoy!$AA$1,Data!$A$1:$AN$1,),))/VLOOKUP(A94,Data!$A:$AN,MATCH(yoy!$AA$1,Data!$A$1:$AN$1,),))</f>
        <v>#N/A</v>
      </c>
    </row>
    <row r="95" spans="1:27" s="70" customFormat="1" x14ac:dyDescent="0.35">
      <c r="A95" s="20">
        <f t="shared" si="5"/>
        <v>44378</v>
      </c>
      <c r="B95" s="12">
        <v>44743</v>
      </c>
      <c r="C95" s="14">
        <f>IF(VLOOKUP(B95,Data!$A:$AN,MATCH(yoy!$C$1,Data!$A$1:$AN$1,),)=0,"#N/A",(VLOOKUP(B95,Data!$A:$AN,MATCH(yoy!$C$1,Data!$A$1:$AN$1,),)-VLOOKUP(A95,Data!$A:$AN,MATCH(yoy!$C$1,Data!$A$1:$AN$1,),))/VLOOKUP(A95,Data!$A:$AN,MATCH(yoy!$C$1,Data!$A$1:$AN$1,),))</f>
        <v>5.5652645385673764E-2</v>
      </c>
      <c r="D95" s="14">
        <f>IF(VLOOKUP(B95,Data!$A:$AN,MATCH(yoy!$D$1,Data!$A$1:$AN$1,),)=0,"#N/A",(VLOOKUP(B95,Data!$A:$AN,MATCH(yoy!$D$1,Data!$A$1:$AN$1,),)-VLOOKUP(A95,Data!$A:$AN,MATCH(yoy!$D$1,Data!$A$1:$AN$1,),))/VLOOKUP(A95,Data!$A:$AN,MATCH(yoy!$D$1,Data!$A$1:$AN$1,),))</f>
        <v>4.9516595608431559E-2</v>
      </c>
      <c r="E95" s="14" t="str">
        <f>IF(VLOOKUP(B95,Data!$A:$AN,MATCH(yoy!$E$1,Data!$A$1:$AN$1,),)=0,"#N/A",(VLOOKUP(B95,Data!$A:$AN,MATCH(yoy!$E$1,Data!$A$1:$AN$1,),)-VLOOKUP(A95,Data!$A:$AN,MATCH(yoy!$E$1,Data!$A$1:$AN$1,),))/VLOOKUP(A95,Data!$A:$AN,MATCH(yoy!$E$1,Data!$A$1:$AN$1,),))</f>
        <v>#N/A</v>
      </c>
      <c r="F95" s="14">
        <f>IF(VLOOKUP(B95,Data!$A:$AN,MATCH(yoy!$F$1,Data!$A$1:$AN$1,),)=0,"#N/A",(VLOOKUP(B95,Data!$A:$AN,MATCH(yoy!$F$1,Data!$A$1:$AN$1,),)-VLOOKUP(A95,Data!$A:$AN,MATCH(yoy!$F$1,Data!$A$1:$AN$1,),))/VLOOKUP(A95,Data!$A:$AN,MATCH(yoy!$F$1,Data!$A$1:$AN$1,),))</f>
        <v>5.9395523860529507E-2</v>
      </c>
      <c r="G95" s="14">
        <f>IF(VLOOKUP(B95,Data!$A:$AN,MATCH(yoy!$G$1,Data!$A$1:$AN$1,),)=0,"#N/A",(VLOOKUP(B95,Data!$A:$AN,MATCH(yoy!$G$1,Data!$A$1:$AN$1,),)-VLOOKUP(A95,Data!$A:$AN,MATCH(yoy!$G$1,Data!$A$1:$AN$1,),))/VLOOKUP(A95,Data!$A:$AN,MATCH(yoy!$G$1,Data!$A$1:$AN$1,),))</f>
        <v>2.9616851309505806E-2</v>
      </c>
      <c r="H95" s="14">
        <f>IF(VLOOKUP(B95,Data!$A:$AN,MATCH(yoy!$H$1,Data!$A$1:$AN$1,),)=0,"#N/A",(VLOOKUP(B95,Data!$A:$AN,MATCH(yoy!$H$1,Data!$A$1:$AN$1,),)-VLOOKUP(A95,Data!$A:$AN,MATCH(yoy!$H$1,Data!$A$1:$AN$1,),))/VLOOKUP(A95,Data!$A:$AN,MATCH(yoy!$H$1,Data!$A$1:$AN$1,),))</f>
        <v>5.8897743671393485E-2</v>
      </c>
      <c r="I95" s="14" t="str">
        <f>IF(VLOOKUP(B95,Data!$A:$AN,MATCH(yoy!$I$1,Data!$A$1:$AN$1,),)=0,"#N/A",(VLOOKUP(B95,Data!$A:$AN,MATCH(yoy!$I$1,Data!$A$1:$AN$1,),)-VLOOKUP(A95,Data!$A:$AN,MATCH(yoy!$I$1,Data!$A$1:$AN$1,),))/VLOOKUP(A95,Data!$A:$AN,MATCH(yoy!$I$1,Data!$A$1:$AN$1,),))</f>
        <v>#N/A</v>
      </c>
      <c r="J95" s="14" t="str">
        <f>IF(VLOOKUP(B95,Data!$A:$AN,MATCH(yoy!$J$1,Data!$A$1:$AN$1,),)=0,"#N/A",(VLOOKUP(B95,Data!$A:$AN,MATCH(yoy!$J$1,Data!$A$1:$AN$1,),)-VLOOKUP(A95,Data!$A:$AN,MATCH(yoy!$J$1,Data!$A$1:$AN$1,),))/VLOOKUP(A95,Data!$A:$AN,MATCH(yoy!$J$1,Data!$A$1:$AN$1,),))</f>
        <v>#N/A</v>
      </c>
      <c r="K95" s="14">
        <f>IF(VLOOKUP(B95,Data!$A:$AN,MATCH(yoy!$K$1,Data!$A$1:$AN$1,),)=0,"#N/A",(VLOOKUP(B95,Data!$A:$AN,MATCH(yoy!$K$1,Data!$A$1:$AN$1,),)-VLOOKUP(A95,Data!$A:$AN,MATCH(yoy!$K$1,Data!$A$1:$AN$1,),))/VLOOKUP(A95,Data!$A:$AN,MATCH(yoy!$K$1,Data!$A$1:$AN$1,),))</f>
        <v>8.4341788792579947E-2</v>
      </c>
      <c r="L95" s="14" t="str">
        <f>IF(VLOOKUP(B95,Data!$A:$AN,MATCH(yoy!$L$1,Data!$A$1:$AN$1,),)=0,"#N/A",(VLOOKUP(B95,Data!$A:$AN,MATCH(yoy!$L$1,Data!$A$1:$AN$1,),)-VLOOKUP(A95,Data!$A:$AN,MATCH(yoy!$L$1,Data!$A$1:$AN$1,),))/VLOOKUP(A95,Data!$A:$AN,MATCH(yoy!$L$1,Data!$A$1:$AN$1,),))</f>
        <v>#N/A</v>
      </c>
      <c r="M95" s="14" t="str">
        <f>IF(VLOOKUP(B95,Data!$A:$AN,MATCH(yoy!$M$1,Data!$A$1:$AN$1,),)=0,"#N/A",(VLOOKUP(B95,Data!$A:$AN,MATCH(yoy!$M$1,Data!$A$1:$AN$1,),)-VLOOKUP(A95,Data!$A:$AN,MATCH(yoy!$M$1,Data!$A$1:$AN$1,),))/VLOOKUP(A95,Data!$A:$AN,MATCH(yoy!$M$1,Data!$A$1:$AN$1,),))</f>
        <v>#N/A</v>
      </c>
      <c r="N95" s="14">
        <f>IF(VLOOKUP(B95,Data!$A:$AN,MATCH(yoy!$N$1,Data!$A$1:$AN$1,),)=0,"#N/A",(VLOOKUP(B95,Data!$A:$AN,MATCH(yoy!$N$1,Data!$A$1:$AN$1,),)-VLOOKUP(A95,Data!$A:$AN,MATCH(yoy!$N$1,Data!$A$1:$AN$1,),))/VLOOKUP(A95,Data!$A:$AN,MATCH(yoy!$N$1,Data!$A$1:$AN$1,),))</f>
        <v>7.6046877133856203E-2</v>
      </c>
      <c r="O95" s="14" t="str">
        <f>IF(VLOOKUP(B95,Data!$A:$AN,MATCH(yoy!$O$1,Data!$A$1:$AN$1,),)=0,"#N/A",(VLOOKUP(B95,Data!$A:$AN,MATCH(yoy!$O$1,Data!$A$1:$AN$1,),)-VLOOKUP(A95,Data!$A:$AN,MATCH(yoy!$O$1,Data!$A$1:$AN$1,),))/VLOOKUP(A95,Data!$A:$AN,MATCH(yoy!$O$1,Data!$A$1:$AN$1,),))</f>
        <v>#N/A</v>
      </c>
      <c r="P95" s="14">
        <f>IF(VLOOKUP(B95,Data!$A:$AN,MATCH(yoy!$P$1,Data!$A$1:$AN$1,),)=0,"#N/A",(VLOOKUP(B95,Data!$A:$AN,MATCH(yoy!$P$1,Data!$A$1:$AN$1,),)-VLOOKUP(A95,Data!$A:$AN,MATCH(yoy!$P$1,Data!$A$1:$AN$1,),))/VLOOKUP(A95,Data!$A:$AN,MATCH(yoy!$P$1,Data!$A$1:$AN$1,),))</f>
        <v>8.2728275875968801E-2</v>
      </c>
      <c r="Q95" s="14">
        <f>IF(VLOOKUP(B95,Data!$A:$AN,MATCH(yoy!$Q$1,Data!$A$1:$AN$1,),)=0,"#N/A",(VLOOKUP(B95,Data!$A:$AN,MATCH(yoy!$Q$1,Data!$A$1:$AN$1,),)-VLOOKUP(A95,Data!$A:$AN,MATCH(yoy!$Q$1,Data!$A$1:$AN$1,),))/VLOOKUP(A95,Data!$A:$AN,MATCH(yoy!$Q$1,Data!$A$1:$AN$1,),))</f>
        <v>9.4302068362713057E-2</v>
      </c>
      <c r="R95" s="14" t="str">
        <f>IF(VLOOKUP(B95,Data!$A:$AN,MATCH(yoy!$R$1,Data!$A$1:$AN$1,),)=0,"#N/A",(VLOOKUP(B95,Data!$A:$AN,MATCH(yoy!$R$1,Data!$A$1:$AN$1,),)-VLOOKUP(A95,Data!$A:$AN,MATCH(yoy!$R$1,Data!$A$1:$AN$1,),))/VLOOKUP(A95,Data!$A:$AN,MATCH(yoy!$R$1,Data!$A$1:$AN$1,),))</f>
        <v>#N/A</v>
      </c>
      <c r="S95" s="14">
        <f>IF(VLOOKUP(B95,Data!$A:$AN,MATCH(yoy!$S$1,Data!$A$1:$AN$1,),)=0,"#N/A",(VLOOKUP(B95,Data!$A:$AN,MATCH(yoy!$S$1,Data!$A$1:$AN$1,),)-VLOOKUP(A95,Data!$A:$AN,MATCH(yoy!$S$1,Data!$A$1:$AN$1,),))/VLOOKUP(A95,Data!$A:$AN,MATCH(yoy!$S$1,Data!$A$1:$AN$1,),))</f>
        <v>6.6193690590990617E-2</v>
      </c>
      <c r="T95" s="14" t="str">
        <f>IF(VLOOKUP(B95,Data!$A:$AN,MATCH(yoy!$T$1,Data!$A$1:$AN$1,),)=0,"#N/A",(VLOOKUP(B95,Data!$A:$AN,MATCH(yoy!$T$1,Data!$A$1:$AN$1,),)-VLOOKUP(A95,Data!$A:$AN,MATCH(yoy!$T$1,Data!$A$1:$AN$1,),))/VLOOKUP(A95,Data!$A:$AN,MATCH(yoy!$T$1,Data!$A$1:$AN$1,),))</f>
        <v>#N/A</v>
      </c>
      <c r="U95" s="14" t="str">
        <f>IF(VLOOKUP(B95,Data!$A:$AN,MATCH(yoy!$U$1,Data!$A$1:$AN$1,),)=0,"#N/A",(VLOOKUP(B95,Data!$A:$AN,MATCH(yoy!$U$1,Data!$A$1:$AN$1,),)-VLOOKUP(A95,Data!$A:$AN,MATCH(yoy!$U$1,Data!$A$1:$AN$1,),))/VLOOKUP(A95,Data!$A:$AN,MATCH(yoy!$U$1,Data!$A$1:$AN$1,),))</f>
        <v>#N/A</v>
      </c>
      <c r="V95" s="14">
        <f>IF(VLOOKUP(B95,Data!$A:$AN,MATCH(yoy!$V$1,Data!$A$1:$AN$1,),)=0,"#N/A",(VLOOKUP(B95,Data!$A:$AN,MATCH(yoy!$V$1,Data!$A$1:$AN$1,),)-VLOOKUP(A95,Data!$A:$AN,MATCH(yoy!$V$1,Data!$A$1:$AN$1,),))/VLOOKUP(A95,Data!$A:$AN,MATCH(yoy!$V$1,Data!$A$1:$AN$1,),))</f>
        <v>9.6811538670468947E-2</v>
      </c>
      <c r="W95" s="14" t="str">
        <f>IF(VLOOKUP(B95,Data!$A:$AN,MATCH(yoy!$W$1,Data!$A$1:$AN$1,),)=0,"#N/A",(VLOOKUP(B95,Data!$A:$AN,MATCH(yoy!$W$1,Data!$A$1:$AN$1,),)-VLOOKUP(A95,Data!$A:$AN,MATCH(yoy!$W$1,Data!$A$1:$AN$1,),))/VLOOKUP(A95,Data!$A:$AN,MATCH(yoy!$W$1,Data!$A$1:$AN$1,),))</f>
        <v>#N/A</v>
      </c>
      <c r="X95" s="14">
        <f>IF(VLOOKUP(B95,Data!$A:$AN,MATCH(yoy!$X$1,Data!$A$1:$AN$1,),)=0,"#N/A",(VLOOKUP(B95,Data!$A:$AN,MATCH(yoy!$X$1,Data!$A$1:$AN$1,),)-VLOOKUP(A95,Data!$A:$AN,MATCH(yoy!$X$1,Data!$A$1:$AN$1,),))/VLOOKUP(A95,Data!$A:$AN,MATCH(yoy!$X$1,Data!$A$1:$AN$1,),))</f>
        <v>8.2432830158389328E-2</v>
      </c>
      <c r="Y95" s="14" t="str">
        <f>IF(VLOOKUP(B95,Data!$A:$AN,MATCH(yoy!$Y$1,Data!$A$1:$AN$1,),)=0,"#N/A",(VLOOKUP(B95,Data!$A:$AN,MATCH(yoy!$Y$1,Data!$A$1:$AN$1,),)-VLOOKUP(A95,Data!$A:$AN,MATCH(yoy!$Y$1,Data!$A$1:$AN$1,),))/VLOOKUP(A95,Data!$A:$AN,MATCH(yoy!$Y$1,Data!$A$1:$AN$1,),))</f>
        <v>#N/A</v>
      </c>
      <c r="Z95" s="14">
        <f>IF(VLOOKUP(B95,Data!$A:$AN,MATCH(yoy!$Z$1,Data!$A$1:$AN$1,),)=0,"#N/A",(VLOOKUP(B95,Data!$A:$AN,MATCH(yoy!$Z$1,Data!$A$1:$AN$1,),)-VLOOKUP(A95,Data!$A:$AN,MATCH(yoy!$Z$1,Data!$A$1:$AN$1,),))/VLOOKUP(A95,Data!$A:$AN,MATCH(yoy!$Z$1,Data!$A$1:$AN$1,),))</f>
        <v>4.8384233336302554E-2</v>
      </c>
      <c r="AA95" s="14" t="str">
        <f>IF(VLOOKUP(B95,Data!$A:$AN,MATCH(yoy!$AA$1,Data!$A$1:$AN$1,),)=0,"#N/A",(VLOOKUP(B95,Data!$A:$AN,MATCH(yoy!$AA$1,Data!$A$1:$AN$1,),)-VLOOKUP(A95,Data!$A:$AN,MATCH(yoy!$AA$1,Data!$A$1:$AN$1,),))/VLOOKUP(A95,Data!$A:$AN,MATCH(yoy!$AA$1,Data!$A$1:$AN$1,),))</f>
        <v>#N/A</v>
      </c>
    </row>
    <row r="96" spans="1:27" s="70" customFormat="1" x14ac:dyDescent="0.35">
      <c r="A96" s="20">
        <f t="shared" si="5"/>
        <v>44409</v>
      </c>
      <c r="B96" s="12">
        <v>44774</v>
      </c>
      <c r="C96" s="14">
        <f>IF(VLOOKUP(B96,Data!$A:$AN,MATCH(yoy!$C$1,Data!$A$1:$AN$1,),)=0,"#N/A",(VLOOKUP(B96,Data!$A:$AN,MATCH(yoy!$C$1,Data!$A$1:$AN$1,),)-VLOOKUP(A96,Data!$A:$AN,MATCH(yoy!$C$1,Data!$A$1:$AN$1,),))/VLOOKUP(A96,Data!$A:$AN,MATCH(yoy!$C$1,Data!$A$1:$AN$1,),))</f>
        <v>4.867426260488502E-2</v>
      </c>
      <c r="D96" s="14">
        <f>IF(VLOOKUP(B96,Data!$A:$AN,MATCH(yoy!$D$1,Data!$A$1:$AN$1,),)=0,"#N/A",(VLOOKUP(B96,Data!$A:$AN,MATCH(yoy!$D$1,Data!$A$1:$AN$1,),)-VLOOKUP(A96,Data!$A:$AN,MATCH(yoy!$D$1,Data!$A$1:$AN$1,),))/VLOOKUP(A96,Data!$A:$AN,MATCH(yoy!$D$1,Data!$A$1:$AN$1,),))</f>
        <v>3.822815954935093E-2</v>
      </c>
      <c r="E96" s="14" t="str">
        <f>IF(VLOOKUP(B96,Data!$A:$AN,MATCH(yoy!$E$1,Data!$A$1:$AN$1,),)=0,"#N/A",(VLOOKUP(B96,Data!$A:$AN,MATCH(yoy!$E$1,Data!$A$1:$AN$1,),)-VLOOKUP(A96,Data!$A:$AN,MATCH(yoy!$E$1,Data!$A$1:$AN$1,),))/VLOOKUP(A96,Data!$A:$AN,MATCH(yoy!$E$1,Data!$A$1:$AN$1,),))</f>
        <v>#N/A</v>
      </c>
      <c r="F96" s="14">
        <f>IF(VLOOKUP(B96,Data!$A:$AN,MATCH(yoy!$F$1,Data!$A$1:$AN$1,),)=0,"#N/A",(VLOOKUP(B96,Data!$A:$AN,MATCH(yoy!$F$1,Data!$A$1:$AN$1,),)-VLOOKUP(A96,Data!$A:$AN,MATCH(yoy!$F$1,Data!$A$1:$AN$1,),))/VLOOKUP(A96,Data!$A:$AN,MATCH(yoy!$F$1,Data!$A$1:$AN$1,),))</f>
        <v>5.9517221959942773E-2</v>
      </c>
      <c r="G96" s="14">
        <f>IF(VLOOKUP(B96,Data!$A:$AN,MATCH(yoy!$G$1,Data!$A$1:$AN$1,),)=0,"#N/A",(VLOOKUP(B96,Data!$A:$AN,MATCH(yoy!$G$1,Data!$A$1:$AN$1,),)-VLOOKUP(A96,Data!$A:$AN,MATCH(yoy!$G$1,Data!$A$1:$AN$1,),))/VLOOKUP(A96,Data!$A:$AN,MATCH(yoy!$G$1,Data!$A$1:$AN$1,),))</f>
        <v>2.9610723487469022E-2</v>
      </c>
      <c r="H96" s="14">
        <f>IF(VLOOKUP(B96,Data!$A:$AN,MATCH(yoy!$H$1,Data!$A$1:$AN$1,),)=0,"#N/A",(VLOOKUP(B96,Data!$A:$AN,MATCH(yoy!$H$1,Data!$A$1:$AN$1,),)-VLOOKUP(A96,Data!$A:$AN,MATCH(yoy!$H$1,Data!$A$1:$AN$1,),))/VLOOKUP(A96,Data!$A:$AN,MATCH(yoy!$H$1,Data!$A$1:$AN$1,),))</f>
        <v>6.0235532015442274E-2</v>
      </c>
      <c r="I96" s="14" t="str">
        <f>IF(VLOOKUP(B96,Data!$A:$AN,MATCH(yoy!$I$1,Data!$A$1:$AN$1,),)=0,"#N/A",(VLOOKUP(B96,Data!$A:$AN,MATCH(yoy!$I$1,Data!$A$1:$AN$1,),)-VLOOKUP(A96,Data!$A:$AN,MATCH(yoy!$I$1,Data!$A$1:$AN$1,),))/VLOOKUP(A96,Data!$A:$AN,MATCH(yoy!$I$1,Data!$A$1:$AN$1,),))</f>
        <v>#N/A</v>
      </c>
      <c r="J96" s="14" t="str">
        <f>IF(VLOOKUP(B96,Data!$A:$AN,MATCH(yoy!$J$1,Data!$A$1:$AN$1,),)=0,"#N/A",(VLOOKUP(B96,Data!$A:$AN,MATCH(yoy!$J$1,Data!$A$1:$AN$1,),)-VLOOKUP(A96,Data!$A:$AN,MATCH(yoy!$J$1,Data!$A$1:$AN$1,),))/VLOOKUP(A96,Data!$A:$AN,MATCH(yoy!$J$1,Data!$A$1:$AN$1,),))</f>
        <v>#N/A</v>
      </c>
      <c r="K96" s="14">
        <f>IF(VLOOKUP(B96,Data!$A:$AN,MATCH(yoy!$K$1,Data!$A$1:$AN$1,),)=0,"#N/A",(VLOOKUP(B96,Data!$A:$AN,MATCH(yoy!$K$1,Data!$A$1:$AN$1,),)-VLOOKUP(A96,Data!$A:$AN,MATCH(yoy!$K$1,Data!$A$1:$AN$1,),))/VLOOKUP(A96,Data!$A:$AN,MATCH(yoy!$K$1,Data!$A$1:$AN$1,),))</f>
        <v>7.7453019448658733E-2</v>
      </c>
      <c r="L96" s="14" t="str">
        <f>IF(VLOOKUP(B96,Data!$A:$AN,MATCH(yoy!$L$1,Data!$A$1:$AN$1,),)=0,"#N/A",(VLOOKUP(B96,Data!$A:$AN,MATCH(yoy!$L$1,Data!$A$1:$AN$1,),)-VLOOKUP(A96,Data!$A:$AN,MATCH(yoy!$L$1,Data!$A$1:$AN$1,),))/VLOOKUP(A96,Data!$A:$AN,MATCH(yoy!$L$1,Data!$A$1:$AN$1,),))</f>
        <v>#N/A</v>
      </c>
      <c r="M96" s="14" t="str">
        <f>IF(VLOOKUP(B96,Data!$A:$AN,MATCH(yoy!$M$1,Data!$A$1:$AN$1,),)=0,"#N/A",(VLOOKUP(B96,Data!$A:$AN,MATCH(yoy!$M$1,Data!$A$1:$AN$1,),)-VLOOKUP(A96,Data!$A:$AN,MATCH(yoy!$M$1,Data!$A$1:$AN$1,),))/VLOOKUP(A96,Data!$A:$AN,MATCH(yoy!$M$1,Data!$A$1:$AN$1,),))</f>
        <v>#N/A</v>
      </c>
      <c r="N96" s="14">
        <f>IF(VLOOKUP(B96,Data!$A:$AN,MATCH(yoy!$N$1,Data!$A$1:$AN$1,),)=0,"#N/A",(VLOOKUP(B96,Data!$A:$AN,MATCH(yoy!$N$1,Data!$A$1:$AN$1,),)-VLOOKUP(A96,Data!$A:$AN,MATCH(yoy!$N$1,Data!$A$1:$AN$1,),))/VLOOKUP(A96,Data!$A:$AN,MATCH(yoy!$N$1,Data!$A$1:$AN$1,),))</f>
        <v>8.3594497600751702E-2</v>
      </c>
      <c r="O96" s="14" t="str">
        <f>IF(VLOOKUP(B96,Data!$A:$AN,MATCH(yoy!$O$1,Data!$A$1:$AN$1,),)=0,"#N/A",(VLOOKUP(B96,Data!$A:$AN,MATCH(yoy!$O$1,Data!$A$1:$AN$1,),)-VLOOKUP(A96,Data!$A:$AN,MATCH(yoy!$O$1,Data!$A$1:$AN$1,),))/VLOOKUP(A96,Data!$A:$AN,MATCH(yoy!$O$1,Data!$A$1:$AN$1,),))</f>
        <v>#N/A</v>
      </c>
      <c r="P96" s="14">
        <f>IF(VLOOKUP(B96,Data!$A:$AN,MATCH(yoy!$P$1,Data!$A$1:$AN$1,),)=0,"#N/A",(VLOOKUP(B96,Data!$A:$AN,MATCH(yoy!$P$1,Data!$A$1:$AN$1,),)-VLOOKUP(A96,Data!$A:$AN,MATCH(yoy!$P$1,Data!$A$1:$AN$1,),))/VLOOKUP(A96,Data!$A:$AN,MATCH(yoy!$P$1,Data!$A$1:$AN$1,),))</f>
        <v>7.8111243898144375E-2</v>
      </c>
      <c r="Q96" s="14">
        <f>IF(VLOOKUP(B96,Data!$A:$AN,MATCH(yoy!$Q$1,Data!$A$1:$AN$1,),)=0,"#N/A",(VLOOKUP(B96,Data!$A:$AN,MATCH(yoy!$Q$1,Data!$A$1:$AN$1,),)-VLOOKUP(A96,Data!$A:$AN,MATCH(yoy!$Q$1,Data!$A$1:$AN$1,),))/VLOOKUP(A96,Data!$A:$AN,MATCH(yoy!$Q$1,Data!$A$1:$AN$1,),))</f>
        <v>8.9516797572044712E-2</v>
      </c>
      <c r="R96" s="14" t="str">
        <f>IF(VLOOKUP(B96,Data!$A:$AN,MATCH(yoy!$R$1,Data!$A$1:$AN$1,),)=0,"#N/A",(VLOOKUP(B96,Data!$A:$AN,MATCH(yoy!$R$1,Data!$A$1:$AN$1,),)-VLOOKUP(A96,Data!$A:$AN,MATCH(yoy!$R$1,Data!$A$1:$AN$1,),))/VLOOKUP(A96,Data!$A:$AN,MATCH(yoy!$R$1,Data!$A$1:$AN$1,),))</f>
        <v>#N/A</v>
      </c>
      <c r="S96" s="14">
        <f>IF(VLOOKUP(B96,Data!$A:$AN,MATCH(yoy!$S$1,Data!$A$1:$AN$1,),)=0,"#N/A",(VLOOKUP(B96,Data!$A:$AN,MATCH(yoy!$S$1,Data!$A$1:$AN$1,),)-VLOOKUP(A96,Data!$A:$AN,MATCH(yoy!$S$1,Data!$A$1:$AN$1,),))/VLOOKUP(A96,Data!$A:$AN,MATCH(yoy!$S$1,Data!$A$1:$AN$1,),))</f>
        <v>6.2100338772401051E-2</v>
      </c>
      <c r="T96" s="14" t="str">
        <f>IF(VLOOKUP(B96,Data!$A:$AN,MATCH(yoy!$T$1,Data!$A$1:$AN$1,),)=0,"#N/A",(VLOOKUP(B96,Data!$A:$AN,MATCH(yoy!$T$1,Data!$A$1:$AN$1,),)-VLOOKUP(A96,Data!$A:$AN,MATCH(yoy!$T$1,Data!$A$1:$AN$1,),))/VLOOKUP(A96,Data!$A:$AN,MATCH(yoy!$T$1,Data!$A$1:$AN$1,),))</f>
        <v>#N/A</v>
      </c>
      <c r="U96" s="14" t="str">
        <f>IF(VLOOKUP(B96,Data!$A:$AN,MATCH(yoy!$U$1,Data!$A$1:$AN$1,),)=0,"#N/A",(VLOOKUP(B96,Data!$A:$AN,MATCH(yoy!$U$1,Data!$A$1:$AN$1,),)-VLOOKUP(A96,Data!$A:$AN,MATCH(yoy!$U$1,Data!$A$1:$AN$1,),))/VLOOKUP(A96,Data!$A:$AN,MATCH(yoy!$U$1,Data!$A$1:$AN$1,),))</f>
        <v>#N/A</v>
      </c>
      <c r="V96" s="14">
        <f>IF(VLOOKUP(B96,Data!$A:$AN,MATCH(yoy!$V$1,Data!$A$1:$AN$1,),)=0,"#N/A",(VLOOKUP(B96,Data!$A:$AN,MATCH(yoy!$V$1,Data!$A$1:$AN$1,),)-VLOOKUP(A96,Data!$A:$AN,MATCH(yoy!$V$1,Data!$A$1:$AN$1,),))/VLOOKUP(A96,Data!$A:$AN,MATCH(yoy!$V$1,Data!$A$1:$AN$1,),))</f>
        <v>8.5908992230875114E-2</v>
      </c>
      <c r="W96" s="14" t="str">
        <f>IF(VLOOKUP(B96,Data!$A:$AN,MATCH(yoy!$W$1,Data!$A$1:$AN$1,),)=0,"#N/A",(VLOOKUP(B96,Data!$A:$AN,MATCH(yoy!$W$1,Data!$A$1:$AN$1,),)-VLOOKUP(A96,Data!$A:$AN,MATCH(yoy!$W$1,Data!$A$1:$AN$1,),))/VLOOKUP(A96,Data!$A:$AN,MATCH(yoy!$W$1,Data!$A$1:$AN$1,),))</f>
        <v>#N/A</v>
      </c>
      <c r="X96" s="14">
        <f>IF(VLOOKUP(B96,Data!$A:$AN,MATCH(yoy!$X$1,Data!$A$1:$AN$1,),)=0,"#N/A",(VLOOKUP(B96,Data!$A:$AN,MATCH(yoy!$X$1,Data!$A$1:$AN$1,),)-VLOOKUP(A96,Data!$A:$AN,MATCH(yoy!$X$1,Data!$A$1:$AN$1,),))/VLOOKUP(A96,Data!$A:$AN,MATCH(yoy!$X$1,Data!$A$1:$AN$1,),))</f>
        <v>8.3618335460957205E-2</v>
      </c>
      <c r="Y96" s="14" t="str">
        <f>IF(VLOOKUP(B96,Data!$A:$AN,MATCH(yoy!$Y$1,Data!$A$1:$AN$1,),)=0,"#N/A",(VLOOKUP(B96,Data!$A:$AN,MATCH(yoy!$Y$1,Data!$A$1:$AN$1,),)-VLOOKUP(A96,Data!$A:$AN,MATCH(yoy!$Y$1,Data!$A$1:$AN$1,),))/VLOOKUP(A96,Data!$A:$AN,MATCH(yoy!$Y$1,Data!$A$1:$AN$1,),))</f>
        <v>#N/A</v>
      </c>
      <c r="Z96" s="14">
        <f>IF(VLOOKUP(B96,Data!$A:$AN,MATCH(yoy!$Z$1,Data!$A$1:$AN$1,),)=0,"#N/A",(VLOOKUP(B96,Data!$A:$AN,MATCH(yoy!$Z$1,Data!$A$1:$AN$1,),)-VLOOKUP(A96,Data!$A:$AN,MATCH(yoy!$Z$1,Data!$A$1:$AN$1,),))/VLOOKUP(A96,Data!$A:$AN,MATCH(yoy!$Z$1,Data!$A$1:$AN$1,),))</f>
        <v>4.8290549166735919E-2</v>
      </c>
      <c r="AA96" s="14" t="str">
        <f>IF(VLOOKUP(B96,Data!$A:$AN,MATCH(yoy!$AA$1,Data!$A$1:$AN$1,),)=0,"#N/A",(VLOOKUP(B96,Data!$A:$AN,MATCH(yoy!$AA$1,Data!$A$1:$AN$1,),)-VLOOKUP(A96,Data!$A:$AN,MATCH(yoy!$AA$1,Data!$A$1:$AN$1,),))/VLOOKUP(A96,Data!$A:$AN,MATCH(yoy!$AA$1,Data!$A$1:$AN$1,),))</f>
        <v>#N/A</v>
      </c>
    </row>
    <row r="97" spans="1:27" s="70" customFormat="1" x14ac:dyDescent="0.35">
      <c r="A97" s="20">
        <f t="shared" si="5"/>
        <v>44440</v>
      </c>
      <c r="B97" s="12">
        <v>44805</v>
      </c>
      <c r="C97" s="14">
        <f>IF(VLOOKUP(B97,Data!$A:$AN,MATCH(yoy!$C$1,Data!$A$1:$AN$1,),)=0,"#N/A",(VLOOKUP(B97,Data!$A:$AN,MATCH(yoy!$C$1,Data!$A$1:$AN$1,),)-VLOOKUP(A97,Data!$A:$AN,MATCH(yoy!$C$1,Data!$A$1:$AN$1,),))/VLOOKUP(A97,Data!$A:$AN,MATCH(yoy!$C$1,Data!$A$1:$AN$1,),))</f>
        <v>4.18355802054532E-2</v>
      </c>
      <c r="D97" s="14">
        <f>IF(VLOOKUP(B97,Data!$A:$AN,MATCH(yoy!$D$1,Data!$A$1:$AN$1,),)=0,"#N/A",(VLOOKUP(B97,Data!$A:$AN,MATCH(yoy!$D$1,Data!$A$1:$AN$1,),)-VLOOKUP(A97,Data!$A:$AN,MATCH(yoy!$D$1,Data!$A$1:$AN$1,),))/VLOOKUP(A97,Data!$A:$AN,MATCH(yoy!$D$1,Data!$A$1:$AN$1,),))</f>
        <v>2.5631995440647416E-2</v>
      </c>
      <c r="E97" s="14" t="str">
        <f>IF(VLOOKUP(B97,Data!$A:$AN,MATCH(yoy!$E$1,Data!$A$1:$AN$1,),)=0,"#N/A",(VLOOKUP(B97,Data!$A:$AN,MATCH(yoy!$E$1,Data!$A$1:$AN$1,),)-VLOOKUP(A97,Data!$A:$AN,MATCH(yoy!$E$1,Data!$A$1:$AN$1,),))/VLOOKUP(A97,Data!$A:$AN,MATCH(yoy!$E$1,Data!$A$1:$AN$1,),))</f>
        <v>#N/A</v>
      </c>
      <c r="F97" s="14">
        <f>IF(VLOOKUP(B97,Data!$A:$AN,MATCH(yoy!$F$1,Data!$A$1:$AN$1,),)=0,"#N/A",(VLOOKUP(B97,Data!$A:$AN,MATCH(yoy!$F$1,Data!$A$1:$AN$1,),)-VLOOKUP(A97,Data!$A:$AN,MATCH(yoy!$F$1,Data!$A$1:$AN$1,),))/VLOOKUP(A97,Data!$A:$AN,MATCH(yoy!$F$1,Data!$A$1:$AN$1,),))</f>
        <v>6.3081969871047625E-2</v>
      </c>
      <c r="G97" s="14">
        <f>IF(VLOOKUP(B97,Data!$A:$AN,MATCH(yoy!$G$1,Data!$A$1:$AN$1,),)=0,"#N/A",(VLOOKUP(B97,Data!$A:$AN,MATCH(yoy!$G$1,Data!$A$1:$AN$1,),)-VLOOKUP(A97,Data!$A:$AN,MATCH(yoy!$G$1,Data!$A$1:$AN$1,),))/VLOOKUP(A97,Data!$A:$AN,MATCH(yoy!$G$1,Data!$A$1:$AN$1,),))</f>
        <v>2.8310878796938343E-2</v>
      </c>
      <c r="H97" s="14">
        <f>IF(VLOOKUP(B97,Data!$A:$AN,MATCH(yoy!$H$1,Data!$A$1:$AN$1,),)=0,"#N/A",(VLOOKUP(B97,Data!$A:$AN,MATCH(yoy!$H$1,Data!$A$1:$AN$1,),)-VLOOKUP(A97,Data!$A:$AN,MATCH(yoy!$H$1,Data!$A$1:$AN$1,),))/VLOOKUP(A97,Data!$A:$AN,MATCH(yoy!$H$1,Data!$A$1:$AN$1,),))</f>
        <v>6.7316020762898721E-2</v>
      </c>
      <c r="I97" s="14" t="str">
        <f>IF(VLOOKUP(B97,Data!$A:$AN,MATCH(yoy!$I$1,Data!$A$1:$AN$1,),)=0,"#N/A",(VLOOKUP(B97,Data!$A:$AN,MATCH(yoy!$I$1,Data!$A$1:$AN$1,),)-VLOOKUP(A97,Data!$A:$AN,MATCH(yoy!$I$1,Data!$A$1:$AN$1,),))/VLOOKUP(A97,Data!$A:$AN,MATCH(yoy!$I$1,Data!$A$1:$AN$1,),))</f>
        <v>#N/A</v>
      </c>
      <c r="J97" s="14" t="str">
        <f>IF(VLOOKUP(B97,Data!$A:$AN,MATCH(yoy!$J$1,Data!$A$1:$AN$1,),)=0,"#N/A",(VLOOKUP(B97,Data!$A:$AN,MATCH(yoy!$J$1,Data!$A$1:$AN$1,),)-VLOOKUP(A97,Data!$A:$AN,MATCH(yoy!$J$1,Data!$A$1:$AN$1,),))/VLOOKUP(A97,Data!$A:$AN,MATCH(yoy!$J$1,Data!$A$1:$AN$1,),))</f>
        <v>#N/A</v>
      </c>
      <c r="K97" s="14">
        <f>IF(VLOOKUP(B97,Data!$A:$AN,MATCH(yoy!$K$1,Data!$A$1:$AN$1,),)=0,"#N/A",(VLOOKUP(B97,Data!$A:$AN,MATCH(yoy!$K$1,Data!$A$1:$AN$1,),)-VLOOKUP(A97,Data!$A:$AN,MATCH(yoy!$K$1,Data!$A$1:$AN$1,),))/VLOOKUP(A97,Data!$A:$AN,MATCH(yoy!$K$1,Data!$A$1:$AN$1,),))</f>
        <v>8.4705104418693972E-2</v>
      </c>
      <c r="L97" s="14" t="str">
        <f>IF(VLOOKUP(B97,Data!$A:$AN,MATCH(yoy!$L$1,Data!$A$1:$AN$1,),)=0,"#N/A",(VLOOKUP(B97,Data!$A:$AN,MATCH(yoy!$L$1,Data!$A$1:$AN$1,),)-VLOOKUP(A97,Data!$A:$AN,MATCH(yoy!$L$1,Data!$A$1:$AN$1,),))/VLOOKUP(A97,Data!$A:$AN,MATCH(yoy!$L$1,Data!$A$1:$AN$1,),))</f>
        <v>#N/A</v>
      </c>
      <c r="M97" s="14" t="str">
        <f>IF(VLOOKUP(B97,Data!$A:$AN,MATCH(yoy!$M$1,Data!$A$1:$AN$1,),)=0,"#N/A",(VLOOKUP(B97,Data!$A:$AN,MATCH(yoy!$M$1,Data!$A$1:$AN$1,),)-VLOOKUP(A97,Data!$A:$AN,MATCH(yoy!$M$1,Data!$A$1:$AN$1,),))/VLOOKUP(A97,Data!$A:$AN,MATCH(yoy!$M$1,Data!$A$1:$AN$1,),))</f>
        <v>#N/A</v>
      </c>
      <c r="N97" s="14">
        <f>IF(VLOOKUP(B97,Data!$A:$AN,MATCH(yoy!$N$1,Data!$A$1:$AN$1,),)=0,"#N/A",(VLOOKUP(B97,Data!$A:$AN,MATCH(yoy!$N$1,Data!$A$1:$AN$1,),)-VLOOKUP(A97,Data!$A:$AN,MATCH(yoy!$N$1,Data!$A$1:$AN$1,),))/VLOOKUP(A97,Data!$A:$AN,MATCH(yoy!$N$1,Data!$A$1:$AN$1,),))</f>
        <v>0.10525488035174121</v>
      </c>
      <c r="O97" s="14" t="str">
        <f>IF(VLOOKUP(B97,Data!$A:$AN,MATCH(yoy!$O$1,Data!$A$1:$AN$1,),)=0,"#N/A",(VLOOKUP(B97,Data!$A:$AN,MATCH(yoy!$O$1,Data!$A$1:$AN$1,),)-VLOOKUP(A97,Data!$A:$AN,MATCH(yoy!$O$1,Data!$A$1:$AN$1,),))/VLOOKUP(A97,Data!$A:$AN,MATCH(yoy!$O$1,Data!$A$1:$AN$1,),))</f>
        <v>#N/A</v>
      </c>
      <c r="P97" s="14">
        <f>IF(VLOOKUP(B97,Data!$A:$AN,MATCH(yoy!$P$1,Data!$A$1:$AN$1,),)=0,"#N/A",(VLOOKUP(B97,Data!$A:$AN,MATCH(yoy!$P$1,Data!$A$1:$AN$1,),)-VLOOKUP(A97,Data!$A:$AN,MATCH(yoy!$P$1,Data!$A$1:$AN$1,),))/VLOOKUP(A97,Data!$A:$AN,MATCH(yoy!$P$1,Data!$A$1:$AN$1,),))</f>
        <v>8.3335404961964843E-2</v>
      </c>
      <c r="Q97" s="14">
        <f>IF(VLOOKUP(B97,Data!$A:$AN,MATCH(yoy!$Q$1,Data!$A$1:$AN$1,),)=0,"#N/A",(VLOOKUP(B97,Data!$A:$AN,MATCH(yoy!$Q$1,Data!$A$1:$AN$1,),)-VLOOKUP(A97,Data!$A:$AN,MATCH(yoy!$Q$1,Data!$A$1:$AN$1,),))/VLOOKUP(A97,Data!$A:$AN,MATCH(yoy!$Q$1,Data!$A$1:$AN$1,),))</f>
        <v>8.0398286973653546E-2</v>
      </c>
      <c r="R97" s="14" t="str">
        <f>IF(VLOOKUP(B97,Data!$A:$AN,MATCH(yoy!$R$1,Data!$A$1:$AN$1,),)=0,"#N/A",(VLOOKUP(B97,Data!$A:$AN,MATCH(yoy!$R$1,Data!$A$1:$AN$1,),)-VLOOKUP(A97,Data!$A:$AN,MATCH(yoy!$R$1,Data!$A$1:$AN$1,),))/VLOOKUP(A97,Data!$A:$AN,MATCH(yoy!$R$1,Data!$A$1:$AN$1,),))</f>
        <v>#N/A</v>
      </c>
      <c r="S97" s="14">
        <f>IF(VLOOKUP(B97,Data!$A:$AN,MATCH(yoy!$S$1,Data!$A$1:$AN$1,),)=0,"#N/A",(VLOOKUP(B97,Data!$A:$AN,MATCH(yoy!$S$1,Data!$A$1:$AN$1,),)-VLOOKUP(A97,Data!$A:$AN,MATCH(yoy!$S$1,Data!$A$1:$AN$1,),))/VLOOKUP(A97,Data!$A:$AN,MATCH(yoy!$S$1,Data!$A$1:$AN$1,),))</f>
        <v>5.9455376684498414E-2</v>
      </c>
      <c r="T97" s="14" t="str">
        <f>IF(VLOOKUP(B97,Data!$A:$AN,MATCH(yoy!$T$1,Data!$A$1:$AN$1,),)=0,"#N/A",(VLOOKUP(B97,Data!$A:$AN,MATCH(yoy!$T$1,Data!$A$1:$AN$1,),)-VLOOKUP(A97,Data!$A:$AN,MATCH(yoy!$T$1,Data!$A$1:$AN$1,),))/VLOOKUP(A97,Data!$A:$AN,MATCH(yoy!$T$1,Data!$A$1:$AN$1,),))</f>
        <v>#N/A</v>
      </c>
      <c r="U97" s="14" t="str">
        <f>IF(VLOOKUP(B97,Data!$A:$AN,MATCH(yoy!$U$1,Data!$A$1:$AN$1,),)=0,"#N/A",(VLOOKUP(B97,Data!$A:$AN,MATCH(yoy!$U$1,Data!$A$1:$AN$1,),)-VLOOKUP(A97,Data!$A:$AN,MATCH(yoy!$U$1,Data!$A$1:$AN$1,),))/VLOOKUP(A97,Data!$A:$AN,MATCH(yoy!$U$1,Data!$A$1:$AN$1,),))</f>
        <v>#N/A</v>
      </c>
      <c r="V97" s="14" t="str">
        <f>IF(VLOOKUP(B97,Data!$A:$AN,MATCH(yoy!$V$1,Data!$A$1:$AN$1,),)=0,"#N/A",(VLOOKUP(B97,Data!$A:$AN,MATCH(yoy!$V$1,Data!$A$1:$AN$1,),)-VLOOKUP(A97,Data!$A:$AN,MATCH(yoy!$V$1,Data!$A$1:$AN$1,),))/VLOOKUP(A97,Data!$A:$AN,MATCH(yoy!$V$1,Data!$A$1:$AN$1,),))</f>
        <v>#N/A</v>
      </c>
      <c r="W97" s="14" t="str">
        <f>IF(VLOOKUP(B97,Data!$A:$AN,MATCH(yoy!$W$1,Data!$A$1:$AN$1,),)=0,"#N/A",(VLOOKUP(B97,Data!$A:$AN,MATCH(yoy!$W$1,Data!$A$1:$AN$1,),)-VLOOKUP(A97,Data!$A:$AN,MATCH(yoy!$W$1,Data!$A$1:$AN$1,),))/VLOOKUP(A97,Data!$A:$AN,MATCH(yoy!$W$1,Data!$A$1:$AN$1,),))</f>
        <v>#N/A</v>
      </c>
      <c r="X97" s="14">
        <f>IF(VLOOKUP(B97,Data!$A:$AN,MATCH(yoy!$X$1,Data!$A$1:$AN$1,),)=0,"#N/A",(VLOOKUP(B97,Data!$A:$AN,MATCH(yoy!$X$1,Data!$A$1:$AN$1,),)-VLOOKUP(A97,Data!$A:$AN,MATCH(yoy!$X$1,Data!$A$1:$AN$1,),))/VLOOKUP(A97,Data!$A:$AN,MATCH(yoy!$X$1,Data!$A$1:$AN$1,),))</f>
        <v>8.5293111478673495E-2</v>
      </c>
      <c r="Y97" s="14" t="str">
        <f>IF(VLOOKUP(B97,Data!$A:$AN,MATCH(yoy!$Y$1,Data!$A$1:$AN$1,),)=0,"#N/A",(VLOOKUP(B97,Data!$A:$AN,MATCH(yoy!$Y$1,Data!$A$1:$AN$1,),)-VLOOKUP(A97,Data!$A:$AN,MATCH(yoy!$Y$1,Data!$A$1:$AN$1,),))/VLOOKUP(A97,Data!$A:$AN,MATCH(yoy!$Y$1,Data!$A$1:$AN$1,),))</f>
        <v>#N/A</v>
      </c>
      <c r="Z97" s="14">
        <f>IF(VLOOKUP(B97,Data!$A:$AN,MATCH(yoy!$Z$1,Data!$A$1:$AN$1,),)=0,"#N/A",(VLOOKUP(B97,Data!$A:$AN,MATCH(yoy!$Z$1,Data!$A$1:$AN$1,),)-VLOOKUP(A97,Data!$A:$AN,MATCH(yoy!$Z$1,Data!$A$1:$AN$1,),))/VLOOKUP(A97,Data!$A:$AN,MATCH(yoy!$Z$1,Data!$A$1:$AN$1,),))</f>
        <v>4.9104043074149492E-2</v>
      </c>
      <c r="AA97" s="14" t="str">
        <f>IF(VLOOKUP(B97,Data!$A:$AN,MATCH(yoy!$AA$1,Data!$A$1:$AN$1,),)=0,"#N/A",(VLOOKUP(B97,Data!$A:$AN,MATCH(yoy!$AA$1,Data!$A$1:$AN$1,),)-VLOOKUP(A97,Data!$A:$AN,MATCH(yoy!$AA$1,Data!$A$1:$AN$1,),))/VLOOKUP(A97,Data!$A:$AN,MATCH(yoy!$AA$1,Data!$A$1:$AN$1,),))</f>
        <v>#N/A</v>
      </c>
    </row>
    <row r="98" spans="1:27" s="70" customFormat="1" x14ac:dyDescent="0.35">
      <c r="A98" s="20">
        <f t="shared" si="5"/>
        <v>44470</v>
      </c>
      <c r="B98" s="12">
        <v>44835</v>
      </c>
      <c r="C98" s="14">
        <f>IF(VLOOKUP(B98,Data!$A:$AN,MATCH(yoy!$C$1,Data!$A$1:$AN$1,),)=0,"#N/A",(VLOOKUP(B98,Data!$A:$AN,MATCH(yoy!$C$1,Data!$A$1:$AN$1,),)-VLOOKUP(A98,Data!$A:$AN,MATCH(yoy!$C$1,Data!$A$1:$AN$1,),))/VLOOKUP(A98,Data!$A:$AN,MATCH(yoy!$C$1,Data!$A$1:$AN$1,),))</f>
        <v>3.3385778054905016E-2</v>
      </c>
      <c r="D98" s="14">
        <f>IF(VLOOKUP(B98,Data!$A:$AN,MATCH(yoy!$D$1,Data!$A$1:$AN$1,),)=0,"#N/A",(VLOOKUP(B98,Data!$A:$AN,MATCH(yoy!$D$1,Data!$A$1:$AN$1,),)-VLOOKUP(A98,Data!$A:$AN,MATCH(yoy!$D$1,Data!$A$1:$AN$1,),))/VLOOKUP(A98,Data!$A:$AN,MATCH(yoy!$D$1,Data!$A$1:$AN$1,),))</f>
        <v>1.2811953113606507E-2</v>
      </c>
      <c r="E98" s="14" t="str">
        <f>IF(VLOOKUP(B98,Data!$A:$AN,MATCH(yoy!$E$1,Data!$A$1:$AN$1,),)=0,"#N/A",(VLOOKUP(B98,Data!$A:$AN,MATCH(yoy!$E$1,Data!$A$1:$AN$1,),)-VLOOKUP(A98,Data!$A:$AN,MATCH(yoy!$E$1,Data!$A$1:$AN$1,),))/VLOOKUP(A98,Data!$A:$AN,MATCH(yoy!$E$1,Data!$A$1:$AN$1,),))</f>
        <v>#N/A</v>
      </c>
      <c r="F98" s="14">
        <f>IF(VLOOKUP(B98,Data!$A:$AN,MATCH(yoy!$F$1,Data!$A$1:$AN$1,),)=0,"#N/A",(VLOOKUP(B98,Data!$A:$AN,MATCH(yoy!$F$1,Data!$A$1:$AN$1,),)-VLOOKUP(A98,Data!$A:$AN,MATCH(yoy!$F$1,Data!$A$1:$AN$1,),))/VLOOKUP(A98,Data!$A:$AN,MATCH(yoy!$F$1,Data!$A$1:$AN$1,),))</f>
        <v>5.8158459077408915E-2</v>
      </c>
      <c r="G98" s="14">
        <f>IF(VLOOKUP(B98,Data!$A:$AN,MATCH(yoy!$G$1,Data!$A$1:$AN$1,),)=0,"#N/A",(VLOOKUP(B98,Data!$A:$AN,MATCH(yoy!$G$1,Data!$A$1:$AN$1,),)-VLOOKUP(A98,Data!$A:$AN,MATCH(yoy!$G$1,Data!$A$1:$AN$1,),))/VLOOKUP(A98,Data!$A:$AN,MATCH(yoy!$G$1,Data!$A$1:$AN$1,),))</f>
        <v>2.6254947545400555E-2</v>
      </c>
      <c r="H98" s="14">
        <f>IF(VLOOKUP(B98,Data!$A:$AN,MATCH(yoy!$H$1,Data!$A$1:$AN$1,),)=0,"#N/A",(VLOOKUP(B98,Data!$A:$AN,MATCH(yoy!$H$1,Data!$A$1:$AN$1,),)-VLOOKUP(A98,Data!$A:$AN,MATCH(yoy!$H$1,Data!$A$1:$AN$1,),))/VLOOKUP(A98,Data!$A:$AN,MATCH(yoy!$H$1,Data!$A$1:$AN$1,),))</f>
        <v>6.6535620804045431E-2</v>
      </c>
      <c r="I98" s="14" t="str">
        <f>IF(VLOOKUP(B98,Data!$A:$AN,MATCH(yoy!$I$1,Data!$A$1:$AN$1,),)=0,"#N/A",(VLOOKUP(B98,Data!$A:$AN,MATCH(yoy!$I$1,Data!$A$1:$AN$1,),)-VLOOKUP(A98,Data!$A:$AN,MATCH(yoy!$I$1,Data!$A$1:$AN$1,),))/VLOOKUP(A98,Data!$A:$AN,MATCH(yoy!$I$1,Data!$A$1:$AN$1,),))</f>
        <v>#N/A</v>
      </c>
      <c r="J98" s="14" t="str">
        <f>IF(VLOOKUP(B98,Data!$A:$AN,MATCH(yoy!$J$1,Data!$A$1:$AN$1,),)=0,"#N/A",(VLOOKUP(B98,Data!$A:$AN,MATCH(yoy!$J$1,Data!$A$1:$AN$1,),)-VLOOKUP(A98,Data!$A:$AN,MATCH(yoy!$J$1,Data!$A$1:$AN$1,),))/VLOOKUP(A98,Data!$A:$AN,MATCH(yoy!$J$1,Data!$A$1:$AN$1,),))</f>
        <v>#N/A</v>
      </c>
      <c r="K98" s="14">
        <f>IF(VLOOKUP(B98,Data!$A:$AN,MATCH(yoy!$K$1,Data!$A$1:$AN$1,),)=0,"#N/A",(VLOOKUP(B98,Data!$A:$AN,MATCH(yoy!$K$1,Data!$A$1:$AN$1,),)-VLOOKUP(A98,Data!$A:$AN,MATCH(yoy!$K$1,Data!$A$1:$AN$1,),))/VLOOKUP(A98,Data!$A:$AN,MATCH(yoy!$K$1,Data!$A$1:$AN$1,),))</f>
        <v>8.3565235916771133E-2</v>
      </c>
      <c r="L98" s="14" t="str">
        <f>IF(VLOOKUP(B98,Data!$A:$AN,MATCH(yoy!$L$1,Data!$A$1:$AN$1,),)=0,"#N/A",(VLOOKUP(B98,Data!$A:$AN,MATCH(yoy!$L$1,Data!$A$1:$AN$1,),)-VLOOKUP(A98,Data!$A:$AN,MATCH(yoy!$L$1,Data!$A$1:$AN$1,),))/VLOOKUP(A98,Data!$A:$AN,MATCH(yoy!$L$1,Data!$A$1:$AN$1,),))</f>
        <v>#N/A</v>
      </c>
      <c r="M98" s="14" t="str">
        <f>IF(VLOOKUP(B98,Data!$A:$AN,MATCH(yoy!$M$1,Data!$A$1:$AN$1,),)=0,"#N/A",(VLOOKUP(B98,Data!$A:$AN,MATCH(yoy!$M$1,Data!$A$1:$AN$1,),)-VLOOKUP(A98,Data!$A:$AN,MATCH(yoy!$M$1,Data!$A$1:$AN$1,),))/VLOOKUP(A98,Data!$A:$AN,MATCH(yoy!$M$1,Data!$A$1:$AN$1,),))</f>
        <v>#N/A</v>
      </c>
      <c r="N98" s="14">
        <f>IF(VLOOKUP(B98,Data!$A:$AN,MATCH(yoy!$N$1,Data!$A$1:$AN$1,),)=0,"#N/A",(VLOOKUP(B98,Data!$A:$AN,MATCH(yoy!$N$1,Data!$A$1:$AN$1,),)-VLOOKUP(A98,Data!$A:$AN,MATCH(yoy!$N$1,Data!$A$1:$AN$1,),))/VLOOKUP(A98,Data!$A:$AN,MATCH(yoy!$N$1,Data!$A$1:$AN$1,),))</f>
        <v>0.10421045691153588</v>
      </c>
      <c r="O98" s="14" t="str">
        <f>IF(VLOOKUP(B98,Data!$A:$AN,MATCH(yoy!$O$1,Data!$A$1:$AN$1,),)=0,"#N/A",(VLOOKUP(B98,Data!$A:$AN,MATCH(yoy!$O$1,Data!$A$1:$AN$1,),)-VLOOKUP(A98,Data!$A:$AN,MATCH(yoy!$O$1,Data!$A$1:$AN$1,),))/VLOOKUP(A98,Data!$A:$AN,MATCH(yoy!$O$1,Data!$A$1:$AN$1,),))</f>
        <v>#N/A</v>
      </c>
      <c r="P98" s="14">
        <f>IF(VLOOKUP(B98,Data!$A:$AN,MATCH(yoy!$P$1,Data!$A$1:$AN$1,),)=0,"#N/A",(VLOOKUP(B98,Data!$A:$AN,MATCH(yoy!$P$1,Data!$A$1:$AN$1,),)-VLOOKUP(A98,Data!$A:$AN,MATCH(yoy!$P$1,Data!$A$1:$AN$1,),))/VLOOKUP(A98,Data!$A:$AN,MATCH(yoy!$P$1,Data!$A$1:$AN$1,),))</f>
        <v>8.381723934568705E-2</v>
      </c>
      <c r="Q98" s="14">
        <f>IF(VLOOKUP(B98,Data!$A:$AN,MATCH(yoy!$Q$1,Data!$A$1:$AN$1,),)=0,"#N/A",(VLOOKUP(B98,Data!$A:$AN,MATCH(yoy!$Q$1,Data!$A$1:$AN$1,),)-VLOOKUP(A98,Data!$A:$AN,MATCH(yoy!$Q$1,Data!$A$1:$AN$1,),))/VLOOKUP(A98,Data!$A:$AN,MATCH(yoy!$Q$1,Data!$A$1:$AN$1,),))</f>
        <v>7.2981555663099065E-2</v>
      </c>
      <c r="R98" s="14" t="str">
        <f>IF(VLOOKUP(B98,Data!$A:$AN,MATCH(yoy!$R$1,Data!$A$1:$AN$1,),)=0,"#N/A",(VLOOKUP(B98,Data!$A:$AN,MATCH(yoy!$R$1,Data!$A$1:$AN$1,),)-VLOOKUP(A98,Data!$A:$AN,MATCH(yoy!$R$1,Data!$A$1:$AN$1,),))/VLOOKUP(A98,Data!$A:$AN,MATCH(yoy!$R$1,Data!$A$1:$AN$1,),))</f>
        <v>#N/A</v>
      </c>
      <c r="S98" s="14">
        <f>IF(VLOOKUP(B98,Data!$A:$AN,MATCH(yoy!$S$1,Data!$A$1:$AN$1,),)=0,"#N/A",(VLOOKUP(B98,Data!$A:$AN,MATCH(yoy!$S$1,Data!$A$1:$AN$1,),)-VLOOKUP(A98,Data!$A:$AN,MATCH(yoy!$S$1,Data!$A$1:$AN$1,),))/VLOOKUP(A98,Data!$A:$AN,MATCH(yoy!$S$1,Data!$A$1:$AN$1,),))</f>
        <v>5.6090565888071667E-2</v>
      </c>
      <c r="T98" s="14" t="str">
        <f>IF(VLOOKUP(B98,Data!$A:$AN,MATCH(yoy!$T$1,Data!$A$1:$AN$1,),)=0,"#N/A",(VLOOKUP(B98,Data!$A:$AN,MATCH(yoy!$T$1,Data!$A$1:$AN$1,),)-VLOOKUP(A98,Data!$A:$AN,MATCH(yoy!$T$1,Data!$A$1:$AN$1,),))/VLOOKUP(A98,Data!$A:$AN,MATCH(yoy!$T$1,Data!$A$1:$AN$1,),))</f>
        <v>#N/A</v>
      </c>
      <c r="U98" s="14" t="str">
        <f>IF(VLOOKUP(B98,Data!$A:$AN,MATCH(yoy!$U$1,Data!$A$1:$AN$1,),)=0,"#N/A",(VLOOKUP(B98,Data!$A:$AN,MATCH(yoy!$U$1,Data!$A$1:$AN$1,),)-VLOOKUP(A98,Data!$A:$AN,MATCH(yoy!$U$1,Data!$A$1:$AN$1,),))/VLOOKUP(A98,Data!$A:$AN,MATCH(yoy!$U$1,Data!$A$1:$AN$1,),))</f>
        <v>#N/A</v>
      </c>
      <c r="V98" s="14" t="str">
        <f>IF(VLOOKUP(B98,Data!$A:$AN,MATCH(yoy!$V$1,Data!$A$1:$AN$1,),)=0,"#N/A",(VLOOKUP(B98,Data!$A:$AN,MATCH(yoy!$V$1,Data!$A$1:$AN$1,),)-VLOOKUP(A98,Data!$A:$AN,MATCH(yoy!$V$1,Data!$A$1:$AN$1,),))/VLOOKUP(A98,Data!$A:$AN,MATCH(yoy!$V$1,Data!$A$1:$AN$1,),))</f>
        <v>#N/A</v>
      </c>
      <c r="W98" s="14" t="str">
        <f>IF(VLOOKUP(B98,Data!$A:$AN,MATCH(yoy!$W$1,Data!$A$1:$AN$1,),)=0,"#N/A",(VLOOKUP(B98,Data!$A:$AN,MATCH(yoy!$W$1,Data!$A$1:$AN$1,),)-VLOOKUP(A98,Data!$A:$AN,MATCH(yoy!$W$1,Data!$A$1:$AN$1,),))/VLOOKUP(A98,Data!$A:$AN,MATCH(yoy!$W$1,Data!$A$1:$AN$1,),))</f>
        <v>#N/A</v>
      </c>
      <c r="X98" s="14">
        <f>IF(VLOOKUP(B98,Data!$A:$AN,MATCH(yoy!$X$1,Data!$A$1:$AN$1,),)=0,"#N/A",(VLOOKUP(B98,Data!$A:$AN,MATCH(yoy!$X$1,Data!$A$1:$AN$1,),)-VLOOKUP(A98,Data!$A:$AN,MATCH(yoy!$X$1,Data!$A$1:$AN$1,),))/VLOOKUP(A98,Data!$A:$AN,MATCH(yoy!$X$1,Data!$A$1:$AN$1,),))</f>
        <v>9.1866220870106555E-2</v>
      </c>
      <c r="Y98" s="14" t="str">
        <f>IF(VLOOKUP(B98,Data!$A:$AN,MATCH(yoy!$Y$1,Data!$A$1:$AN$1,),)=0,"#N/A",(VLOOKUP(B98,Data!$A:$AN,MATCH(yoy!$Y$1,Data!$A$1:$AN$1,),)-VLOOKUP(A98,Data!$A:$AN,MATCH(yoy!$Y$1,Data!$A$1:$AN$1,),))/VLOOKUP(A98,Data!$A:$AN,MATCH(yoy!$Y$1,Data!$A$1:$AN$1,),))</f>
        <v>#N/A</v>
      </c>
      <c r="Z98" s="14">
        <f>IF(VLOOKUP(B98,Data!$A:$AN,MATCH(yoy!$Z$1,Data!$A$1:$AN$1,),)=0,"#N/A",(VLOOKUP(B98,Data!$A:$AN,MATCH(yoy!$Z$1,Data!$A$1:$AN$1,),)-VLOOKUP(A98,Data!$A:$AN,MATCH(yoy!$Z$1,Data!$A$1:$AN$1,),))/VLOOKUP(A98,Data!$A:$AN,MATCH(yoy!$Z$1,Data!$A$1:$AN$1,),))</f>
        <v>5.1538420891840166E-2</v>
      </c>
      <c r="AA98" s="14" t="str">
        <f>IF(VLOOKUP(B98,Data!$A:$AN,MATCH(yoy!$AA$1,Data!$A$1:$AN$1,),)=0,"#N/A",(VLOOKUP(B98,Data!$A:$AN,MATCH(yoy!$AA$1,Data!$A$1:$AN$1,),)-VLOOKUP(A98,Data!$A:$AN,MATCH(yoy!$AA$1,Data!$A$1:$AN$1,),))/VLOOKUP(A98,Data!$A:$AN,MATCH(yoy!$AA$1,Data!$A$1:$AN$1,),))</f>
        <v>#N/A</v>
      </c>
    </row>
    <row r="99" spans="1:27" s="70" customFormat="1" x14ac:dyDescent="0.35">
      <c r="A99" s="20">
        <f t="shared" si="5"/>
        <v>44501</v>
      </c>
      <c r="B99" s="12">
        <v>44866</v>
      </c>
      <c r="C99" s="14" t="str">
        <f>IF(VLOOKUP(B99,Data!$A:$AN,MATCH(yoy!$C$1,Data!$A$1:$AN$1,),)=0,"#N/A",(VLOOKUP(B99,Data!$A:$AN,MATCH(yoy!$C$1,Data!$A$1:$AN$1,),)-VLOOKUP(A99,Data!$A:$AN,MATCH(yoy!$C$1,Data!$A$1:$AN$1,),))/VLOOKUP(A99,Data!$A:$AN,MATCH(yoy!$C$1,Data!$A$1:$AN$1,),))</f>
        <v>#N/A</v>
      </c>
      <c r="D99" s="14">
        <f>IF(VLOOKUP(B99,Data!$A:$AN,MATCH(yoy!$D$1,Data!$A$1:$AN$1,),)=0,"#N/A",(VLOOKUP(B99,Data!$A:$AN,MATCH(yoy!$D$1,Data!$A$1:$AN$1,),)-VLOOKUP(A99,Data!$A:$AN,MATCH(yoy!$D$1,Data!$A$1:$AN$1,),))/VLOOKUP(A99,Data!$A:$AN,MATCH(yoy!$D$1,Data!$A$1:$AN$1,),))</f>
        <v>1.1227485787925157E-4</v>
      </c>
      <c r="E99" s="14" t="str">
        <f>IF(VLOOKUP(B99,Data!$A:$AN,MATCH(yoy!$E$1,Data!$A$1:$AN$1,),)=0,"#N/A",(VLOOKUP(B99,Data!$A:$AN,MATCH(yoy!$E$1,Data!$A$1:$AN$1,),)-VLOOKUP(A99,Data!$A:$AN,MATCH(yoy!$E$1,Data!$A$1:$AN$1,),))/VLOOKUP(A99,Data!$A:$AN,MATCH(yoy!$E$1,Data!$A$1:$AN$1,),))</f>
        <v>#N/A</v>
      </c>
      <c r="F99" s="14">
        <f>IF(VLOOKUP(B99,Data!$A:$AN,MATCH(yoy!$F$1,Data!$A$1:$AN$1,),)=0,"#N/A",(VLOOKUP(B99,Data!$A:$AN,MATCH(yoy!$F$1,Data!$A$1:$AN$1,),)-VLOOKUP(A99,Data!$A:$AN,MATCH(yoy!$F$1,Data!$A$1:$AN$1,),))/VLOOKUP(A99,Data!$A:$AN,MATCH(yoy!$F$1,Data!$A$1:$AN$1,),))</f>
        <v>4.9777734861312851E-2</v>
      </c>
      <c r="G99" s="14">
        <f>IF(VLOOKUP(B99,Data!$A:$AN,MATCH(yoy!$G$1,Data!$A$1:$AN$1,),)=0,"#N/A",(VLOOKUP(B99,Data!$A:$AN,MATCH(yoy!$G$1,Data!$A$1:$AN$1,),)-VLOOKUP(A99,Data!$A:$AN,MATCH(yoy!$G$1,Data!$A$1:$AN$1,),))/VLOOKUP(A99,Data!$A:$AN,MATCH(yoy!$G$1,Data!$A$1:$AN$1,),))</f>
        <v>2.6786513763814957E-2</v>
      </c>
      <c r="H99" s="14">
        <f>IF(VLOOKUP(B99,Data!$A:$AN,MATCH(yoy!$H$1,Data!$A$1:$AN$1,),)=0,"#N/A",(VLOOKUP(B99,Data!$A:$AN,MATCH(yoy!$H$1,Data!$A$1:$AN$1,),)-VLOOKUP(A99,Data!$A:$AN,MATCH(yoy!$H$1,Data!$A$1:$AN$1,),))/VLOOKUP(A99,Data!$A:$AN,MATCH(yoy!$H$1,Data!$A$1:$AN$1,),))</f>
        <v>4.7257607298859902E-2</v>
      </c>
      <c r="I99" s="14" t="str">
        <f>IF(VLOOKUP(B99,Data!$A:$AN,MATCH(yoy!$I$1,Data!$A$1:$AN$1,),)=0,"#N/A",(VLOOKUP(B99,Data!$A:$AN,MATCH(yoy!$I$1,Data!$A$1:$AN$1,),)-VLOOKUP(A99,Data!$A:$AN,MATCH(yoy!$I$1,Data!$A$1:$AN$1,),))/VLOOKUP(A99,Data!$A:$AN,MATCH(yoy!$I$1,Data!$A$1:$AN$1,),))</f>
        <v>#N/A</v>
      </c>
      <c r="J99" s="14" t="str">
        <f>IF(VLOOKUP(B99,Data!$A:$AN,MATCH(yoy!$J$1,Data!$A$1:$AN$1,),)=0,"#N/A",(VLOOKUP(B99,Data!$A:$AN,MATCH(yoy!$J$1,Data!$A$1:$AN$1,),)-VLOOKUP(A99,Data!$A:$AN,MATCH(yoy!$J$1,Data!$A$1:$AN$1,),))/VLOOKUP(A99,Data!$A:$AN,MATCH(yoy!$J$1,Data!$A$1:$AN$1,),))</f>
        <v>#N/A</v>
      </c>
      <c r="K99" s="14" t="str">
        <f>IF(VLOOKUP(B99,Data!$A:$AN,MATCH(yoy!$K$1,Data!$A$1:$AN$1,),)=0,"#N/A",(VLOOKUP(B99,Data!$A:$AN,MATCH(yoy!$K$1,Data!$A$1:$AN$1,),)-VLOOKUP(A99,Data!$A:$AN,MATCH(yoy!$K$1,Data!$A$1:$AN$1,),))/VLOOKUP(A99,Data!$A:$AN,MATCH(yoy!$K$1,Data!$A$1:$AN$1,),))</f>
        <v>#N/A</v>
      </c>
      <c r="L99" s="14" t="str">
        <f>IF(VLOOKUP(B99,Data!$A:$AN,MATCH(yoy!$L$1,Data!$A$1:$AN$1,),)=0,"#N/A",(VLOOKUP(B99,Data!$A:$AN,MATCH(yoy!$L$1,Data!$A$1:$AN$1,),)-VLOOKUP(A99,Data!$A:$AN,MATCH(yoy!$L$1,Data!$A$1:$AN$1,),))/VLOOKUP(A99,Data!$A:$AN,MATCH(yoy!$L$1,Data!$A$1:$AN$1,),))</f>
        <v>#N/A</v>
      </c>
      <c r="M99" s="14" t="str">
        <f>IF(VLOOKUP(B99,Data!$A:$AN,MATCH(yoy!$M$1,Data!$A$1:$AN$1,),)=0,"#N/A",(VLOOKUP(B99,Data!$A:$AN,MATCH(yoy!$M$1,Data!$A$1:$AN$1,),)-VLOOKUP(A99,Data!$A:$AN,MATCH(yoy!$M$1,Data!$A$1:$AN$1,),))/VLOOKUP(A99,Data!$A:$AN,MATCH(yoy!$M$1,Data!$A$1:$AN$1,),))</f>
        <v>#N/A</v>
      </c>
      <c r="N99" s="14">
        <f>IF(VLOOKUP(B99,Data!$A:$AN,MATCH(yoy!$N$1,Data!$A$1:$AN$1,),)=0,"#N/A",(VLOOKUP(B99,Data!$A:$AN,MATCH(yoy!$N$1,Data!$A$1:$AN$1,),)-VLOOKUP(A99,Data!$A:$AN,MATCH(yoy!$N$1,Data!$A$1:$AN$1,),))/VLOOKUP(A99,Data!$A:$AN,MATCH(yoy!$N$1,Data!$A$1:$AN$1,),))</f>
        <v>0.10853530981242107</v>
      </c>
      <c r="O99" s="14" t="str">
        <f>IF(VLOOKUP(B99,Data!$A:$AN,MATCH(yoy!$O$1,Data!$A$1:$AN$1,),)=0,"#N/A",(VLOOKUP(B99,Data!$A:$AN,MATCH(yoy!$O$1,Data!$A$1:$AN$1,),)-VLOOKUP(A99,Data!$A:$AN,MATCH(yoy!$O$1,Data!$A$1:$AN$1,),))/VLOOKUP(A99,Data!$A:$AN,MATCH(yoy!$O$1,Data!$A$1:$AN$1,),))</f>
        <v>#N/A</v>
      </c>
      <c r="P99" s="14" t="str">
        <f>IF(VLOOKUP(B99,Data!$A:$AN,MATCH(yoy!$P$1,Data!$A$1:$AN$1,),)=0,"#N/A",(VLOOKUP(B99,Data!$A:$AN,MATCH(yoy!$P$1,Data!$A$1:$AN$1,),)-VLOOKUP(A99,Data!$A:$AN,MATCH(yoy!$P$1,Data!$A$1:$AN$1,),))/VLOOKUP(A99,Data!$A:$AN,MATCH(yoy!$P$1,Data!$A$1:$AN$1,),))</f>
        <v>#N/A</v>
      </c>
      <c r="Q99" s="14">
        <f>IF(VLOOKUP(B99,Data!$A:$AN,MATCH(yoy!$Q$1,Data!$A$1:$AN$1,),)=0,"#N/A",(VLOOKUP(B99,Data!$A:$AN,MATCH(yoy!$Q$1,Data!$A$1:$AN$1,),)-VLOOKUP(A99,Data!$A:$AN,MATCH(yoy!$Q$1,Data!$A$1:$AN$1,),))/VLOOKUP(A99,Data!$A:$AN,MATCH(yoy!$Q$1,Data!$A$1:$AN$1,),))</f>
        <v>7.3036246702095103E-2</v>
      </c>
      <c r="R99" s="14" t="str">
        <f>IF(VLOOKUP(B99,Data!$A:$AN,MATCH(yoy!$R$1,Data!$A$1:$AN$1,),)=0,"#N/A",(VLOOKUP(B99,Data!$A:$AN,MATCH(yoy!$R$1,Data!$A$1:$AN$1,),)-VLOOKUP(A99,Data!$A:$AN,MATCH(yoy!$R$1,Data!$A$1:$AN$1,),))/VLOOKUP(A99,Data!$A:$AN,MATCH(yoy!$R$1,Data!$A$1:$AN$1,),))</f>
        <v>#N/A</v>
      </c>
      <c r="S99" s="14" t="str">
        <f>IF(VLOOKUP(B99,Data!$A:$AN,MATCH(yoy!$S$1,Data!$A$1:$AN$1,),)=0,"#N/A",(VLOOKUP(B99,Data!$A:$AN,MATCH(yoy!$S$1,Data!$A$1:$AN$1,),)-VLOOKUP(A99,Data!$A:$AN,MATCH(yoy!$S$1,Data!$A$1:$AN$1,),))/VLOOKUP(A99,Data!$A:$AN,MATCH(yoy!$S$1,Data!$A$1:$AN$1,),))</f>
        <v>#N/A</v>
      </c>
      <c r="T99" s="14" t="str">
        <f>IF(VLOOKUP(B99,Data!$A:$AN,MATCH(yoy!$T$1,Data!$A$1:$AN$1,),)=0,"#N/A",(VLOOKUP(B99,Data!$A:$AN,MATCH(yoy!$T$1,Data!$A$1:$AN$1,),)-VLOOKUP(A99,Data!$A:$AN,MATCH(yoy!$T$1,Data!$A$1:$AN$1,),))/VLOOKUP(A99,Data!$A:$AN,MATCH(yoy!$T$1,Data!$A$1:$AN$1,),))</f>
        <v>#N/A</v>
      </c>
      <c r="U99" s="14" t="str">
        <f>IF(VLOOKUP(B99,Data!$A:$AN,MATCH(yoy!$U$1,Data!$A$1:$AN$1,),)=0,"#N/A",(VLOOKUP(B99,Data!$A:$AN,MATCH(yoy!$U$1,Data!$A$1:$AN$1,),)-VLOOKUP(A99,Data!$A:$AN,MATCH(yoy!$U$1,Data!$A$1:$AN$1,),))/VLOOKUP(A99,Data!$A:$AN,MATCH(yoy!$U$1,Data!$A$1:$AN$1,),))</f>
        <v>#N/A</v>
      </c>
      <c r="V99" s="14" t="str">
        <f>IF(VLOOKUP(B99,Data!$A:$AN,MATCH(yoy!$V$1,Data!$A$1:$AN$1,),)=0,"#N/A",(VLOOKUP(B99,Data!$A:$AN,MATCH(yoy!$V$1,Data!$A$1:$AN$1,),)-VLOOKUP(A99,Data!$A:$AN,MATCH(yoy!$V$1,Data!$A$1:$AN$1,),))/VLOOKUP(A99,Data!$A:$AN,MATCH(yoy!$V$1,Data!$A$1:$AN$1,),))</f>
        <v>#N/A</v>
      </c>
      <c r="W99" s="14" t="str">
        <f>IF(VLOOKUP(B99,Data!$A:$AN,MATCH(yoy!$W$1,Data!$A$1:$AN$1,),)=0,"#N/A",(VLOOKUP(B99,Data!$A:$AN,MATCH(yoy!$W$1,Data!$A$1:$AN$1,),)-VLOOKUP(A99,Data!$A:$AN,MATCH(yoy!$W$1,Data!$A$1:$AN$1,),))/VLOOKUP(A99,Data!$A:$AN,MATCH(yoy!$W$1,Data!$A$1:$AN$1,),))</f>
        <v>#N/A</v>
      </c>
      <c r="X99" s="14" t="str">
        <f>IF(VLOOKUP(B99,Data!$A:$AN,MATCH(yoy!$X$1,Data!$A$1:$AN$1,),)=0,"#N/A",(VLOOKUP(B99,Data!$A:$AN,MATCH(yoy!$X$1,Data!$A$1:$AN$1,),)-VLOOKUP(A99,Data!$A:$AN,MATCH(yoy!$X$1,Data!$A$1:$AN$1,),))/VLOOKUP(A99,Data!$A:$AN,MATCH(yoy!$X$1,Data!$A$1:$AN$1,),))</f>
        <v>#N/A</v>
      </c>
      <c r="Y99" s="14" t="str">
        <f>IF(VLOOKUP(B99,Data!$A:$AN,MATCH(yoy!$Y$1,Data!$A$1:$AN$1,),)=0,"#N/A",(VLOOKUP(B99,Data!$A:$AN,MATCH(yoy!$Y$1,Data!$A$1:$AN$1,),)-VLOOKUP(A99,Data!$A:$AN,MATCH(yoy!$Y$1,Data!$A$1:$AN$1,),))/VLOOKUP(A99,Data!$A:$AN,MATCH(yoy!$Y$1,Data!$A$1:$AN$1,),))</f>
        <v>#N/A</v>
      </c>
      <c r="Z99" s="14">
        <f>IF(VLOOKUP(B99,Data!$A:$AN,MATCH(yoy!$Z$1,Data!$A$1:$AN$1,),)=0,"#N/A",(VLOOKUP(B99,Data!$A:$AN,MATCH(yoy!$Z$1,Data!$A$1:$AN$1,),)-VLOOKUP(A99,Data!$A:$AN,MATCH(yoy!$Z$1,Data!$A$1:$AN$1,),))/VLOOKUP(A99,Data!$A:$AN,MATCH(yoy!$Z$1,Data!$A$1:$AN$1,),))</f>
        <v>5.2443267405288201E-2</v>
      </c>
      <c r="AA99" s="14" t="str">
        <f>IF(VLOOKUP(B99,Data!$A:$AN,MATCH(yoy!$AA$1,Data!$A$1:$AN$1,),)=0,"#N/A",(VLOOKUP(B99,Data!$A:$AN,MATCH(yoy!$AA$1,Data!$A$1:$AN$1,),)-VLOOKUP(A99,Data!$A:$AN,MATCH(yoy!$AA$1,Data!$A$1:$AN$1,),))/VLOOKUP(A99,Data!$A:$AN,MATCH(yoy!$AA$1,Data!$A$1:$AN$1,),))</f>
        <v>#N/A</v>
      </c>
    </row>
    <row r="100" spans="1:27" s="70" customFormat="1" x14ac:dyDescent="0.35"/>
    <row r="101" spans="1:27" s="70" customFormat="1" x14ac:dyDescent="0.35"/>
    <row r="102" spans="1:27" s="70" customFormat="1" x14ac:dyDescent="0.35"/>
    <row r="103" spans="1:27" s="70" customFormat="1" x14ac:dyDescent="0.35"/>
    <row r="104" spans="1:27" s="70" customFormat="1" x14ac:dyDescent="0.35"/>
    <row r="105" spans="1:27" s="70" customFormat="1" x14ac:dyDescent="0.35"/>
    <row r="106" spans="1:27" s="70" customFormat="1" x14ac:dyDescent="0.35"/>
    <row r="107" spans="1:27" s="70" customFormat="1" x14ac:dyDescent="0.35"/>
    <row r="108" spans="1:27" s="70" customFormat="1" x14ac:dyDescent="0.35"/>
    <row r="109" spans="1:27" s="70" customFormat="1" x14ac:dyDescent="0.35"/>
    <row r="110" spans="1:27" s="70" customFormat="1" x14ac:dyDescent="0.35"/>
    <row r="111" spans="1:27" s="70" customFormat="1" x14ac:dyDescent="0.35"/>
    <row r="112" spans="1:27" s="70" customFormat="1" x14ac:dyDescent="0.35"/>
    <row r="113" s="70" customFormat="1" x14ac:dyDescent="0.35"/>
    <row r="114" s="70" customFormat="1" x14ac:dyDescent="0.35"/>
    <row r="115" s="70" customFormat="1" x14ac:dyDescent="0.35"/>
    <row r="116" s="70" customFormat="1" x14ac:dyDescent="0.35"/>
    <row r="117" s="70" customFormat="1" x14ac:dyDescent="0.35"/>
    <row r="118" s="70" customFormat="1" x14ac:dyDescent="0.35"/>
    <row r="119" s="70" customFormat="1" x14ac:dyDescent="0.35"/>
    <row r="120" s="70" customFormat="1" x14ac:dyDescent="0.35"/>
    <row r="121" s="70" customFormat="1" x14ac:dyDescent="0.35"/>
    <row r="122" s="70" customFormat="1" x14ac:dyDescent="0.35"/>
    <row r="123" s="70" customFormat="1" x14ac:dyDescent="0.35"/>
    <row r="124" s="70" customFormat="1" x14ac:dyDescent="0.35"/>
    <row r="125" s="70" customFormat="1" x14ac:dyDescent="0.35"/>
    <row r="126" s="70" customFormat="1" x14ac:dyDescent="0.35"/>
    <row r="127" s="70" customFormat="1" x14ac:dyDescent="0.35"/>
    <row r="128" s="70" customFormat="1" x14ac:dyDescent="0.35"/>
    <row r="129" s="70" customFormat="1" x14ac:dyDescent="0.35"/>
    <row r="130" s="70" customFormat="1" x14ac:dyDescent="0.35"/>
    <row r="131" s="70" customFormat="1" x14ac:dyDescent="0.35"/>
    <row r="132" s="70" customFormat="1" x14ac:dyDescent="0.35"/>
    <row r="133" s="70" customFormat="1" x14ac:dyDescent="0.35"/>
    <row r="134" s="70" customFormat="1" x14ac:dyDescent="0.35"/>
    <row r="135" s="70" customFormat="1" x14ac:dyDescent="0.35"/>
    <row r="136" s="70" customFormat="1" x14ac:dyDescent="0.35"/>
    <row r="137" s="70" customFormat="1" x14ac:dyDescent="0.35"/>
    <row r="138" s="70" customFormat="1" x14ac:dyDescent="0.35"/>
    <row r="139" s="70" customFormat="1" x14ac:dyDescent="0.35"/>
    <row r="140" s="70" customFormat="1" x14ac:dyDescent="0.35"/>
    <row r="141" s="70" customFormat="1" x14ac:dyDescent="0.35"/>
    <row r="142" s="70" customFormat="1" x14ac:dyDescent="0.35"/>
    <row r="143" s="70" customFormat="1" x14ac:dyDescent="0.35"/>
    <row r="144" s="70" customFormat="1" x14ac:dyDescent="0.35"/>
    <row r="145" s="70" customFormat="1" x14ac:dyDescent="0.35"/>
    <row r="146" s="70" customFormat="1" x14ac:dyDescent="0.35"/>
    <row r="147" s="70" customFormat="1" x14ac:dyDescent="0.35"/>
    <row r="148" s="70" customFormat="1" x14ac:dyDescent="0.35"/>
    <row r="149" s="70" customFormat="1" x14ac:dyDescent="0.35"/>
    <row r="150" s="70" customFormat="1" x14ac:dyDescent="0.35"/>
    <row r="151" s="70" customFormat="1" x14ac:dyDescent="0.35"/>
    <row r="152" s="70" customFormat="1" x14ac:dyDescent="0.35"/>
    <row r="153" s="70" customFormat="1" x14ac:dyDescent="0.35"/>
    <row r="154" s="70" customFormat="1" x14ac:dyDescent="0.35"/>
    <row r="155" s="70" customFormat="1" x14ac:dyDescent="0.35"/>
    <row r="156" s="70" customFormat="1" x14ac:dyDescent="0.35"/>
    <row r="157" s="70" customFormat="1" x14ac:dyDescent="0.35"/>
    <row r="158" s="70" customFormat="1" x14ac:dyDescent="0.35"/>
    <row r="159" s="70" customFormat="1" x14ac:dyDescent="0.35"/>
    <row r="160" s="70" customFormat="1" x14ac:dyDescent="0.35"/>
    <row r="161" s="70" customFormat="1" x14ac:dyDescent="0.35"/>
    <row r="162" s="70" customFormat="1" x14ac:dyDescent="0.35"/>
    <row r="163" s="70" customFormat="1" x14ac:dyDescent="0.35"/>
    <row r="164" s="70" customFormat="1" x14ac:dyDescent="0.35"/>
    <row r="165" s="70" customFormat="1" x14ac:dyDescent="0.35"/>
    <row r="166" s="70" customFormat="1" x14ac:dyDescent="0.35"/>
    <row r="167" s="70" customFormat="1" x14ac:dyDescent="0.35"/>
    <row r="168" s="70" customFormat="1" x14ac:dyDescent="0.35"/>
    <row r="169" s="70" customFormat="1" x14ac:dyDescent="0.35"/>
    <row r="170" s="70" customFormat="1" x14ac:dyDescent="0.35"/>
    <row r="171" s="70" customFormat="1" x14ac:dyDescent="0.35"/>
    <row r="172" s="70" customFormat="1" x14ac:dyDescent="0.35"/>
    <row r="173" s="70" customFormat="1" x14ac:dyDescent="0.35"/>
    <row r="174" s="70" customFormat="1" x14ac:dyDescent="0.35"/>
    <row r="175" s="70" customFormat="1" x14ac:dyDescent="0.35"/>
    <row r="176" s="70" customFormat="1" x14ac:dyDescent="0.35"/>
    <row r="177" s="70" customFormat="1" x14ac:dyDescent="0.35"/>
    <row r="178" s="70" customFormat="1" x14ac:dyDescent="0.35"/>
    <row r="179" s="70" customFormat="1" x14ac:dyDescent="0.35"/>
    <row r="180" s="70" customFormat="1" x14ac:dyDescent="0.35"/>
    <row r="181" s="70" customFormat="1" x14ac:dyDescent="0.35"/>
    <row r="182" s="70" customFormat="1" x14ac:dyDescent="0.35"/>
    <row r="183" s="70" customFormat="1" x14ac:dyDescent="0.35"/>
    <row r="184" s="70" customFormat="1" x14ac:dyDescent="0.35"/>
    <row r="185" s="70" customFormat="1" x14ac:dyDescent="0.35"/>
    <row r="186" s="70" customFormat="1" x14ac:dyDescent="0.35"/>
    <row r="187" s="70" customFormat="1" x14ac:dyDescent="0.35"/>
    <row r="188" s="70" customFormat="1" x14ac:dyDescent="0.35"/>
    <row r="189" s="70" customFormat="1" x14ac:dyDescent="0.35"/>
    <row r="190" s="70" customFormat="1" x14ac:dyDescent="0.35"/>
    <row r="191" s="70" customFormat="1" x14ac:dyDescent="0.35"/>
    <row r="192" s="70" customFormat="1" x14ac:dyDescent="0.35"/>
    <row r="193" s="70" customFormat="1" x14ac:dyDescent="0.35"/>
    <row r="194" s="70" customFormat="1" x14ac:dyDescent="0.35"/>
    <row r="195" s="70" customFormat="1" x14ac:dyDescent="0.35"/>
    <row r="196" s="70" customFormat="1" x14ac:dyDescent="0.35"/>
    <row r="197" s="70" customFormat="1" x14ac:dyDescent="0.35"/>
    <row r="198" s="70" customFormat="1" x14ac:dyDescent="0.35"/>
    <row r="199" s="70" customFormat="1" x14ac:dyDescent="0.35"/>
    <row r="200" s="70" customFormat="1" x14ac:dyDescent="0.35"/>
    <row r="201" s="70" customFormat="1" x14ac:dyDescent="0.35"/>
    <row r="202" s="70" customFormat="1" x14ac:dyDescent="0.35"/>
    <row r="203" s="70" customFormat="1" x14ac:dyDescent="0.35"/>
    <row r="204" s="70" customFormat="1" x14ac:dyDescent="0.35"/>
    <row r="205" s="70" customFormat="1" x14ac:dyDescent="0.35"/>
    <row r="206" s="70" customFormat="1" x14ac:dyDescent="0.35"/>
    <row r="207" s="70" customFormat="1" x14ac:dyDescent="0.35"/>
    <row r="208" s="70" customFormat="1" x14ac:dyDescent="0.35"/>
    <row r="209" s="70" customFormat="1" x14ac:dyDescent="0.35"/>
    <row r="210" s="70" customFormat="1" x14ac:dyDescent="0.35"/>
    <row r="211" s="70" customFormat="1" x14ac:dyDescent="0.35"/>
    <row r="212" s="70" customFormat="1" x14ac:dyDescent="0.35"/>
    <row r="213" s="70" customFormat="1" x14ac:dyDescent="0.35"/>
    <row r="214" s="70" customFormat="1" x14ac:dyDescent="0.35"/>
    <row r="215" s="70" customFormat="1" x14ac:dyDescent="0.35"/>
    <row r="216" s="70" customFormat="1" x14ac:dyDescent="0.35"/>
    <row r="217" s="70" customFormat="1" x14ac:dyDescent="0.35"/>
    <row r="218" s="70" customFormat="1" x14ac:dyDescent="0.35"/>
    <row r="219" s="70" customFormat="1" x14ac:dyDescent="0.35"/>
    <row r="220" s="70" customFormat="1" x14ac:dyDescent="0.35"/>
    <row r="221" s="70" customFormat="1" x14ac:dyDescent="0.35"/>
    <row r="222" s="70" customFormat="1" x14ac:dyDescent="0.35"/>
    <row r="223" s="70" customFormat="1" x14ac:dyDescent="0.35"/>
    <row r="224" s="70" customFormat="1" x14ac:dyDescent="0.35"/>
    <row r="225" s="70" customFormat="1" x14ac:dyDescent="0.35"/>
    <row r="226" s="70" customFormat="1" x14ac:dyDescent="0.35"/>
    <row r="227" s="70" customFormat="1" x14ac:dyDescent="0.35"/>
    <row r="228" s="70" customFormat="1" x14ac:dyDescent="0.35"/>
    <row r="229" s="70" customFormat="1" x14ac:dyDescent="0.35"/>
    <row r="230" s="70" customFormat="1" x14ac:dyDescent="0.35"/>
    <row r="231" s="70" customFormat="1" x14ac:dyDescent="0.35"/>
    <row r="232" s="70" customFormat="1" x14ac:dyDescent="0.35"/>
    <row r="233" s="70" customFormat="1" x14ac:dyDescent="0.35"/>
    <row r="234" s="70" customFormat="1" x14ac:dyDescent="0.35"/>
    <row r="235" s="70" customFormat="1" x14ac:dyDescent="0.35"/>
    <row r="236" s="70" customFormat="1" x14ac:dyDescent="0.35"/>
    <row r="237" s="70" customFormat="1" x14ac:dyDescent="0.35"/>
    <row r="238" s="70" customFormat="1" x14ac:dyDescent="0.35"/>
    <row r="239" s="70" customFormat="1" x14ac:dyDescent="0.35"/>
    <row r="240" s="70" customFormat="1" x14ac:dyDescent="0.35"/>
    <row r="241" s="70" customFormat="1" x14ac:dyDescent="0.35"/>
    <row r="242" s="70" customFormat="1" x14ac:dyDescent="0.35"/>
    <row r="243" s="70" customFormat="1" x14ac:dyDescent="0.35"/>
    <row r="244" s="70" customFormat="1" x14ac:dyDescent="0.35"/>
    <row r="245" s="70" customFormat="1" x14ac:dyDescent="0.35"/>
    <row r="246" s="70" customFormat="1" x14ac:dyDescent="0.35"/>
    <row r="247" s="70" customFormat="1" x14ac:dyDescent="0.35"/>
    <row r="248" s="70" customFormat="1" x14ac:dyDescent="0.35"/>
    <row r="249" s="70" customFormat="1" x14ac:dyDescent="0.35"/>
    <row r="250" s="70" customFormat="1" x14ac:dyDescent="0.35"/>
    <row r="251" s="70" customFormat="1" x14ac:dyDescent="0.35"/>
    <row r="252" s="70" customFormat="1" x14ac:dyDescent="0.35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9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9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9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0000"/>
  </sheetPr>
  <dimension ref="A1:BU341"/>
  <sheetViews>
    <sheetView zoomScale="130" zoomScaleNormal="130" workbookViewId="0">
      <pane xSplit="2" ySplit="5" topLeftCell="C75" activePane="bottomRight" state="frozen"/>
      <selection activeCell="AB17" sqref="AB17"/>
      <selection pane="topRight" activeCell="AB17" sqref="AB17"/>
      <selection pane="bottomLeft" activeCell="AB17" sqref="AB17"/>
      <selection pane="bottomRight" activeCell="A90" sqref="A90:AA98"/>
    </sheetView>
  </sheetViews>
  <sheetFormatPr defaultColWidth="8.81640625" defaultRowHeight="14.5" x14ac:dyDescent="0.35"/>
  <cols>
    <col min="1" max="1" width="10.6328125" style="70" bestFit="1" customWidth="1"/>
    <col min="2" max="2" width="13.6328125" customWidth="1"/>
    <col min="3" max="22" width="6.1796875" customWidth="1"/>
    <col min="23" max="23" width="5.6328125" customWidth="1"/>
    <col min="24" max="27" width="6.1796875" customWidth="1"/>
    <col min="28" max="28" width="9.1796875" style="70" customWidth="1"/>
    <col min="29" max="29" width="12.36328125" style="70" customWidth="1"/>
    <col min="30" max="30" width="9.1796875" style="70" customWidth="1"/>
    <col min="31" max="31" width="10.6328125" style="70" customWidth="1"/>
    <col min="32" max="32" width="10.6328125" style="70" bestFit="1" customWidth="1"/>
    <col min="33" max="73" width="9.1796875" style="70" customWidth="1"/>
  </cols>
  <sheetData>
    <row r="1" spans="2:35" s="70" customFormat="1" x14ac:dyDescent="0.35">
      <c r="C1" s="70" t="s">
        <v>70</v>
      </c>
      <c r="D1" s="70" t="s">
        <v>76</v>
      </c>
      <c r="E1" s="70" t="s">
        <v>53</v>
      </c>
      <c r="F1" s="70" t="s">
        <v>58</v>
      </c>
      <c r="G1" s="70" t="s">
        <v>65</v>
      </c>
      <c r="H1" s="70" t="s">
        <v>59</v>
      </c>
      <c r="I1" s="70" t="s">
        <v>51</v>
      </c>
      <c r="J1" s="70" t="s">
        <v>74</v>
      </c>
      <c r="K1" s="70" t="s">
        <v>68</v>
      </c>
      <c r="L1" s="70" t="s">
        <v>49</v>
      </c>
      <c r="M1" s="70" t="s">
        <v>67</v>
      </c>
      <c r="N1" s="70" t="s">
        <v>73</v>
      </c>
      <c r="O1" s="70" t="s">
        <v>62</v>
      </c>
      <c r="P1" s="70" t="s">
        <v>50</v>
      </c>
      <c r="Q1" s="70" t="s">
        <v>48</v>
      </c>
      <c r="R1" s="70" t="s">
        <v>61</v>
      </c>
      <c r="S1" s="70" t="s">
        <v>66</v>
      </c>
      <c r="T1" s="70" t="s">
        <v>52</v>
      </c>
      <c r="U1" s="70" t="s">
        <v>57</v>
      </c>
      <c r="V1" s="70" t="s">
        <v>64</v>
      </c>
      <c r="W1" s="70" t="s">
        <v>75</v>
      </c>
      <c r="X1" s="70" t="s">
        <v>77</v>
      </c>
      <c r="Y1" s="70" t="s">
        <v>69</v>
      </c>
      <c r="Z1" s="70" t="s">
        <v>56</v>
      </c>
      <c r="AA1" s="70" t="s">
        <v>72</v>
      </c>
      <c r="AI1" s="70" t="s">
        <v>150</v>
      </c>
    </row>
    <row r="2" spans="2:35" ht="90" customHeight="1" x14ac:dyDescent="0.35">
      <c r="B2" s="2"/>
      <c r="C2" s="3" t="s">
        <v>151</v>
      </c>
      <c r="D2" s="4" t="s">
        <v>152</v>
      </c>
      <c r="E2" s="5" t="s">
        <v>153</v>
      </c>
      <c r="F2" s="6" t="s">
        <v>154</v>
      </c>
      <c r="G2" s="7" t="s">
        <v>155</v>
      </c>
      <c r="H2" s="8" t="s">
        <v>156</v>
      </c>
      <c r="I2" s="8" t="s">
        <v>117</v>
      </c>
      <c r="J2" s="8" t="s">
        <v>157</v>
      </c>
      <c r="K2" s="8" t="s">
        <v>158</v>
      </c>
      <c r="L2" s="8" t="s">
        <v>85</v>
      </c>
      <c r="M2" s="8" t="s">
        <v>103</v>
      </c>
      <c r="N2" s="8" t="s">
        <v>106</v>
      </c>
      <c r="O2" s="8" t="s">
        <v>96</v>
      </c>
      <c r="P2" s="8" t="s">
        <v>87</v>
      </c>
      <c r="Q2" s="8" t="s">
        <v>159</v>
      </c>
      <c r="R2" s="9" t="s">
        <v>98</v>
      </c>
      <c r="S2" s="8" t="s">
        <v>160</v>
      </c>
      <c r="T2" s="8" t="s">
        <v>161</v>
      </c>
      <c r="U2" s="8" t="s">
        <v>162</v>
      </c>
      <c r="V2" s="8" t="s">
        <v>163</v>
      </c>
      <c r="W2" s="8" t="s">
        <v>119</v>
      </c>
      <c r="X2" s="8" t="s">
        <v>112</v>
      </c>
      <c r="Y2" s="8" t="s">
        <v>164</v>
      </c>
      <c r="Z2" s="8" t="s">
        <v>165</v>
      </c>
      <c r="AA2" s="8" t="s">
        <v>166</v>
      </c>
    </row>
    <row r="3" spans="2:35" x14ac:dyDescent="0.35">
      <c r="B3" s="2" t="s">
        <v>167</v>
      </c>
      <c r="C3" s="15">
        <f t="shared" ref="C3:AA3" ca="1" si="0">MAX(OFFSET(C$20,COUNT(C$20:C$435),0,-13,1))</f>
        <v>0.10645950557403205</v>
      </c>
      <c r="D3" s="15">
        <f t="shared" ca="1" si="0"/>
        <v>0.1229421193722906</v>
      </c>
      <c r="E3" s="15">
        <f t="shared" ca="1" si="0"/>
        <v>0.14697831699028918</v>
      </c>
      <c r="F3" s="15">
        <f t="shared" ca="1" si="0"/>
        <v>9.3972086137223076E-2</v>
      </c>
      <c r="G3" s="15">
        <f t="shared" ca="1" si="0"/>
        <v>4.0553880657159036E-2</v>
      </c>
      <c r="H3" s="15">
        <f t="shared" ca="1" si="0"/>
        <v>0.26000223942996592</v>
      </c>
      <c r="I3" s="15">
        <f t="shared" ca="1" si="0"/>
        <v>4.7051814288355809E-2</v>
      </c>
      <c r="J3" s="15">
        <f t="shared" ca="1" si="0"/>
        <v>0.13378119218994677</v>
      </c>
      <c r="K3" s="15">
        <f t="shared" ca="1" si="0"/>
        <v>0.17725037412801981</v>
      </c>
      <c r="L3" s="15">
        <f t="shared" ca="1" si="0"/>
        <v>0.16710840530806848</v>
      </c>
      <c r="M3" s="15">
        <f t="shared" ca="1" si="0"/>
        <v>0.27014364486401199</v>
      </c>
      <c r="N3" s="15">
        <f t="shared" ca="1" si="0"/>
        <v>0.35467799175197778</v>
      </c>
      <c r="O3" s="15">
        <f t="shared" ca="1" si="0"/>
        <v>0.11733678540628456</v>
      </c>
      <c r="P3" s="15">
        <f t="shared" ca="1" si="0"/>
        <v>0.14884068095622482</v>
      </c>
      <c r="Q3" s="15">
        <f t="shared" ca="1" si="0"/>
        <v>0.14879693600439503</v>
      </c>
      <c r="R3" s="15">
        <f t="shared" ca="1" si="0"/>
        <v>0.17248185519091996</v>
      </c>
      <c r="S3" s="15">
        <f t="shared" ca="1" si="0"/>
        <v>0.11681255452677486</v>
      </c>
      <c r="T3" s="15">
        <f t="shared" ca="1" si="0"/>
        <v>0.20998139112334457</v>
      </c>
      <c r="U3" s="15">
        <f t="shared" ca="1" si="0"/>
        <v>9.6344641370287532E-2</v>
      </c>
      <c r="V3" s="15">
        <f t="shared" ca="1" si="0"/>
        <v>0.17924281566902933</v>
      </c>
      <c r="W3" s="15">
        <f t="shared" ca="1" si="0"/>
        <v>0.55016040016738099</v>
      </c>
      <c r="X3" s="15">
        <f t="shared" ca="1" si="0"/>
        <v>0.16474384911658269</v>
      </c>
      <c r="Y3" s="15">
        <f t="shared" ca="1" si="0"/>
        <v>0.10585012690033002</v>
      </c>
      <c r="Z3" s="15">
        <f t="shared" ca="1" si="0"/>
        <v>0.18886735721621517</v>
      </c>
      <c r="AA3" s="15">
        <f t="shared" ca="1" si="0"/>
        <v>0.11484053435167629</v>
      </c>
    </row>
    <row r="4" spans="2:35" x14ac:dyDescent="0.35">
      <c r="B4" s="2" t="s">
        <v>168</v>
      </c>
      <c r="C4" s="15">
        <f t="shared" ref="C4:AA4" ca="1" si="1">MIN(OFFSET(C$20,COUNT(C$20:C$435),0,-13,1))</f>
        <v>-1.0513077501822954E-2</v>
      </c>
      <c r="D4" s="15">
        <f t="shared" ca="1" si="1"/>
        <v>-6.9105451097974058E-2</v>
      </c>
      <c r="E4" s="15">
        <f t="shared" ca="1" si="1"/>
        <v>4.6666361690737013E-2</v>
      </c>
      <c r="F4" s="15">
        <f t="shared" ca="1" si="1"/>
        <v>9.7310936799790415E-3</v>
      </c>
      <c r="G4" s="15">
        <f t="shared" ca="1" si="1"/>
        <v>4.0790812484616801E-3</v>
      </c>
      <c r="H4" s="15">
        <f t="shared" ca="1" si="1"/>
        <v>-3.3841782010331056E-2</v>
      </c>
      <c r="I4" s="15">
        <f t="shared" ca="1" si="1"/>
        <v>1.1087927998498781E-3</v>
      </c>
      <c r="J4" s="15">
        <f t="shared" ca="1" si="1"/>
        <v>-2.4896433477802682E-2</v>
      </c>
      <c r="K4" s="15">
        <f t="shared" ca="1" si="1"/>
        <v>1.3170851273761386E-2</v>
      </c>
      <c r="L4" s="15">
        <f t="shared" ca="1" si="1"/>
        <v>4.259712762582013E-2</v>
      </c>
      <c r="M4" s="15">
        <f t="shared" ca="1" si="1"/>
        <v>-9.4947502999870981E-2</v>
      </c>
      <c r="N4" s="15">
        <f t="shared" ca="1" si="1"/>
        <v>-0.10680896491386094</v>
      </c>
      <c r="O4" s="15">
        <f t="shared" ca="1" si="1"/>
        <v>7.5310943616746062E-2</v>
      </c>
      <c r="P4" s="15">
        <f t="shared" ca="1" si="1"/>
        <v>1.9005540235608409E-2</v>
      </c>
      <c r="Q4" s="15">
        <f t="shared" ca="1" si="1"/>
        <v>1.7038596315624543E-2</v>
      </c>
      <c r="R4" s="15">
        <f t="shared" ca="1" si="1"/>
        <v>-1.1731142616655532E-2</v>
      </c>
      <c r="S4" s="15">
        <f t="shared" ca="1" si="1"/>
        <v>2.0490708296124538E-2</v>
      </c>
      <c r="T4" s="15">
        <f t="shared" ca="1" si="1"/>
        <v>-8.7556197571687644E-3</v>
      </c>
      <c r="U4" s="15">
        <f t="shared" ca="1" si="1"/>
        <v>-0.11110684520196479</v>
      </c>
      <c r="V4" s="15">
        <f t="shared" ca="1" si="1"/>
        <v>8.8331909075844983E-3</v>
      </c>
      <c r="W4" s="15">
        <f t="shared" ca="1" si="1"/>
        <v>-0.31900277008701006</v>
      </c>
      <c r="X4" s="15">
        <f t="shared" ca="1" si="1"/>
        <v>-2.9304096581691308E-2</v>
      </c>
      <c r="Y4" s="15">
        <f t="shared" ca="1" si="1"/>
        <v>3.3302055392761876E-2</v>
      </c>
      <c r="Z4" s="15">
        <f t="shared" ca="1" si="1"/>
        <v>-7.7146312862395372E-2</v>
      </c>
      <c r="AA4" s="15">
        <f t="shared" ca="1" si="1"/>
        <v>5.7424053357858273E-2</v>
      </c>
    </row>
    <row r="5" spans="2:35" x14ac:dyDescent="0.35">
      <c r="B5" s="2" t="s">
        <v>169</v>
      </c>
      <c r="C5" s="15">
        <f t="shared" ref="C5:AA5" ca="1" si="2">AVERAGE(OFFSET(C$20,COUNT(C$20:C$435),0,-13,1))</f>
        <v>3.398302477619513E-2</v>
      </c>
      <c r="D5" s="15">
        <f t="shared" ca="1" si="2"/>
        <v>1.4430936725448809E-2</v>
      </c>
      <c r="E5" s="15">
        <f t="shared" ca="1" si="2"/>
        <v>8.7725193466961407E-2</v>
      </c>
      <c r="F5" s="15">
        <f t="shared" ca="1" si="2"/>
        <v>5.8512284456402629E-2</v>
      </c>
      <c r="G5" s="15">
        <f t="shared" ca="1" si="2"/>
        <v>2.6320673547383527E-2</v>
      </c>
      <c r="H5" s="15">
        <f t="shared" ca="1" si="2"/>
        <v>6.9006829282616783E-2</v>
      </c>
      <c r="I5" s="15">
        <f t="shared" ca="1" si="2"/>
        <v>2.9375728307551158E-2</v>
      </c>
      <c r="J5" s="15">
        <f t="shared" ca="1" si="2"/>
        <v>5.4613204417875268E-2</v>
      </c>
      <c r="K5" s="15">
        <f t="shared" ca="1" si="2"/>
        <v>8.4815585748867009E-2</v>
      </c>
      <c r="L5" s="15">
        <f t="shared" ca="1" si="2"/>
        <v>8.7084969856612973E-2</v>
      </c>
      <c r="M5" s="15">
        <f t="shared" ca="1" si="2"/>
        <v>5.709351071341745E-2</v>
      </c>
      <c r="N5" s="15">
        <f t="shared" ca="1" si="2"/>
        <v>0.11272126835509154</v>
      </c>
      <c r="O5" s="15">
        <f t="shared" ca="1" si="2"/>
        <v>9.7037974971268481E-2</v>
      </c>
      <c r="P5" s="15">
        <f t="shared" ca="1" si="2"/>
        <v>8.4457659419503547E-2</v>
      </c>
      <c r="Q5" s="15">
        <f t="shared" ca="1" si="2"/>
        <v>7.3597464809245616E-2</v>
      </c>
      <c r="R5" s="15">
        <f t="shared" ca="1" si="2"/>
        <v>6.5068782464190289E-2</v>
      </c>
      <c r="S5" s="15">
        <f t="shared" ca="1" si="2"/>
        <v>5.651479017505915E-2</v>
      </c>
      <c r="T5" s="15">
        <f t="shared" ca="1" si="2"/>
        <v>0.10336046079652739</v>
      </c>
      <c r="U5" s="15">
        <f t="shared" ca="1" si="2"/>
        <v>-9.4811056330349943E-3</v>
      </c>
      <c r="V5" s="15">
        <f t="shared" ca="1" si="2"/>
        <v>8.6952684898972066E-2</v>
      </c>
      <c r="W5" s="15">
        <f t="shared" ca="1" si="2"/>
        <v>0.1989744438758303</v>
      </c>
      <c r="X5" s="15">
        <f t="shared" ca="1" si="2"/>
        <v>9.3482257054377058E-2</v>
      </c>
      <c r="Y5" s="15">
        <f t="shared" ca="1" si="2"/>
        <v>6.4384685769663455E-2</v>
      </c>
      <c r="Z5" s="15">
        <f t="shared" ca="1" si="2"/>
        <v>5.350080816702963E-2</v>
      </c>
      <c r="AA5" s="15">
        <f t="shared" ca="1" si="2"/>
        <v>8.9750814510115143E-2</v>
      </c>
      <c r="AC5" s="70" t="s">
        <v>170</v>
      </c>
    </row>
    <row r="6" spans="2:35" x14ac:dyDescent="0.35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35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35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35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35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35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35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35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35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35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35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35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35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35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35">
      <c r="A20" s="20">
        <f t="shared" ref="A20:A51" si="3">DATE(YEAR(B20),MONTH(B20)-1,DAY(B20))</f>
        <v>42430</v>
      </c>
      <c r="B20" s="12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>7.2097112416391163E-2</v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>8.7755026286142401E-2</v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>0.10391852075605423</v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>7.1964722232323863E-2</v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>4.3060784785490247E-2</v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>6.9199874726058042E-3</v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>4.075307155770358E-2</v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>8.1320927785210273E-2</v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>6.2501213458282301E-2</v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>0.13223066709571185</v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>5.3112926018045403E-2</v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>4.8280998540561892E-3</v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>0.13394549202514483</v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>9.5613959196151344E-2</v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>5.6635301126746418E-2</v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>7.1754945447841223E-2</v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>8.8280292076559075E-2</v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>4.4165932693601029E-2</v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>9.9337838379901067E-2</v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>4.5935844093198286E-2</v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>8.5195704210240475E-2</v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>6.5909018190575486E-2</v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>0.10917576848763688</v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>6.6202294023752772E-2</v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>0.11518495792389616</v>
      </c>
    </row>
    <row r="21" spans="1:27" x14ac:dyDescent="0.35">
      <c r="A21" s="20">
        <f t="shared" si="3"/>
        <v>42461</v>
      </c>
      <c r="B21" s="12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>6.7424011427120289E-2</v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>6.538513979542171E-2</v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>9.6481866946453554E-2</v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>7.9363899671983873E-2</v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>3.6588994221822713E-2</v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>1.7697087310255544E-2</v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>6.2517494780347516E-3</v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>6.5287510517619607E-2</v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>3.9813242300001939E-2</v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>8.125199559012275E-2</v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>4.7228260691296375E-2</v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>-8.0096990087877518E-2</v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>0.10429839321495593</v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>0.19068499348615897</v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>4.325894519981599E-2</v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>6.7016946680432232E-2</v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>5.2885082271423745E-2</v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>9.2894891578409577E-2</v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>0.16201062509778752</v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>0.13760666754570949</v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>0.143267347478651</v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>-1.0713559108285864E-2</v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>8.9341451098092328E-2</v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>0.12246755437068679</v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>0.15740283039581904</v>
      </c>
    </row>
    <row r="22" spans="1:27" x14ac:dyDescent="0.35">
      <c r="A22" s="20">
        <f t="shared" si="3"/>
        <v>42491</v>
      </c>
      <c r="B22" s="12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>8.0614428993150966E-2</v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>6.4143560471967564E-2</v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>0.12380035865933903</v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>3.3938849615277933E-2</v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>3.3347769040360964E-2</v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>0.26341878629344451</v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>2.1972566980796193E-2</v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>-1.8441441117433843E-3</v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>4.7623335312227288E-2</v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>8.488120418012679E-2</v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>5.1955537919252226E-2</v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>4.0186212384490494E-2</v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>5.160839181510557E-4</v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>9.7464620118189016E-2</v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>4.1441223277547623E-2</v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>0.11637273326345343</v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>8.5481498629937924E-2</v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>0.11429450548788367</v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>1.7466169202074555E-2</v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>9.7447583454524089E-2</v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>0.20082716862451222</v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>2.2773575184545036E-2</v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>6.0072150853987871E-2</v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>4.7168921061027769E-2</v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>0.12142473904995588</v>
      </c>
    </row>
    <row r="23" spans="1:27" x14ac:dyDescent="0.35">
      <c r="A23" s="20">
        <f t="shared" si="3"/>
        <v>42522</v>
      </c>
      <c r="B23" s="12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>8.2394198688336751E-2</v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>5.7667508434894765E-2</v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>0.13237842618289086</v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>6.3889666193752692E-2</v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>3.0154780260689629E-2</v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>0.29926685453326862</v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>4.4659787254700323E-2</v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>0.10564129298029323</v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>9.8039434857827068E-2</v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>0.11493863353540901</v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>6.408696649674317E-2</v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>2.5446129120708205E-2</v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>0.10921231412520593</v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>0.16072973559007142</v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>8.2095932933313964E-2</v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>0.1293401098391771</v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>8.9477237907617191E-2</v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>0.10600187433034236</v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>-1.9304640488099545E-2</v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>8.9105257114141079E-2</v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>0.14506941461531686</v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>2.0825033012269012E-2</v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>7.3064009935570162E-2</v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>3.7730812748635767E-2</v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>9.3941206258047361E-2</v>
      </c>
    </row>
    <row r="24" spans="1:27" x14ac:dyDescent="0.35">
      <c r="A24" s="20">
        <f t="shared" si="3"/>
        <v>42552</v>
      </c>
      <c r="B24" s="12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>7.293023348575689E-2</v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>8.3260152356149142E-2</v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>0.12946807100777935</v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>4.493144930647297E-2</v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>2.7006930377293958E-2</v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>0.11431566309712848</v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>2.7037672974431937E-2</v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>0.17769251671035735</v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>9.0416457253652771E-2</v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>0.11579279047007018</v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>3.6962424969315677E-2</v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>-3.0274725638583799E-3</v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>0.16351578155363167</v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>4.8452366323517904E-2</v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>8.7353803503703586E-2</v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>6.4068933336264733E-2</v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>0.10898672258057873</v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>0.12686748264078962</v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>-5.9157023069451031E-2</v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>3.4361439131835425E-2</v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>8.1009486885385229E-2</v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>2.6481768714661458E-2</v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>5.8084655240615346E-2</v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>9.2250026941164132E-2</v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>3.9258487412536791E-2</v>
      </c>
    </row>
    <row r="25" spans="1:27" x14ac:dyDescent="0.35">
      <c r="A25" s="20">
        <f t="shared" si="3"/>
        <v>42583</v>
      </c>
      <c r="B25" s="12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>6.4937811594489414E-2</v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>5.6614172295146314E-2</v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>0.12071621259430731</v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>-4.0313317973477147E-3</v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>2.8579267350080206E-2</v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>9.4145458651442304E-2</v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>1.7127568524148984E-2</v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>6.5542755917279427E-2</v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>0.11463178579804678</v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>0.11754958777612967</v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>0.18000122963293985</v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>1.3549184126912417E-2</v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>0.14528978597962294</v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>8.1562340674735001E-2</v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>4.2365811270884235E-2</v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>-1.0459709499554548E-2</v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>9.3810880414739284E-2</v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>0.10827133959001745</v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>-7.1693332688838152E-2</v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>1.768166069682886E-3</v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>9.3260080163259262E-2</v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>8.9613510321700396E-2</v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>1.2612642925201811E-2</v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>5.4483005931657891E-2</v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>3.8840823425025039E-2</v>
      </c>
    </row>
    <row r="26" spans="1:27" x14ac:dyDescent="0.35">
      <c r="A26" s="20">
        <f t="shared" si="3"/>
        <v>42614</v>
      </c>
      <c r="B26" s="12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>7.1672843461379365E-2</v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>6.3927306929868477E-2</v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>0.1155315143968525</v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>1.8806195763209077E-2</v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>3.3317142239131625E-2</v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>0.11914610129111769</v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>2.9416632166415768E-2</v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>6.9474366138097432E-2</v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>5.9965485901641857E-2</v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>8.8119877560395965E-2</v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>0.11659967701572027</v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>-3.2959176892472186E-2</v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>0.11690335040163169</v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>9.1308607307066803E-2</v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>5.6651987916184199E-2</v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>4.729838729435798E-2</v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>5.2674203301128708E-2</v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>9.1771702190806437E-2</v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>-6.3820349228944862E-2</v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>5.85008395682447E-2</v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>0.19973849749019457</v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>0.2212753800446059</v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>8.075404786847229E-2</v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>6.4501603120485251E-2</v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>4.775584458525195E-2</v>
      </c>
    </row>
    <row r="27" spans="1:27" x14ac:dyDescent="0.35">
      <c r="A27" s="20">
        <f t="shared" si="3"/>
        <v>42644</v>
      </c>
      <c r="B27" s="12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>7.4000517868638482E-2</v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>6.7083351429017668E-2</v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>0.11186961111947435</v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>7.0049520232962514E-2</v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>4.3279687940897649E-2</v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>5.8383736917344553E-2</v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>1.7842318026068504E-2</v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>0.12267044419637263</v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>3.5342472880056874E-2</v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>7.8129288434261923E-2</v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>2.6623422164968602E-3</v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>-2.9803379023997101E-3</v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>5.0477605038532269E-2</v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>3.7635107486655883E-2</v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>9.6145657269950835E-2</v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>0.20364213153639876</v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>4.4903849638185056E-2</v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>8.5379338902384916E-2</v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>6.8459659313453436E-3</v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>6.698993539655751E-2</v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>0.36381124531635844</v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>8.9017737897356675E-2</v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>9.5061002439009945E-2</v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>0.15359181712170411</v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>0.12650891677116127</v>
      </c>
    </row>
    <row r="28" spans="1:27" x14ac:dyDescent="0.35">
      <c r="A28" s="20">
        <f t="shared" si="3"/>
        <v>42675</v>
      </c>
      <c r="B28" s="12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>5.9053678733371973E-2</v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>3.0564544329908738E-2</v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>0.10305701002805656</v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>8.1362665816951951E-2</v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>4.2070498712715843E-2</v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>2.5417195952515126E-3</v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>4.8225392167317693E-2</v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>5.5735515126345003E-2</v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>-1.5416898712684146E-2</v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>0.14581715005665941</v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>7.9748444277614183E-2</v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>1.1501528548796713E-2</v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>-0.12651411813133884</v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>7.3594253123911324E-2</v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>0.11748759068331904</v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>0.17375667917100501</v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>3.2189605435667623E-2</v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>5.0597131135712292E-2</v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>3.0278210595895638E-2</v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>4.7760437921763543E-2</v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>0.37823927347016428</v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>2.0083757015834758E-2</v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>5.5391563729572768E-2</v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>4.6424662770639502E-2</v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>0.12307145025214328</v>
      </c>
    </row>
    <row r="29" spans="1:27" x14ac:dyDescent="0.35">
      <c r="A29" s="20">
        <f t="shared" si="3"/>
        <v>42705</v>
      </c>
      <c r="B29" s="12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>7.0590887287851567E-2</v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>6.8466891916380224E-2</v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>0.10747207243578338</v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>4.1493291882491734E-2</v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>3.8720102456969663E-2</v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>5.4080219395519213E-2</v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>5.295134727422246E-2</v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>0.18148793919466755</v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>3.1645538099941195E-2</v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>0.15782851611191062</v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>4.5935039812041722E-2</v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>-0.10790018032689375</v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>-9.2583766793034261E-2</v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>5.6166110650080592E-2</v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>0.10249564862814586</v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>0.11179806012242999</v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>3.1550088815820887E-2</v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>4.7448123653025753E-2</v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>-5.6773460986170532E-2</v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>6.3355097925965165E-2</v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>0.25245114124462331</v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>0.15311218267492954</v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>6.7308895562104842E-2</v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>6.7792306339890418E-2</v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>3.9406386081915601E-2</v>
      </c>
    </row>
    <row r="30" spans="1:27" x14ac:dyDescent="0.35">
      <c r="A30" s="20">
        <f t="shared" si="3"/>
        <v>42736</v>
      </c>
      <c r="B30" s="12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>6.3062444860291E-2</v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>6.3855632900768677E-2</v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>8.591189648386921E-2</v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>3.210223854000005E-2</v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>4.00781762415372E-2</v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>0.12090070191591784</v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>2.8466011751442144E-2</v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>0.20412703266704946</v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>0.13571105623682045</v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>9.8501067940774734E-2</v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>5.6047734779712144E-2</v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>3.694471044212011E-2</v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>0.11653737685558152</v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>-1.6156951852730139E-2</v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>7.0744826027411944E-2</v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>9.3777415152558996E-2</v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>8.9145378778773265E-2</v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>7.2045602142382092E-2</v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>6.5061526014516424E-2</v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>3.9004445847094615E-2</v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>4.8369043456966354E-2</v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>4.5721990766009579E-2</v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>3.124414034545886E-2</v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>0.22653253832655795</v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>4.5306899348968033E-2</v>
      </c>
    </row>
    <row r="31" spans="1:27" x14ac:dyDescent="0.35">
      <c r="A31" s="20">
        <f t="shared" si="3"/>
        <v>42767</v>
      </c>
      <c r="B31" s="12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>7.3768612643411613E-2</v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>6.3998937112580423E-2</v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>7.2425573572370672E-2</v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>7.52593267217323E-2</v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>3.3081550334113308E-2</v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>0.14148585822214454</v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>4.2544745504661696E-2</v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>7.7076071332044416E-2</v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>0.1261239939735006</v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>0.11878739067994193</v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>0.1270615777626587</v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>0.17406410429002461</v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>0.35827830870429622</v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>8.5702106742241879E-2</v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>4.7349480052680581E-2</v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>0.10376198968505124</v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>0.11063371408671485</v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>0.11144323408038259</v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>0.14370564789761153</v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>7.5852327364411831E-3</v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>0.11289181866907083</v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>-5.4461795314155736E-3</v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>4.76964029891076E-2</v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>0.21167487779017335</v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>2.0526300172447165E-2</v>
      </c>
    </row>
    <row r="32" spans="1:27" x14ac:dyDescent="0.35">
      <c r="A32" s="20">
        <f t="shared" si="3"/>
        <v>42795</v>
      </c>
      <c r="B32" s="12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>7.6230889452089556E-2</v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>5.714741271297008E-2</v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>7.8077909262126655E-2</v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>8.2234359853055938E-2</v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>1.6522782667885982E-2</v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>9.3499124909021569E-2</v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>3.7640823577413718E-2</v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>0.1087590286950173</v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>9.4423526125214208E-2</v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>6.9575676851383328E-2</v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>0.10577867962774756</v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>2.6898486364280494E-2</v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>9.8544713397815453E-2</v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>0.12800380918950394</v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>6.26827567692545E-2</v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>0.10144165938264393</v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>8.872620667146891E-2</v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>0.12683407132273494</v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>3.1602933035241865E-3</v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>1.3965514720245764E-2</v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>0.31489963968101287</v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>5.973216075375376E-3</v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>7.8681896831163334E-2</v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>0.22691701928847618</v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>2.9711943087624926E-2</v>
      </c>
    </row>
    <row r="33" spans="1:27" x14ac:dyDescent="0.35">
      <c r="A33" s="20">
        <f t="shared" si="3"/>
        <v>42826</v>
      </c>
      <c r="B33" s="12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>5.0217381769460223E-2</v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>4.7184696573728369E-2</v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>4.2336791240063176E-2</v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>3.4450134687038503E-2</v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>1.6442383213249645E-2</v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>2.8988152440533987E-2</v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>6.0051498382169166E-2</v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>5.7175098134060631E-2</v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>1.3918835323669887E-2</v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>5.9559111985996172E-3</v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>1.0379948472696299E-3</v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>4.9906005301471046E-2</v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>-5.6684041152744391E-2</v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>0.10371344270107596</v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>7.5124676847616367E-2</v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>0.13674869737831474</v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>5.4147220186915979E-2</v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>3.8821569743265005E-2</v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>-6.8103023756221903E-3</v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>5.0571328965468565E-2</v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>0.17444359042210533</v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>2.4857721517645315E-2</v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>7.0705261730560354E-2</v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>0.11971966761481911</v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>5.9424889126703961E-2</v>
      </c>
    </row>
    <row r="34" spans="1:27" x14ac:dyDescent="0.35">
      <c r="A34" s="20">
        <f t="shared" si="3"/>
        <v>42856</v>
      </c>
      <c r="B34" s="12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>3.6213904590612023E-2</v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>2.1579709417608672E-2</v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>6.3971781152527107E-2</v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>2.8096945908742343E-2</v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>4.8852785662086173E-2</v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>1.4216728340151308E-2</v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>6.7587773085174607E-2</v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>6.6536793132733418E-2</v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>3.5901729922877434E-2</v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>5.3240846460165026E-2</v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>7.9400540262564379E-2</v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>8.7339717480878765E-2</v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>9.4644117478295264E-2</v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>-3.3895530550980268E-2</v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>6.9253850208945034E-2</v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>0.13581729763750117</v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>3.7570859495668518E-2</v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>2.483975764541313E-2</v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>5.2339289680754852E-2</v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>0.15604331454108022</v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>0.13470533376331328</v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>5.8551919731703927E-2</v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>7.1793610881496717E-2</v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>-3.1699123763558545E-2</v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>1.7478669947377456E-2</v>
      </c>
    </row>
    <row r="35" spans="1:27" x14ac:dyDescent="0.35">
      <c r="A35" s="20">
        <f t="shared" si="3"/>
        <v>42887</v>
      </c>
      <c r="B35" s="12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>5.8016195062317699E-2</v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>5.6370325498912077E-2</v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>0.10330557466322987</v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>3.847279746860699E-2</v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>3.3850413062178397E-2</v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>3.1271439760004682E-2</v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>4.2054893793087578E-2</v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>6.6888649510034259E-2</v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>0.10023858368796446</v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>5.91783439863387E-2</v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>0.16227741724753653</v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>0.15935189673129724</v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>6.2539866080278506E-2</v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>-2.9097316248859251E-2</v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>5.1634812297533195E-2</v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>4.0210775563530365E-2</v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>7.4320728598419761E-2</v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>6.8845592421689972E-2</v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>-1.3699018961866871E-3</v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>0.13332765909056721</v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>0.12304312375431303</v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>7.8386551779230373E-2</v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>9.1278868316128525E-2</v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>7.4268539283184332E-4</v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>2.1256356064727644E-2</v>
      </c>
    </row>
    <row r="36" spans="1:27" x14ac:dyDescent="0.35">
      <c r="A36" s="20">
        <f t="shared" si="3"/>
        <v>42917</v>
      </c>
      <c r="B36" s="12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>5.5397225909978642E-2</v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>5.286495029203131E-2</v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>8.6772586170714483E-2</v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>4.6840925555631463E-2</v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>2.7289135769798856E-2</v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>9.097082047665217E-2</v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>3.5360283857423402E-2</v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>7.2035702574670735E-2</v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>2.8617852058208548E-2</v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>9.1580228084603199E-2</v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>4.0751002461543839E-2</v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>9.0079492466443201E-2</v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>5.1659295361481838E-2</v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>3.2766440216066117E-2</v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>2.9341804746995104E-2</v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>4.4851817225533441E-2</v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>6.3201603828258346E-2</v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>-4.5521045886047773E-3</v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>2.0481763404320841E-2</v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>8.3053124360631836E-2</v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>0.14941575277997643</v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>7.7559967404259744E-2</v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>7.7186765191874507E-2</v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>9.4939459567531026E-2</v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>6.7144244709149703E-2</v>
      </c>
    </row>
    <row r="37" spans="1:27" x14ac:dyDescent="0.35">
      <c r="A37" s="20">
        <f t="shared" si="3"/>
        <v>42948</v>
      </c>
      <c r="B37" s="12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>5.5848618838996389E-2</v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>3.7921097081638822E-2</v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>0.10815563391877236</v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>3.6494920130575093E-2</v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>3.2206865552871333E-2</v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>0.1099934468318049</v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>4.0151918925841912E-2</v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>0.11004067311900578</v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>3.1231321080570362E-2</v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>0.13363551892223358</v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>9.6384343072785539E-2</v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>-1.318068379023396E-2</v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>7.4206863469327145E-2</v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>4.4812294556440868E-2</v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>3.9320062760950902E-2</v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>7.1128020879561049E-2</v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>2.395930874036134E-2</v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>9.6212126088408567E-3</v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>9.1999570779921047E-2</v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>6.2826715727702487E-2</v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>0.19057328979637078</v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>9.7446718327702797E-2</v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>5.2098959505233244E-2</v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>4.9706381835138203E-2</v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>6.6835838790144431E-2</v>
      </c>
    </row>
    <row r="38" spans="1:27" x14ac:dyDescent="0.35">
      <c r="A38" s="20">
        <f t="shared" si="3"/>
        <v>42979</v>
      </c>
      <c r="B38" s="12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>6.6578794073263836E-2</v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>4.9445584979069146E-2</v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>0.10489543906435506</v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>1.8995209560963566E-2</v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>3.5625116745232388E-2</v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>6.5488324887332361E-2</v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>3.0580555578795909E-2</v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>6.0678713399643369E-2</v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>0.10885263868212625</v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>9.8289814968798517E-2</v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>9.1075407799816377E-2</v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>1.7737947043585889E-2</v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>0.19449689542678383</v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>8.8669598768157387E-2</v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>4.773105035901648E-2</v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>8.6139369720400705E-2</v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>5.6472301007232106E-2</v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>6.6174006737702129E-2</v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>-4.8275907762192483E-2</v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>-1.4385206804351514E-2</v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>0.32488940465727212</v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>9.6309481409755371E-2</v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>0.10567752797661223</v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>-1.8143376229027952E-2</v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>6.4224945022532287E-2</v>
      </c>
    </row>
    <row r="39" spans="1:27" x14ac:dyDescent="0.35">
      <c r="A39" s="20">
        <f t="shared" si="3"/>
        <v>43009</v>
      </c>
      <c r="B39" s="12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>4.963176347912901E-2</v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>2.3508544034901657E-2</v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>0.1082992918931116</v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>4.6757799895874141E-2</v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>4.0601085431972272E-2</v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>3.0808094095902794E-2</v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>1.6007858695652466E-2</v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>4.3830348674957831E-2</v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>6.4617117568325444E-2</v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>4.573716766517566E-2</v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>6.6102716177466547E-2</v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>8.1460570876996652E-2</v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>0.13049944608400321</v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>7.2179200718113012E-2</v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>3.9935533749089647E-2</v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>9.7535868347276455E-2</v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>6.0785396566278127E-2</v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>5.0659786765701043E-2</v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>-8.4344276392808504E-2</v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>-8.065864887043861E-3</v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>0.306111809121423</v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>5.9289363406959117E-2</v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>0.11010199382145047</v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>1.8680655296237303E-2</v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>6.2577992747427702E-2</v>
      </c>
    </row>
    <row r="40" spans="1:27" x14ac:dyDescent="0.35">
      <c r="A40" s="20">
        <f t="shared" si="3"/>
        <v>43040</v>
      </c>
      <c r="B40" s="12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>4.063252670900197E-2</v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>4.2707944131107789E-2</v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>7.3213814247766074E-2</v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>4.5017335042642159E-2</v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>9.4835952904610554E-3</v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>-1.9367254102454767E-3</v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>1.4029178860362812E-2</v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>1.8689101312876488E-3</v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>-6.1577387849588439E-3</v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>3.5020355467628717E-2</v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>0.12188263035996205</v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>7.5408470062839461E-2</v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>6.2773824063163008E-2</v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>7.2379573519822049E-2</v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>3.2227378938640694E-3</v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>4.2347415411743805E-2</v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>5.9566906889158666E-2</v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>5.3056755796376809E-3</v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>7.993606606004966E-2</v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>4.7559637272937438E-2</v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>2.5820059880324209E-2</v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>0.10290650990659644</v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>7.2088323650381092E-2</v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>4.5372196379026564E-2</v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>5.3143323150508737E-2</v>
      </c>
    </row>
    <row r="41" spans="1:27" x14ac:dyDescent="0.35">
      <c r="A41" s="20">
        <f t="shared" si="3"/>
        <v>43070</v>
      </c>
      <c r="B41" s="12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>1.3714554235321641E-2</v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>1.3871356552950465E-2</v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>0.11677243971369866</v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>5.9796611303262193E-3</v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>2.3554461154655204E-2</v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>5.525122634543278E-2</v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>3.6780440361971589E-2</v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>-2.4896433477802682E-2</v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>6.944189756731256E-2</v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>5.4149364360932095E-2</v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>-9.4947502999870981E-2</v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>2.8293398657312618E-2</v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>9.4998537664332749E-2</v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>-2.6306635523204003E-2</v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>1.0545325671809103E-2</v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>5.9588026072166844E-2</v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>0.11228154590841721</v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>-8.7556197571687644E-3</v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>-1.0123292386104654E-2</v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>2.3122296463442771E-2</v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>-4.9766323339752172E-2</v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>9.6388831420183507E-2</v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>6.9724963069433432E-2</v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>3.245380750647664E-2</v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>5.7424053357858273E-2</v>
      </c>
    </row>
    <row r="42" spans="1:27" x14ac:dyDescent="0.35">
      <c r="A42" s="20">
        <f t="shared" si="3"/>
        <v>43101</v>
      </c>
      <c r="B42" s="12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>3.7151154053129742E-2</v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>3.694402527512497E-2</v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>0.14697831699028918</v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>-3.7669542395326605E-3</v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>1.6409951124999989E-2</v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>5.8612311227258074E-2</v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>3.5198643875572921E-2</v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>7.5783690694624095E-2</v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>6.9805906110763649E-2</v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>6.3114974258866363E-2</v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>-8.8414325758564449E-2</v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>6.2852017671956695E-2</v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>9.4452886265851355E-2</v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>0.10325569546979274</v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>2.2680593541152927E-2</v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>8.8590318229858855E-2</v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>0.10348450533519271</v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>2.3649233482991194E-2</v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>-0.11110684520196479</v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>-2.9700614929698999E-2</v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>9.0055285644330185E-2</v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>6.8621644320503439E-2</v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>4.6550143471567162E-2</v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>9.7323105306590385E-2</v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>6.1682289186864026E-2</v>
      </c>
    </row>
    <row r="43" spans="1:27" x14ac:dyDescent="0.35">
      <c r="A43" s="20">
        <f t="shared" si="3"/>
        <v>43132</v>
      </c>
      <c r="B43" s="12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>5.9510947075649412E-2</v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>4.877314142950917E-2</v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>5.1071507649581793E-2</v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>3.251649285886149E-2</v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>2.0870594590794989E-2</v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>-6.8899149285684191E-2</v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>1.1087927998498781E-3</v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>0.13378119218994677</v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>5.3294385667666422E-2</v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>8.4097788317625044E-2</v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>0.27014364486401199</v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>4.8576689688532015E-2</v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>9.3538236498966532E-2</v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>3.1699334219471575E-2</v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>-3.7831777110127751E-3</v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>4.7113977987443878E-2</v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>6.7294159820829869E-2</v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>7.282374912167433E-2</v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>-4.455988835612068E-2</v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>2.4635796106565744E-2</v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>0.2941283079117214</v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>3.8577585112577806E-2</v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>4.264690029523921E-2</v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>7.6527036843533569E-2</v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>8.1066591179260961E-2</v>
      </c>
    </row>
    <row r="44" spans="1:27" x14ac:dyDescent="0.35">
      <c r="A44" s="20">
        <f t="shared" si="3"/>
        <v>43160</v>
      </c>
      <c r="B44" s="12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>4.8649083009733474E-2</v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>1.9242492052001126E-2</v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>5.8620486439609376E-2</v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>6.3971948617675967E-2</v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>2.2767530753617482E-2</v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>-7.9551074730880189E-2</v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>1.4433783329995453E-2</v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>0.1058303278725885</v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>0.14883677658281247</v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>8.4466276786632655E-2</v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>0.24761475795606103</v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>0.14573821207090765</v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>0.11261384674881625</v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>2.9213749040869486E-2</v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>-1.12829217124093E-2</v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>5.3397945406391978E-2</v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>7.0074801422797206E-2</v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>0.20998139112334457</v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>3.085869962640686E-2</v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>8.3346039361407831E-2</v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>0.32682699014604388</v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>-2.3798948335541192E-2</v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>4.6483034506350274E-2</v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>5.3898747918147416E-2</v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>8.051230266790621E-2</v>
      </c>
    </row>
    <row r="45" spans="1:27" s="70" customFormat="1" x14ac:dyDescent="0.35">
      <c r="A45" s="20">
        <f t="shared" si="3"/>
        <v>43191</v>
      </c>
      <c r="B45" s="12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>7.0021033168405467E-2</v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>4.6868548571229462E-2</v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>5.231606309856307E-2</v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>7.1098808171894401E-2</v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>7.9165114619730304E-3</v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>8.2662207274386557E-2</v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>3.3155220802868257E-2</v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>2.4798012229902744E-2</v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>8.9687012951466638E-2</v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>4.259712762582013E-2</v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>0.1089663664338647</v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>0.34877382861895301</v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>0.11733678540628456</v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>3.7343888345218401E-2</v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>6.1299988838268149E-3</v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>4.591265277893064E-2</v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>8.0365430822644024E-2</v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>0.15832832922943996</v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>-1.1942184354420404E-2</v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>3.0846550497143799E-2</v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>0.44550268413308425</v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>-2.0650243055124973E-2</v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>4.1710709041087535E-2</v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>0.12581293670320837</v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>0.10534522491661003</v>
      </c>
    </row>
    <row r="46" spans="1:27" s="70" customFormat="1" x14ac:dyDescent="0.35">
      <c r="A46" s="20">
        <f t="shared" si="3"/>
        <v>43221</v>
      </c>
      <c r="B46" s="12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>7.4688649666207585E-2</v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>5.376015772241316E-2</v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>4.6666361690737013E-2</v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>9.3928992781806775E-2</v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>4.4842684578163094E-2</v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>8.3555706983208022E-2</v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>6.354245825351823E-3</v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>2.0598448182574725E-2</v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>3.5006592194841479E-2</v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>8.524150001394859E-2</v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>0.11230994909375269</v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>0.22719061139239316</v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>8.5133011271227632E-2</v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>7.8446555269476415E-2</v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>1.5244739928280682E-2</v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>3.7553956548629808E-2</v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>5.6526920565618699E-2</v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>7.4048970052396745E-2</v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>-3.7682838606755253E-2</v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>-2.2521808546832611E-3</v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>0.38121139816969474</v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>2.8484572342633685E-2</v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>8.0304916062547527E-2</v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>4.8336133586785124E-2</v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>0.11112952591069858</v>
      </c>
    </row>
    <row r="47" spans="1:27" s="70" customFormat="1" x14ac:dyDescent="0.35">
      <c r="A47" s="20">
        <f t="shared" si="3"/>
        <v>43252</v>
      </c>
      <c r="B47" s="12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>4.2742622250321993E-2</v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>2.9667848959941345E-2</v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>0.10981453279539144</v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>4.6195585304740661E-2</v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>2.2018628259380169E-2</v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>-8.202261023419033E-3</v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>1.4525912580438449E-2</v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>3.5055843452447055E-2</v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>1.7154121814686007E-2</v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>8.5229381942806492E-2</v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>-1.5813943725645929E-2</v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>0.12909678231414223</v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>7.5310943616746062E-2</v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>4.8941306447406241E-2</v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>2.2319034563416551E-2</v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>6.3577441745944041E-2</v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>5.7060704114807903E-2</v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>0.10793459469793154</v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>8.4849948771794415E-2</v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>5.3782160553487612E-2</v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>0.29631204998869398</v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>9.6424318072844128E-2</v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>9.6800329811944197E-2</v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>-1.3051809347633614E-2</v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>6.7630521151477163E-2</v>
      </c>
    </row>
    <row r="48" spans="1:27" s="70" customFormat="1" x14ac:dyDescent="0.35">
      <c r="A48" s="20">
        <f t="shared" si="3"/>
        <v>43282</v>
      </c>
      <c r="B48" s="12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>5.4419038378112461E-2</v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>4.3627399233226338E-2</v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>9.7264822260388906E-2</v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>-6.2746572384153598E-4</v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>2.019626370293337E-2</v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>1.3492332538945551E-2</v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>4.6664789751981628E-2</v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>1.5218565619295576E-2</v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>6.7212003515837448E-3</v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>8.8320602522846237E-2</v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>1.4336645758275646E-2</v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>5.8421305108638633E-2</v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>0.11609474306149514</v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>7.24777441668365E-2</v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>7.1299810777535999E-2</v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>4.6649930424516262E-2</v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>7.8419216427769056E-2</v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>9.257103425315516E-2</v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>9.6344641370287532E-2</v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>3.6239883105166015E-2</v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>0.2533716640121495</v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>0.15764044407208089</v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>0.10585012690033002</v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>6.2871776113192279E-2</v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>8.3444526526216922E-2</v>
      </c>
    </row>
    <row r="49" spans="1:27" s="70" customFormat="1" x14ac:dyDescent="0.35">
      <c r="A49" s="20">
        <f t="shared" si="3"/>
        <v>43313</v>
      </c>
      <c r="B49" s="12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>6.3942179044343073E-2</v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>2.3248639918756586E-2</v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>8.978975706617276E-2</v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>1.4309936793101219E-2</v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>2.6361984555006046E-2</v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>5.2910703486970467E-2</v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>3.5369211683171198E-2</v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>6.6496023339810195E-2</v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>2.567588138116772E-2</v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>0.14674730570657779</v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>7.5013566350008887E-2</v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>9.6356391633378058E-2</v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>8.8581815387759111E-2</v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>7.2316022772889843E-2</v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>5.2286710059269659E-2</v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>9.3782425339275388E-2</v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>5.6547063119612107E-2</v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>0.11179891401654585</v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>9.1766064832006222E-3</v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>6.2042481869899913E-2</v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>0.55016040016738099</v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>0.16140973621679455</v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>0.10284241539356764</v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>1.2926148567902418E-2</v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>0.10105799003498839</v>
      </c>
    </row>
    <row r="50" spans="1:27" s="70" customFormat="1" x14ac:dyDescent="0.35">
      <c r="A50" s="20">
        <f t="shared" si="3"/>
        <v>43344</v>
      </c>
      <c r="B50" s="12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>4.3829397925944535E-2</v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>1.1797787145549465E-2</v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>9.2353506929483409E-2</v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>3.0285957901036609E-2</v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>2.3604124001459947E-2</v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>0.11189689594312746</v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>3.6045158855724457E-2</v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>6.7577995382600342E-2</v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>4.1846993603362748E-3</v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>9.3757833034096016E-2</v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>-2.7029697089154037E-2</v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>9.1282447006391321E-2</v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>7.6282949844612036E-2</v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>6.8566155904708603E-2</v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>2.3226456446667099E-2</v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>0.17248185519091996</v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>8.389246440514464E-2</v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>7.5802784227041675E-2</v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>-6.6436181828630092E-2</v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>0.10729134495381332</v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>0.26473119364763575</v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>3.6404158640277906E-2</v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>4.4780007037801495E-2</v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>2.6103518427282868E-2</v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>0.11060064218344867</v>
      </c>
    </row>
    <row r="51" spans="1:27" s="70" customFormat="1" x14ac:dyDescent="0.35">
      <c r="A51" s="20">
        <f t="shared" si="3"/>
        <v>43374</v>
      </c>
      <c r="B51" s="12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>8.5776348279129611E-3</v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>1.1108700972491059E-2</v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>9.3187641194452553E-2</v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>6.4108185401871909E-2</v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>1.2688819845768862E-2</v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>7.0775715216938817E-2</v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>4.5820725535332452E-2</v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>5.8646204249194867E-2</v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>3.4621761418725194E-2</v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>5.0189078401135845E-2</v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>4.291919782374265E-2</v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>2.9357131414565529E-2</v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>0.11546967866047186</v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>8.5881718520232297E-2</v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>2.700357337740189E-2</v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>8.3908002462861342E-2</v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>7.429711597674804E-2</v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>0.1282631870282287</v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>1.7462917325525407E-2</v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>0.13187856092022265</v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>-0.31900277008701006</v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>-1.6507683422748665E-2</v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>3.3302055392761876E-2</v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>0.14616860388650754</v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>0.11484053435167629</v>
      </c>
    </row>
    <row r="52" spans="1:27" s="70" customFormat="1" x14ac:dyDescent="0.35">
      <c r="A52" s="20">
        <f t="shared" ref="A52:A83" si="4">DATE(YEAR(B52),MONTH(B52)-1,DAY(B52))</f>
        <v>43405</v>
      </c>
      <c r="B52" s="12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>6.4800281493724965E-2</v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>0.10334662811327977</v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>9.7866885775168777E-2</v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>6.9410807508220485E-2</v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>1.8479455214990503E-2</v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>4.7961492392410987E-2</v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>4.7051814288355809E-2</v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>7.6468583279321045E-2</v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>7.1658270749089814E-2</v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>0.16710840530806848</v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>4.0023469854527205E-2</v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>9.0782432951740377E-2</v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>9.4642265228658484E-2</v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>0.17896216503950502</v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>3.488268114996651E-2</v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>-1.1731142616655532E-2</v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>6.3709494700745717E-2</v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>0.19387896208274769</v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>-7.0614850439638888E-2</v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>6.9127534311546945E-2</v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>-0.14583755388400843</v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>7.4012392887424117E-2</v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>6.1620628253331144E-2</v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>5.1280385021699182E-2</v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>0.10227557265437626</v>
      </c>
    </row>
    <row r="53" spans="1:27" s="70" customFormat="1" x14ac:dyDescent="0.35">
      <c r="A53" s="20">
        <f t="shared" si="4"/>
        <v>43435</v>
      </c>
      <c r="B53" s="12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>4.415327600750163E-2</v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>6.1854085469352338E-2</v>
      </c>
      <c r="E53" s="14" t="str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>#N/A</v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>1.7702224640086195E-2</v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>1.9593716985639276E-2</v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>-1.7422100636563131E-2</v>
      </c>
      <c r="I53" s="14" t="str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>#N/A</v>
      </c>
      <c r="J53" s="14" t="str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>#N/A</v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>3.1450101245448892E-2</v>
      </c>
      <c r="L53" s="14" t="str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>#N/A</v>
      </c>
      <c r="M53" s="14" t="str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>#N/A</v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>0.14037307646691621</v>
      </c>
      <c r="O53" s="14" t="str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>#N/A</v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>-2.64761096068169E-2</v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>6.1898328289132332E-2</v>
      </c>
      <c r="R53" s="14" t="str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>#N/A</v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>9.5131039293212094E-2</v>
      </c>
      <c r="T53" s="14" t="str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>#N/A</v>
      </c>
      <c r="U53" s="14" t="str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>#N/A</v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>5.671918807851517E-2</v>
      </c>
      <c r="W53" s="14" t="str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>#N/A</v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>5.0689320167893515E-2</v>
      </c>
      <c r="Y53" s="14" t="str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>#N/A</v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>2.0915337895697439E-2</v>
      </c>
      <c r="AA53" s="14" t="str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>#N/A</v>
      </c>
    </row>
    <row r="54" spans="1:27" s="70" customFormat="1" x14ac:dyDescent="0.35">
      <c r="A54" s="20">
        <f t="shared" si="4"/>
        <v>43466</v>
      </c>
      <c r="B54" s="12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>2.6298763775260525E-2</v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>3.5067041363267881E-2</v>
      </c>
      <c r="E54" s="14" t="str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>#N/A</v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>1.2456970020938041E-2</v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>1.4586319482937427E-2</v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>-0.11195914842848265</v>
      </c>
      <c r="I54" s="14" t="str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>#N/A</v>
      </c>
      <c r="J54" s="14" t="str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>#N/A</v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>3.6143345162338303E-2</v>
      </c>
      <c r="L54" s="14" t="str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>#N/A</v>
      </c>
      <c r="M54" s="14" t="str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>#N/A</v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>2.5972456939056254E-2</v>
      </c>
      <c r="O54" s="14" t="str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>#N/A</v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>7.7468564358663894E-2</v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>6.6676301420118378E-2</v>
      </c>
      <c r="R54" s="14" t="str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>#N/A</v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>8.1671283299555641E-2</v>
      </c>
      <c r="T54" s="14" t="str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>#N/A</v>
      </c>
      <c r="U54" s="14" t="str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>#N/A</v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>0.14248163611980225</v>
      </c>
      <c r="W54" s="14" t="str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>#N/A</v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>4.5876912256217262E-2</v>
      </c>
      <c r="Y54" s="14" t="str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>#N/A</v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>0.12111699219156224</v>
      </c>
      <c r="AA54" s="14" t="str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>#N/A</v>
      </c>
    </row>
    <row r="55" spans="1:27" s="70" customFormat="1" x14ac:dyDescent="0.35">
      <c r="A55" s="20">
        <f t="shared" si="4"/>
        <v>43497</v>
      </c>
      <c r="B55" s="12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>3.8421617970981092E-2</v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>3.2308773344857933E-2</v>
      </c>
      <c r="E55" s="14" t="str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>#N/A</v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>8.6137143490923718E-2</v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>1.9294511169420714E-2</v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>-4.3076907710263512E-2</v>
      </c>
      <c r="I55" s="14" t="str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>#N/A</v>
      </c>
      <c r="J55" s="14" t="str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>#N/A</v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>6.2921643131250704E-2</v>
      </c>
      <c r="L55" s="14" t="str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>#N/A</v>
      </c>
      <c r="M55" s="14" t="str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>#N/A</v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>3.1349728737861682E-4</v>
      </c>
      <c r="O55" s="14" t="str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>#N/A</v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>0.17657746630061899</v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>8.1695427265479514E-2</v>
      </c>
      <c r="R55" s="14" t="str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>#N/A</v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>8.5836030657038931E-2</v>
      </c>
      <c r="T55" s="14" t="str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>#N/A</v>
      </c>
      <c r="U55" s="14" t="str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>#N/A</v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>5.9829197730276951E-2</v>
      </c>
      <c r="W55" s="14" t="str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>#N/A</v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>0.1489636977735056</v>
      </c>
      <c r="Y55" s="14" t="str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>#N/A</v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>7.3212710063341957E-2</v>
      </c>
      <c r="AA55" s="14" t="str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>#N/A</v>
      </c>
    </row>
    <row r="56" spans="1:27" s="70" customFormat="1" x14ac:dyDescent="0.35">
      <c r="A56" s="20">
        <f t="shared" si="4"/>
        <v>43525</v>
      </c>
      <c r="B56" s="12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>3.6271438166152414E-2</v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>2.5341624872107449E-2</v>
      </c>
      <c r="E56" s="14" t="str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>#N/A</v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>0.1019691592672245</v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>1.5161477025078307E-2</v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>2.3879503422612247E-2</v>
      </c>
      <c r="I56" s="14" t="str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>#N/A</v>
      </c>
      <c r="J56" s="14" t="str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>#N/A</v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>2.5241356637858869E-2</v>
      </c>
      <c r="L56" s="14" t="str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>#N/A</v>
      </c>
      <c r="M56" s="14" t="str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>#N/A</v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>9.5045825517501736E-2</v>
      </c>
      <c r="O56" s="14" t="str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>#N/A</v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>0.10751267433268485</v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>4.2324272866775647E-2</v>
      </c>
      <c r="R56" s="14" t="str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>#N/A</v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>0.10399978631441797</v>
      </c>
      <c r="T56" s="14" t="str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>#N/A</v>
      </c>
      <c r="U56" s="14" t="str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>#N/A</v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>9.5474663644465885E-2</v>
      </c>
      <c r="W56" s="14" t="str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>#N/A</v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>0.19696969423869826</v>
      </c>
      <c r="Y56" s="14" t="str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>#N/A</v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>7.6922708126299311E-2</v>
      </c>
      <c r="AA56" s="14" t="str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>#N/A</v>
      </c>
    </row>
    <row r="57" spans="1:27" s="70" customFormat="1" x14ac:dyDescent="0.35">
      <c r="A57" s="20">
        <f t="shared" si="4"/>
        <v>43556</v>
      </c>
      <c r="B57" s="12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>6.017589240307708E-2</v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>7.8185558939899868E-2</v>
      </c>
      <c r="E57" s="14" t="str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>#N/A</v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>7.6561563647748798E-2</v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>1.7453219056469127E-2</v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>2.9888783173972699E-2</v>
      </c>
      <c r="I57" s="14" t="str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>#N/A</v>
      </c>
      <c r="J57" s="14" t="str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>#N/A</v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>6.5963960957388545E-2</v>
      </c>
      <c r="L57" s="14" t="str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>#N/A</v>
      </c>
      <c r="M57" s="14" t="str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>#N/A</v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>5.1463968821621187E-2</v>
      </c>
      <c r="O57" s="14" t="str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>#N/A</v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>6.7656717502149188E-3</v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>-3.6361438062565421E-3</v>
      </c>
      <c r="R57" s="14" t="str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>#N/A</v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>8.7153633156562993E-2</v>
      </c>
      <c r="T57" s="14" t="str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>#N/A</v>
      </c>
      <c r="U57" s="14" t="str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>#N/A</v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>0.10338438674005035</v>
      </c>
      <c r="W57" s="14" t="str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>#N/A</v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>0.11050731836409677</v>
      </c>
      <c r="Y57" s="14" t="str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>#N/A</v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>0.16210334053120468</v>
      </c>
      <c r="AA57" s="14" t="str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>#N/A</v>
      </c>
    </row>
    <row r="58" spans="1:27" s="70" customFormat="1" x14ac:dyDescent="0.35">
      <c r="A58" s="20">
        <f t="shared" si="4"/>
        <v>43586</v>
      </c>
      <c r="B58" s="12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>7.2366151502914811E-2</v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>0.10503344965784422</v>
      </c>
      <c r="E58" s="14" t="str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>#N/A</v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>7.2656290351821085E-2</v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>1.4703343777375366E-2</v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>2.8418227028625287E-2</v>
      </c>
      <c r="I58" s="14" t="str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>#N/A</v>
      </c>
      <c r="J58" s="14" t="str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>#N/A</v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>6.0673943335792346E-2</v>
      </c>
      <c r="L58" s="14" t="str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>#N/A</v>
      </c>
      <c r="M58" s="14" t="str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>#N/A</v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>9.8800602458135156E-2</v>
      </c>
      <c r="O58" s="14" t="str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>#N/A</v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>4.2845655983940967E-2</v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>-3.9058201691137828E-3</v>
      </c>
      <c r="R58" s="14" t="str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>#N/A</v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>7.1819902706081518E-2</v>
      </c>
      <c r="T58" s="14" t="str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>#N/A</v>
      </c>
      <c r="U58" s="14" t="str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>#N/A</v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>4.344167652868558E-2</v>
      </c>
      <c r="W58" s="14" t="str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>#N/A</v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>3.3159021674248779E-2</v>
      </c>
      <c r="Y58" s="14" t="str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>#N/A</v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>7.2941856737079425E-2</v>
      </c>
      <c r="AA58" s="14" t="str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>#N/A</v>
      </c>
    </row>
    <row r="59" spans="1:27" s="70" customFormat="1" x14ac:dyDescent="0.35">
      <c r="A59" s="20">
        <f t="shared" si="4"/>
        <v>43617</v>
      </c>
      <c r="B59" s="12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>5.3013414920559221E-2</v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>6.6179890780750261E-2</v>
      </c>
      <c r="E59" s="14" t="str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>#N/A</v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>5.897510892013047E-2</v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>2.2460528494912646E-2</v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>2.9632142763983405E-2</v>
      </c>
      <c r="I59" s="14" t="str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>#N/A</v>
      </c>
      <c r="J59" s="14" t="str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>#N/A</v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>4.0109520989366265E-2</v>
      </c>
      <c r="L59" s="14" t="str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>#N/A</v>
      </c>
      <c r="M59" s="14" t="str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>#N/A</v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>9.1487100574079383E-2</v>
      </c>
      <c r="O59" s="14" t="str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>#N/A</v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>0.1107603910500683</v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>-6.826023008759019E-2</v>
      </c>
      <c r="R59" s="14" t="str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>#N/A</v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>8.9528866417607267E-2</v>
      </c>
      <c r="T59" s="14" t="str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>#N/A</v>
      </c>
      <c r="U59" s="14" t="str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>#N/A</v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>2.6590822905890876E-2</v>
      </c>
      <c r="W59" s="14" t="str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>#N/A</v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>5.078879241697809E-2</v>
      </c>
      <c r="Y59" s="14" t="str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>#N/A</v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>1.9688872948239844E-2</v>
      </c>
      <c r="AA59" s="14" t="str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>#N/A</v>
      </c>
    </row>
    <row r="60" spans="1:27" s="70" customFormat="1" x14ac:dyDescent="0.35">
      <c r="A60" s="20">
        <f t="shared" si="4"/>
        <v>43647</v>
      </c>
      <c r="B60" s="12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>6.2310608133248735E-2</v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>7.1834488857086987E-2</v>
      </c>
      <c r="E60" s="14" t="str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>#N/A</v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>8.4268414455555885E-2</v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>2.0866518534841338E-2</v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>4.9594314061682576E-2</v>
      </c>
      <c r="I60" s="14" t="str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>#N/A</v>
      </c>
      <c r="J60" s="14" t="str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>#N/A</v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>0.14132555876514852</v>
      </c>
      <c r="L60" s="14" t="str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>#N/A</v>
      </c>
      <c r="M60" s="14" t="str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>#N/A</v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>4.6559578510432464E-2</v>
      </c>
      <c r="O60" s="14" t="str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>#N/A</v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>0.10568299128671677</v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>-4.7073392203706432E-2</v>
      </c>
      <c r="R60" s="14" t="str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>#N/A</v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>9.4988601048735966E-2</v>
      </c>
      <c r="T60" s="14" t="str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>#N/A</v>
      </c>
      <c r="U60" s="14" t="str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>#N/A</v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>-1.398124117550803E-3</v>
      </c>
      <c r="W60" s="14" t="str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>#N/A</v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>7.3182420625529376E-2</v>
      </c>
      <c r="Y60" s="14" t="str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>#N/A</v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>0.1005210073848255</v>
      </c>
      <c r="AA60" s="14" t="str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>#N/A</v>
      </c>
    </row>
    <row r="61" spans="1:27" s="70" customFormat="1" x14ac:dyDescent="0.35">
      <c r="A61" s="20">
        <f t="shared" si="4"/>
        <v>43678</v>
      </c>
      <c r="B61" s="12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>6.0026251034079658E-2</v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>7.0540625643494836E-2</v>
      </c>
      <c r="E61" s="14" t="str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>#N/A</v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>4.0161609914960428E-2</v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>2.7802697893394068E-2</v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>1.1519275679641172E-3</v>
      </c>
      <c r="I61" s="14" t="str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>#N/A</v>
      </c>
      <c r="J61" s="14" t="str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>#N/A</v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>2.8087864556228137E-2</v>
      </c>
      <c r="L61" s="14" t="str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>#N/A</v>
      </c>
      <c r="M61" s="14" t="str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>#N/A</v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>9.4440521794218357E-2</v>
      </c>
      <c r="O61" s="14" t="str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>#N/A</v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>8.5841171242675207E-2</v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>3.9397968885443113E-2</v>
      </c>
      <c r="R61" s="14" t="str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>#N/A</v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>7.9062402212425553E-2</v>
      </c>
      <c r="T61" s="14" t="str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>#N/A</v>
      </c>
      <c r="U61" s="14" t="str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>#N/A</v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>4.9419848963267565E-2</v>
      </c>
      <c r="W61" s="14" t="str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>#N/A</v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>3.459604434017205E-2</v>
      </c>
      <c r="Y61" s="14" t="str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>#N/A</v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>6.5682938576945737E-2</v>
      </c>
      <c r="AA61" s="14" t="str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>#N/A</v>
      </c>
    </row>
    <row r="62" spans="1:27" s="70" customFormat="1" x14ac:dyDescent="0.35">
      <c r="A62" s="20">
        <f t="shared" si="4"/>
        <v>43709</v>
      </c>
      <c r="B62" s="12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>7.8720546939516023E-2</v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>0.11737004763336212</v>
      </c>
      <c r="E62" s="14" t="str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>#N/A</v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>1.0467200248996278E-2</v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>2.6911985265247074E-2</v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>-5.7017411713488397E-2</v>
      </c>
      <c r="I62" s="14" t="str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>#N/A</v>
      </c>
      <c r="J62" s="14" t="str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>#N/A</v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>-3.6355450045395865E-2</v>
      </c>
      <c r="L62" s="14" t="str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>#N/A</v>
      </c>
      <c r="M62" s="14" t="str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>#N/A</v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>8.4373455342950265E-2</v>
      </c>
      <c r="O62" s="14" t="str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>#N/A</v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>9.156680114040805E-2</v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>5.1002581962208415E-2</v>
      </c>
      <c r="R62" s="14" t="str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>#N/A</v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>6.497837862272493E-2</v>
      </c>
      <c r="T62" s="14" t="str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>#N/A</v>
      </c>
      <c r="U62" s="14" t="str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>#N/A</v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>0.10993723263454402</v>
      </c>
      <c r="W62" s="14" t="str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>#N/A</v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>2.4912957528432589E-2</v>
      </c>
      <c r="Y62" s="14" t="str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>#N/A</v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>5.4808670854478603E-2</v>
      </c>
      <c r="AA62" s="14" t="str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>#N/A</v>
      </c>
    </row>
    <row r="63" spans="1:27" s="70" customFormat="1" x14ac:dyDescent="0.35">
      <c r="A63" s="20">
        <f t="shared" si="4"/>
        <v>43739</v>
      </c>
      <c r="B63" s="12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>7.1630600294008806E-2</v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>8.7042439529801063E-2</v>
      </c>
      <c r="E63" s="14" t="str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>#N/A</v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>7.6173411838987182E-2</v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>4.0774366634415138E-2</v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>6.6846706507510678E-3</v>
      </c>
      <c r="I63" s="14" t="str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>#N/A</v>
      </c>
      <c r="J63" s="14" t="str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>#N/A</v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>4.7487414908671033E-2</v>
      </c>
      <c r="L63" s="14" t="str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>#N/A</v>
      </c>
      <c r="M63" s="14" t="str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>#N/A</v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>7.5756243810348289E-2</v>
      </c>
      <c r="O63" s="14" t="str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>#N/A</v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>7.3946871586874074E-2</v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>5.6973451646229911E-2</v>
      </c>
      <c r="R63" s="14" t="str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>#N/A</v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>7.3605432616068001E-2</v>
      </c>
      <c r="T63" s="14" t="str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>#N/A</v>
      </c>
      <c r="U63" s="14" t="str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>#N/A</v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>8.6781621178218415E-2</v>
      </c>
      <c r="W63" s="14" t="str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>#N/A</v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>5.646327708486254E-2</v>
      </c>
      <c r="Y63" s="14" t="str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>#N/A</v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>0.11387777818601852</v>
      </c>
      <c r="AA63" s="14" t="str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>#N/A</v>
      </c>
    </row>
    <row r="64" spans="1:27" s="70" customFormat="1" x14ac:dyDescent="0.35">
      <c r="A64" s="20">
        <f t="shared" si="4"/>
        <v>43770</v>
      </c>
      <c r="B64" s="12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>5.3866158134074249E-2</v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>5.5831923970324882E-2</v>
      </c>
      <c r="E64" s="14" t="str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>#N/A</v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>2.7545858539006485E-2</v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>2.9195590635116009E-2</v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>4.9016143027138082E-2</v>
      </c>
      <c r="I64" s="14" t="str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>#N/A</v>
      </c>
      <c r="J64" s="14" t="str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>#N/A</v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>2.7990202116789487E-2</v>
      </c>
      <c r="L64" s="14" t="str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>#N/A</v>
      </c>
      <c r="M64" s="14" t="str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>#N/A</v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>9.3105664085286977E-2</v>
      </c>
      <c r="O64" s="14" t="str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>#N/A</v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>0.10841364806516274</v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>4.1813491496884847E-2</v>
      </c>
      <c r="R64" s="14" t="str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>#N/A</v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>5.7829647577373855E-2</v>
      </c>
      <c r="T64" s="14" t="str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>#N/A</v>
      </c>
      <c r="U64" s="14" t="str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>#N/A</v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>8.0914190653736728E-2</v>
      </c>
      <c r="W64" s="14" t="str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>#N/A</v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>4.9269415452628529E-3</v>
      </c>
      <c r="Y64" s="14" t="str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>#N/A</v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>-1.1473977662892487E-3</v>
      </c>
      <c r="AA64" s="14" t="str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>#N/A</v>
      </c>
    </row>
    <row r="65" spans="1:27" s="70" customFormat="1" x14ac:dyDescent="0.35">
      <c r="A65" s="20">
        <f t="shared" si="4"/>
        <v>43800</v>
      </c>
      <c r="B65" s="12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>5.6517007917217255E-2</v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>6.6741866884577616E-2</v>
      </c>
      <c r="E65" s="14" t="str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>#N/A</v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>-1.7384802080931738E-2</v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>2.6696528553651788E-2</v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>3.8183094044980548E-2</v>
      </c>
      <c r="I65" s="14" t="str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>#N/A</v>
      </c>
      <c r="J65" s="14" t="str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>#N/A</v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>1.4501660175642472E-2</v>
      </c>
      <c r="L65" s="14" t="str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>#N/A</v>
      </c>
      <c r="M65" s="14" t="str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>#N/A</v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>8.8969761933328506E-3</v>
      </c>
      <c r="O65" s="14" t="str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>#N/A</v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>4.3825986275216389E-2</v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>4.6886296842381103E-2</v>
      </c>
      <c r="R65" s="14" t="str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>#N/A</v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>7.2145028092173824E-2</v>
      </c>
      <c r="T65" s="14" t="str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>#N/A</v>
      </c>
      <c r="U65" s="14" t="str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>#N/A</v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>7.1325532139713044E-2</v>
      </c>
      <c r="W65" s="14" t="str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>#N/A</v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>2.8010666922485994E-2</v>
      </c>
      <c r="Y65" s="14" t="str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>#N/A</v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>4.3742131975768705E-2</v>
      </c>
      <c r="AA65" s="14" t="str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>#N/A</v>
      </c>
    </row>
    <row r="66" spans="1:27" s="70" customFormat="1" x14ac:dyDescent="0.35">
      <c r="A66" s="20">
        <f t="shared" si="4"/>
        <v>43831</v>
      </c>
      <c r="B66" s="12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>5.684807811114756E-2</v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>4.5245373314187098E-2</v>
      </c>
      <c r="E66" s="14" t="str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>#N/A</v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>5.0044427125890856E-2</v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>2.7378818682130435E-2</v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>8.6528840965360843E-2</v>
      </c>
      <c r="I66" s="14" t="str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>#N/A</v>
      </c>
      <c r="J66" s="14" t="str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>#N/A</v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>5.705285187763609E-2</v>
      </c>
      <c r="L66" s="14" t="str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>#N/A</v>
      </c>
      <c r="M66" s="14" t="str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>#N/A</v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>4.8388163010011365E-3</v>
      </c>
      <c r="O66" s="14" t="str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>#N/A</v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>8.7235504523755614E-2</v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>5.7440533868153176E-2</v>
      </c>
      <c r="R66" s="14" t="str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>#N/A</v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>0.10571060875096139</v>
      </c>
      <c r="T66" s="14" t="str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>#N/A</v>
      </c>
      <c r="U66" s="14" t="str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>#N/A</v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>7.6881095639448782E-2</v>
      </c>
      <c r="W66" s="14" t="str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>#N/A</v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>0.14122347305348648</v>
      </c>
      <c r="Y66" s="14" t="str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>#N/A</v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>0.1766378956245922</v>
      </c>
      <c r="AA66" s="14" t="str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>#N/A</v>
      </c>
    </row>
    <row r="67" spans="1:27" s="70" customFormat="1" x14ac:dyDescent="0.35">
      <c r="A67" s="20">
        <f t="shared" si="4"/>
        <v>43862</v>
      </c>
      <c r="B67" s="12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>0.37145033929484694</v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>0.49847622678629011</v>
      </c>
      <c r="E67" s="14" t="str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>#N/A</v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>0.22527641773003881</v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>4.7245218247838894E-2</v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>0.46590182312195938</v>
      </c>
      <c r="I67" s="14" t="str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>#N/A</v>
      </c>
      <c r="J67" s="14" t="str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>#N/A</v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>0.36594253631485696</v>
      </c>
      <c r="L67" s="14" t="str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>#N/A</v>
      </c>
      <c r="M67" s="14" t="str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>#N/A</v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>0.17977675108096647</v>
      </c>
      <c r="O67" s="14" t="str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>#N/A</v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>0.40101756232265617</v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>0.21807276265932285</v>
      </c>
      <c r="R67" s="14" t="str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>#N/A</v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>9.5741328478985199E-2</v>
      </c>
      <c r="T67" s="14" t="str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>#N/A</v>
      </c>
      <c r="U67" s="14" t="str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>#N/A</v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>0.53396751170185897</v>
      </c>
      <c r="W67" s="14" t="str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>#N/A</v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>0.31864603346348241</v>
      </c>
      <c r="Y67" s="14" t="str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>#N/A</v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>0.24049336566892188</v>
      </c>
      <c r="AA67" s="14" t="str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>#N/A</v>
      </c>
    </row>
    <row r="68" spans="1:27" s="70" customFormat="1" x14ac:dyDescent="0.35">
      <c r="A68" s="20">
        <f t="shared" si="4"/>
        <v>43891</v>
      </c>
      <c r="B68" s="12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>0.67843951315551609</v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>1.0913531570099706</v>
      </c>
      <c r="E68" s="14" t="str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>#N/A</v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>0.26115374890382426</v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>5.7322005582880031E-2</v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>0.42574403236692726</v>
      </c>
      <c r="I68" s="14" t="str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>#N/A</v>
      </c>
      <c r="J68" s="14" t="str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>#N/A</v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>0.4499900697948398</v>
      </c>
      <c r="L68" s="14" t="str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>#N/A</v>
      </c>
      <c r="M68" s="14" t="str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>#N/A</v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>0.54479527937189531</v>
      </c>
      <c r="O68" s="14" t="str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>#N/A</v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>0.51097821881282002</v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>0.40205063656561468</v>
      </c>
      <c r="R68" s="14" t="str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>#N/A</v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>0.10428269960645076</v>
      </c>
      <c r="T68" s="14" t="str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>#N/A</v>
      </c>
      <c r="U68" s="14" t="str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>#N/A</v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>0.57614027440246618</v>
      </c>
      <c r="W68" s="14" t="str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>#N/A</v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>0.39056138447877942</v>
      </c>
      <c r="Y68" s="14" t="str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>#N/A</v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>0.20044709926365223</v>
      </c>
      <c r="AA68" s="14" t="str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>#N/A</v>
      </c>
    </row>
    <row r="69" spans="1:27" s="70" customFormat="1" x14ac:dyDescent="0.35">
      <c r="A69" s="20">
        <f t="shared" si="4"/>
        <v>43922</v>
      </c>
      <c r="B69" s="12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>0.48152325836909138</v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>0.77493831140101443</v>
      </c>
      <c r="E69" s="14" t="str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>#N/A</v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>0.1858199759949144</v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>0.15947064011634038</v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>0.12100285392950316</v>
      </c>
      <c r="I69" s="14" t="str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>#N/A</v>
      </c>
      <c r="J69" s="14" t="str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>#N/A</v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>0.19005520305545387</v>
      </c>
      <c r="L69" s="14" t="str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>#N/A</v>
      </c>
      <c r="M69" s="14" t="str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>#N/A</v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>0.32542434173793144</v>
      </c>
      <c r="O69" s="14" t="str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>#N/A</v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>0.20739022262628759</v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>0.20271136928064548</v>
      </c>
      <c r="R69" s="14" t="str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>#N/A</v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>0.10890570125739218</v>
      </c>
      <c r="T69" s="14" t="str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>#N/A</v>
      </c>
      <c r="U69" s="14" t="str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>#N/A</v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>0.17056452314228032</v>
      </c>
      <c r="W69" s="14" t="str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>#N/A</v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>0.17798376280327832</v>
      </c>
      <c r="Y69" s="14" t="str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>#N/A</v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>9.1140375598058654E-2</v>
      </c>
      <c r="AA69" s="14" t="str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>#N/A</v>
      </c>
    </row>
    <row r="70" spans="1:27" s="70" customFormat="1" x14ac:dyDescent="0.35">
      <c r="A70" s="20">
        <f t="shared" si="4"/>
        <v>43952</v>
      </c>
      <c r="B70" s="12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>0.19183192196361354</v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>0.21684357506646545</v>
      </c>
      <c r="E70" s="14" t="str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>#N/A</v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>0.13733834655454702</v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>0.24336197343731114</v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>0.13604404633357103</v>
      </c>
      <c r="I70" s="14" t="str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>#N/A</v>
      </c>
      <c r="J70" s="14" t="str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>#N/A</v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>-2.887744043373297E-2</v>
      </c>
      <c r="L70" s="14" t="str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>#N/A</v>
      </c>
      <c r="M70" s="14" t="str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>#N/A</v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>-3.1391137148794046E-3</v>
      </c>
      <c r="O70" s="14" t="str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>#N/A</v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>0.21402528682102395</v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>5.1309215476809555E-2</v>
      </c>
      <c r="R70" s="14" t="str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>#N/A</v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>8.3015179448222121E-2</v>
      </c>
      <c r="T70" s="14" t="str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>#N/A</v>
      </c>
      <c r="U70" s="14" t="str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>#N/A</v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>0.12674957721434854</v>
      </c>
      <c r="W70" s="14" t="str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>#N/A</v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>6.7115540483287495E-2</v>
      </c>
      <c r="Y70" s="14" t="str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>#N/A</v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>7.7536861613209274E-2</v>
      </c>
      <c r="AA70" s="14" t="str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>#N/A</v>
      </c>
    </row>
    <row r="71" spans="1:27" s="70" customFormat="1" x14ac:dyDescent="0.35">
      <c r="A71" s="20">
        <f t="shared" si="4"/>
        <v>43983</v>
      </c>
      <c r="B71" s="12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>9.7392571935903005E-2</v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>0.10284845125137032</v>
      </c>
      <c r="E71" s="14" t="str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>#N/A</v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>7.8812626189276314E-2</v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>9.9162348121322408E-2</v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>8.786421249603138E-2</v>
      </c>
      <c r="I71" s="14" t="str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>#N/A</v>
      </c>
      <c r="J71" s="14" t="str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>#N/A</v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>1.1787799760736073E-2</v>
      </c>
      <c r="L71" s="14" t="str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>#N/A</v>
      </c>
      <c r="M71" s="14" t="str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>#N/A</v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>0.12339958403913509</v>
      </c>
      <c r="O71" s="14" t="str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>#N/A</v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>7.7612809763487611E-2</v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>0.10542444587800182</v>
      </c>
      <c r="R71" s="14" t="str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>#N/A</v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>8.1345608554425741E-2</v>
      </c>
      <c r="T71" s="14" t="str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>#N/A</v>
      </c>
      <c r="U71" s="14" t="str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>#N/A</v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>0.15821497132707862</v>
      </c>
      <c r="W71" s="14" t="str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>#N/A</v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>4.9686755368262281E-2</v>
      </c>
      <c r="Y71" s="14" t="str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>#N/A</v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>6.729705633028038E-2</v>
      </c>
      <c r="AA71" s="14" t="str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>#N/A</v>
      </c>
    </row>
    <row r="72" spans="1:27" s="70" customFormat="1" x14ac:dyDescent="0.35">
      <c r="A72" s="20">
        <f t="shared" si="4"/>
        <v>44013</v>
      </c>
      <c r="B72" s="12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>5.9720856309642745E-2</v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>5.3526184876338423E-2</v>
      </c>
      <c r="E72" s="14" t="str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>#N/A</v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>4.9435003805574196E-2</v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>8.9571177555067161E-2</v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>2.938080492764561E-3</v>
      </c>
      <c r="I72" s="14" t="str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>#N/A</v>
      </c>
      <c r="J72" s="14" t="str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>#N/A</v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>0.13605673412221053</v>
      </c>
      <c r="L72" s="14" t="str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>#N/A</v>
      </c>
      <c r="M72" s="14" t="str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>#N/A</v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>0.24945085045476567</v>
      </c>
      <c r="O72" s="14" t="str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>#N/A</v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>3.8634457575234871E-2</v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>0.1444994523627634</v>
      </c>
      <c r="R72" s="14" t="str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>#N/A</v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>5.1532447807356219E-2</v>
      </c>
      <c r="T72" s="14" t="str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>#N/A</v>
      </c>
      <c r="U72" s="14" t="str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>#N/A</v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>0.22580537057929284</v>
      </c>
      <c r="W72" s="14" t="str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>#N/A</v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>6.6544708189600232E-2</v>
      </c>
      <c r="Y72" s="14" t="str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>#N/A</v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>9.1121499553768803E-2</v>
      </c>
      <c r="AA72" s="14" t="str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>#N/A</v>
      </c>
    </row>
    <row r="73" spans="1:27" s="70" customFormat="1" x14ac:dyDescent="0.35">
      <c r="A73" s="20">
        <f t="shared" si="4"/>
        <v>44044</v>
      </c>
      <c r="B73" s="12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>0.11866362577150946</v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>0.15204086716451015</v>
      </c>
      <c r="E73" s="14" t="str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>#N/A</v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>4.8104146849677454E-2</v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>6.7801152569225698E-2</v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>2.2756151248839895E-2</v>
      </c>
      <c r="I73" s="14" t="str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>#N/A</v>
      </c>
      <c r="J73" s="14" t="str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>#N/A</v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>8.4458962211330091E-2</v>
      </c>
      <c r="L73" s="14" t="str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>#N/A</v>
      </c>
      <c r="M73" s="14" t="str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>#N/A</v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>0.17713149492765634</v>
      </c>
      <c r="O73" s="14" t="str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>#N/A</v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>0.11035010214851337</v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>0.11135815068710153</v>
      </c>
      <c r="R73" s="14" t="str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>#N/A</v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>4.5203517732436138E-2</v>
      </c>
      <c r="T73" s="14" t="str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>#N/A</v>
      </c>
      <c r="U73" s="14" t="str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>#N/A</v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>0.23776612820602594</v>
      </c>
      <c r="W73" s="14" t="str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>#N/A</v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>-2.5899810856713779E-2</v>
      </c>
      <c r="Y73" s="14" t="str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>#N/A</v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>0.14981317241765191</v>
      </c>
      <c r="AA73" s="14" t="str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>#N/A</v>
      </c>
    </row>
    <row r="74" spans="1:27" s="70" customFormat="1" x14ac:dyDescent="0.35">
      <c r="A74" s="20">
        <f t="shared" si="4"/>
        <v>44075</v>
      </c>
      <c r="B74" s="12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>7.3813213481659368E-2</v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>0.1087597213880902</v>
      </c>
      <c r="E74" s="14" t="str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>#N/A</v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>9.1036334988765732E-2</v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>3.7673703068790587E-2</v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>3.2989325488513632E-2</v>
      </c>
      <c r="I74" s="14" t="str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>#N/A</v>
      </c>
      <c r="J74" s="14" t="str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>#N/A</v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>0.1243935138094121</v>
      </c>
      <c r="L74" s="14" t="str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>#N/A</v>
      </c>
      <c r="M74" s="14" t="str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>#N/A</v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>0.20365471731319684</v>
      </c>
      <c r="O74" s="14" t="str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>#N/A</v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>-0.23112329489262029</v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>7.273567652941515E-2</v>
      </c>
      <c r="R74" s="14" t="str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>#N/A</v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>0.10704179427642591</v>
      </c>
      <c r="T74" s="14" t="str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>#N/A</v>
      </c>
      <c r="U74" s="14" t="str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>#N/A</v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>0.20138634168220992</v>
      </c>
      <c r="W74" s="14" t="str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>#N/A</v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>-3.3544853660557927E-2</v>
      </c>
      <c r="Y74" s="14" t="str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>#N/A</v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>0.14938858167842217</v>
      </c>
      <c r="AA74" s="14" t="str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>#N/A</v>
      </c>
    </row>
    <row r="75" spans="1:27" s="70" customFormat="1" x14ac:dyDescent="0.35">
      <c r="A75" s="20">
        <f t="shared" si="4"/>
        <v>44105</v>
      </c>
      <c r="B75" s="12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>0.11613462973897115</v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>0.16068155363045999</v>
      </c>
      <c r="E75" s="14" t="str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>#N/A</v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>0.10282268654722704</v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>4.9545338145529971E-2</v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>-7.6062076400909007E-3</v>
      </c>
      <c r="I75" s="14" t="str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>#N/A</v>
      </c>
      <c r="J75" s="14" t="str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>#N/A</v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>9.420368238371335E-2</v>
      </c>
      <c r="L75" s="14" t="str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>#N/A</v>
      </c>
      <c r="M75" s="14" t="str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>#N/A</v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>0.20114112958366026</v>
      </c>
      <c r="O75" s="14" t="str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>#N/A</v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>5.4210051609658416E-2</v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>7.4421060703192543E-2</v>
      </c>
      <c r="R75" s="14" t="str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>#N/A</v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>0.11988736972087732</v>
      </c>
      <c r="T75" s="14" t="str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>#N/A</v>
      </c>
      <c r="U75" s="14" t="str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>#N/A</v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>0.2101820872487199</v>
      </c>
      <c r="W75" s="14" t="str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>#N/A</v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>-1.6791526078279939E-2</v>
      </c>
      <c r="Y75" s="14" t="str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>#N/A</v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>6.8486135266755399E-2</v>
      </c>
      <c r="AA75" s="14" t="str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>#N/A</v>
      </c>
    </row>
    <row r="76" spans="1:27" s="70" customFormat="1" x14ac:dyDescent="0.35">
      <c r="A76" s="20">
        <f t="shared" si="4"/>
        <v>44136</v>
      </c>
      <c r="B76" s="12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>8.6918605676989502E-2</v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>0.10258520124112613</v>
      </c>
      <c r="E76" s="14" t="str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>#N/A</v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>0.10879993489534878</v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>3.9242787521158284E-2</v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>0.1139732497581758</v>
      </c>
      <c r="I76" s="14" t="str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>#N/A</v>
      </c>
      <c r="J76" s="14" t="str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>#N/A</v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>5.2409096535170452E-2</v>
      </c>
      <c r="L76" s="14" t="str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>#N/A</v>
      </c>
      <c r="M76" s="14" t="str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>#N/A</v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>2.6467320752199042E-2</v>
      </c>
      <c r="O76" s="14" t="str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>#N/A</v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>5.7481785314368761E-2</v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>7.0265565750430081E-2</v>
      </c>
      <c r="R76" s="14" t="str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>#N/A</v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>4.1967029518222621E-2</v>
      </c>
      <c r="T76" s="14" t="str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>#N/A</v>
      </c>
      <c r="U76" s="14" t="str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>#N/A</v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>0.18989388195728663</v>
      </c>
      <c r="W76" s="14" t="str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>#N/A</v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>-1.7865026238886306E-2</v>
      </c>
      <c r="Y76" s="14" t="str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>#N/A</v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>-3.8850021711770433E-2</v>
      </c>
      <c r="AA76" s="14" t="str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>#N/A</v>
      </c>
    </row>
    <row r="77" spans="1:27" s="70" customFormat="1" x14ac:dyDescent="0.35">
      <c r="A77" s="20">
        <f t="shared" si="4"/>
        <v>44166</v>
      </c>
      <c r="B77" s="12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>0.13086879132780016</v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>0.16698174978452229</v>
      </c>
      <c r="E77" s="14" t="str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>#N/A</v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>8.511296418683556E-2</v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>5.4043546902489359E-2</v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>0.12391226258636623</v>
      </c>
      <c r="I77" s="14" t="str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>#N/A</v>
      </c>
      <c r="J77" s="14" t="str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>#N/A</v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>7.6070049117234584E-2</v>
      </c>
      <c r="L77" s="14" t="str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>#N/A</v>
      </c>
      <c r="M77" s="14" t="str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>#N/A</v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>1.8684937954234204E-2</v>
      </c>
      <c r="O77" s="14" t="str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>#N/A</v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>7.7870279458377878E-2</v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>6.8281275840197386E-2</v>
      </c>
      <c r="R77" s="14" t="str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>#N/A</v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>5.4640704555479092E-2</v>
      </c>
      <c r="T77" s="14" t="str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>#N/A</v>
      </c>
      <c r="U77" s="14" t="str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>#N/A</v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>0.15899580248262635</v>
      </c>
      <c r="W77" s="14" t="str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>#N/A</v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>9.0593857997526062E-2</v>
      </c>
      <c r="Y77" s="14" t="str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>#N/A</v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>6.5129510323972406E-2</v>
      </c>
      <c r="AA77" s="14" t="str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>#N/A</v>
      </c>
    </row>
    <row r="78" spans="1:27" s="70" customFormat="1" x14ac:dyDescent="0.35">
      <c r="A78" s="20">
        <f t="shared" si="4"/>
        <v>44197</v>
      </c>
      <c r="B78" s="12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>0.12379123113673285</v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>0.16113863529616612</v>
      </c>
      <c r="E78" s="14" t="str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>#N/A</v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>5.2529233039555256E-2</v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>4.3513884955469928E-2</v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>5.3139941159664916E-2</v>
      </c>
      <c r="I78" s="14" t="str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>#N/A</v>
      </c>
      <c r="J78" s="14" t="str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>#N/A</v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>0.18321394068046337</v>
      </c>
      <c r="L78" s="14" t="str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>#N/A</v>
      </c>
      <c r="M78" s="14" t="str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>#N/A</v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>9.577958379821272E-2</v>
      </c>
      <c r="O78" s="14" t="str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>#N/A</v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>8.7763702146864686E-2</v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>6.0345318219335198E-2</v>
      </c>
      <c r="R78" s="14" t="str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>#N/A</v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>0.12080820077681276</v>
      </c>
      <c r="T78" s="14" t="str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>#N/A</v>
      </c>
      <c r="U78" s="14" t="str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>#N/A</v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>0.15174971111646918</v>
      </c>
      <c r="W78" s="14" t="str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>#N/A</v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>3.105734229385182E-2</v>
      </c>
      <c r="Y78" s="14" t="str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>#N/A</v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>0.27003405614614318</v>
      </c>
      <c r="AA78" s="14" t="str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>#N/A</v>
      </c>
    </row>
    <row r="79" spans="1:27" s="70" customFormat="1" x14ac:dyDescent="0.35">
      <c r="A79" s="20">
        <f t="shared" si="4"/>
        <v>44228</v>
      </c>
      <c r="B79" s="12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>0.11794713773830812</v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>0.15614229465868501</v>
      </c>
      <c r="E79" s="14" t="str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>#N/A</v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>6.2608035398202144E-2</v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>3.9665315231369735E-2</v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>8.1563255107049981E-2</v>
      </c>
      <c r="I79" s="14" t="str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>#N/A</v>
      </c>
      <c r="J79" s="14" t="str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>#N/A</v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>0.12307054918520466</v>
      </c>
      <c r="L79" s="14" t="str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>#N/A</v>
      </c>
      <c r="M79" s="14" t="str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>#N/A</v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>7.4751361660551963E-2</v>
      </c>
      <c r="O79" s="14" t="str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>#N/A</v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>2.4970242723856284E-2</v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>2.7229187257611587E-2</v>
      </c>
      <c r="R79" s="14" t="str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>#N/A</v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>0.13145943573230512</v>
      </c>
      <c r="T79" s="14" t="str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>#N/A</v>
      </c>
      <c r="U79" s="14" t="str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>#N/A</v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>0.14235744549548457</v>
      </c>
      <c r="W79" s="14" t="str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>#N/A</v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>-2.1226495998045491E-2</v>
      </c>
      <c r="Y79" s="14" t="str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>#N/A</v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>0.19384888756715446</v>
      </c>
      <c r="AA79" s="14" t="str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>#N/A</v>
      </c>
    </row>
    <row r="80" spans="1:27" s="70" customFormat="1" x14ac:dyDescent="0.35">
      <c r="A80" s="20">
        <f t="shared" si="4"/>
        <v>44256</v>
      </c>
      <c r="B80" s="12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>0.12667115682730512</v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>0.16681524248051405</v>
      </c>
      <c r="E80" s="14" t="str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>#N/A</v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>7.4861693488708081E-2</v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>3.910857926471123E-2</v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>9.1822739853045565E-2</v>
      </c>
      <c r="I80" s="14" t="str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>#N/A</v>
      </c>
      <c r="J80" s="14" t="str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>#N/A</v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>8.8594075884324885E-2</v>
      </c>
      <c r="L80" s="14" t="str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>#N/A</v>
      </c>
      <c r="M80" s="14" t="str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>#N/A</v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>5.3503841930312657E-2</v>
      </c>
      <c r="O80" s="14" t="str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>#N/A</v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>3.4404039592301761E-3</v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>3.1191679388239191E-2</v>
      </c>
      <c r="R80" s="14" t="str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>#N/A</v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>0.2166854746575162</v>
      </c>
      <c r="T80" s="14" t="str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>#N/A</v>
      </c>
      <c r="U80" s="14" t="str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>#N/A</v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>0.15416080916128272</v>
      </c>
      <c r="W80" s="14" t="str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>#N/A</v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>-1.0926246747134938E-3</v>
      </c>
      <c r="Y80" s="14" t="str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>#N/A</v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>9.3545586126491331E-2</v>
      </c>
      <c r="AA80" s="14" t="str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>#N/A</v>
      </c>
    </row>
    <row r="81" spans="1:27" s="70" customFormat="1" x14ac:dyDescent="0.35">
      <c r="A81" s="20">
        <f t="shared" si="4"/>
        <v>44287</v>
      </c>
      <c r="B81" s="12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>0.14026065907778262</v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>0.20008574592681327</v>
      </c>
      <c r="E81" s="14" t="str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>#N/A</v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>7.9266322385118881E-2</v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>3.4199918258110973E-2</v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>6.2972542228970863E-2</v>
      </c>
      <c r="I81" s="14" t="str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>#N/A</v>
      </c>
      <c r="J81" s="14" t="str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>#N/A</v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>0.14365086338556754</v>
      </c>
      <c r="L81" s="14" t="str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>#N/A</v>
      </c>
      <c r="M81" s="14" t="str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>#N/A</v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>0.12642948068761384</v>
      </c>
      <c r="O81" s="14" t="str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>#N/A</v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>0.12971384548164999</v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>3.2353471676702883E-2</v>
      </c>
      <c r="R81" s="14" t="str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>#N/A</v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>8.7779248399598275E-2</v>
      </c>
      <c r="T81" s="14" t="str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>#N/A</v>
      </c>
      <c r="U81" s="14" t="str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>#N/A</v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>0.11457992324304</v>
      </c>
      <c r="W81" s="14" t="str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>#N/A</v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>1.7591194820460343E-2</v>
      </c>
      <c r="Y81" s="14" t="str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>#N/A</v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>6.5781220838299737E-2</v>
      </c>
      <c r="AA81" s="14" t="str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>#N/A</v>
      </c>
    </row>
    <row r="82" spans="1:27" s="70" customFormat="1" x14ac:dyDescent="0.35">
      <c r="A82" s="20">
        <f t="shared" si="4"/>
        <v>44317</v>
      </c>
      <c r="B82" s="12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>3.6833361800262088E-2</v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>2.4603241753343053E-2</v>
      </c>
      <c r="E82" s="14" t="str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>#N/A</v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>7.9647833797428014E-2</v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>2.9534915334997303E-2</v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>7.190947192816477E-2</v>
      </c>
      <c r="I82" s="14" t="str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>#N/A</v>
      </c>
      <c r="J82" s="14" t="str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>#N/A</v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>9.1116387931824416E-2</v>
      </c>
      <c r="L82" s="14" t="str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>#N/A</v>
      </c>
      <c r="M82" s="14" t="str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>#N/A</v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>0.1477142797921096</v>
      </c>
      <c r="O82" s="14" t="str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>#N/A</v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>6.2671104859437499E-2</v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>8.677123936542297E-2</v>
      </c>
      <c r="R82" s="14" t="str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>#N/A</v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>6.5006084403718134E-3</v>
      </c>
      <c r="T82" s="14" t="str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>#N/A</v>
      </c>
      <c r="U82" s="14" t="str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>#N/A</v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>0.18108999172656626</v>
      </c>
      <c r="W82" s="14" t="str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>#N/A</v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>-8.8456703700956485E-4</v>
      </c>
      <c r="Y82" s="14" t="str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>#N/A</v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>6.9901140797405725E-2</v>
      </c>
      <c r="AA82" s="14" t="str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>#N/A</v>
      </c>
    </row>
    <row r="83" spans="1:27" s="70" customFormat="1" x14ac:dyDescent="0.35">
      <c r="A83" s="20">
        <f t="shared" si="4"/>
        <v>44348</v>
      </c>
      <c r="B83" s="12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>9.2503579149556536E-2</v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>9.4922098746423877E-2</v>
      </c>
      <c r="E83" s="14" t="str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>#N/A</v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>9.8890283865825657E-2</v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>2.9073566667681128E-2</v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>4.0062308665111512E-2</v>
      </c>
      <c r="I83" s="14" t="str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>#N/A</v>
      </c>
      <c r="J83" s="14" t="str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>#N/A</v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>9.8809753695725977E-2</v>
      </c>
      <c r="L83" s="14" t="str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>#N/A</v>
      </c>
      <c r="M83" s="14" t="str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>#N/A</v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>7.3218655435556945E-2</v>
      </c>
      <c r="O83" s="14" t="str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>#N/A</v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>0.22448727563739013</v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>0.15849384262340815</v>
      </c>
      <c r="R83" s="14" t="str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>#N/A</v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>0.10757046812710547</v>
      </c>
      <c r="T83" s="14" t="str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>#N/A</v>
      </c>
      <c r="U83" s="14" t="str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>#N/A</v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>0.30709182886891573</v>
      </c>
      <c r="W83" s="14" t="str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>#N/A</v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>5.7271125884669427E-2</v>
      </c>
      <c r="Y83" s="14" t="str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>#N/A</v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>6.3781462944646039E-2</v>
      </c>
      <c r="AA83" s="14" t="str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>#N/A</v>
      </c>
    </row>
    <row r="84" spans="1:27" s="70" customFormat="1" x14ac:dyDescent="0.35">
      <c r="A84" s="20">
        <f t="shared" ref="A84:A115" si="5">DATE(YEAR(B84),MONTH(B84)-1,DAY(B84))</f>
        <v>44378</v>
      </c>
      <c r="B84" s="12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>0.10581311160427109</v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>0.13585317829870469</v>
      </c>
      <c r="E84" s="14" t="str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>#N/A</v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>7.4961836313110375E-2</v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>2.7691445829843842E-2</v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>3.6566244928945446E-2</v>
      </c>
      <c r="I84" s="14" t="str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>#N/A</v>
      </c>
      <c r="J84" s="14" t="str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>#N/A</v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>9.3696739400261242E-2</v>
      </c>
      <c r="L84" s="14" t="str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>#N/A</v>
      </c>
      <c r="M84" s="14" t="str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>#N/A</v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>3.1942763769211124E-2</v>
      </c>
      <c r="O84" s="14" t="str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>#N/A</v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>0.10971594154039854</v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>0.10342920168470959</v>
      </c>
      <c r="R84" s="14" t="str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>#N/A</v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>0.11056619153718272</v>
      </c>
      <c r="T84" s="14" t="str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>#N/A</v>
      </c>
      <c r="U84" s="14" t="str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>#N/A</v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>0.14929001762966099</v>
      </c>
      <c r="W84" s="14" t="str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>#N/A</v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>0.14599381207933093</v>
      </c>
      <c r="Y84" s="14" t="str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>#N/A</v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>5.7726066318303682E-2</v>
      </c>
      <c r="AA84" s="14" t="str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>#N/A</v>
      </c>
    </row>
    <row r="85" spans="1:27" s="70" customFormat="1" x14ac:dyDescent="0.35">
      <c r="A85" s="20">
        <f t="shared" si="5"/>
        <v>44409</v>
      </c>
      <c r="B85" s="12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>7.696296814052106E-2</v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>7.774348876627446E-2</v>
      </c>
      <c r="E85" s="14" t="str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>#N/A</v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>2.7765606733782811E-2</v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>2.6221450558015613E-2</v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>0.16327724768217733</v>
      </c>
      <c r="I85" s="14" t="str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>#N/A</v>
      </c>
      <c r="J85" s="14" t="str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>#N/A</v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>8.6197356123651314E-2</v>
      </c>
      <c r="L85" s="14" t="str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>#N/A</v>
      </c>
      <c r="M85" s="14" t="str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>#N/A</v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>6.8287810460068599E-2</v>
      </c>
      <c r="O85" s="14" t="str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>#N/A</v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>5.7491821466430171E-2</v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>0.12496226685632883</v>
      </c>
      <c r="R85" s="14" t="str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>#N/A</v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>6.4048580862687832E-2</v>
      </c>
      <c r="T85" s="14" t="str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>#N/A</v>
      </c>
      <c r="U85" s="14" t="str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>#N/A</v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>0.12035797558059991</v>
      </c>
      <c r="W85" s="14" t="str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>#N/A</v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>0.11669984947333534</v>
      </c>
      <c r="Y85" s="14" t="str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>#N/A</v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>4.7400231847066987E-2</v>
      </c>
      <c r="AA85" s="14" t="str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>#N/A</v>
      </c>
    </row>
    <row r="86" spans="1:27" s="70" customFormat="1" x14ac:dyDescent="0.35">
      <c r="A86" s="20">
        <f t="shared" si="5"/>
        <v>44440</v>
      </c>
      <c r="B86" s="12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>9.1064730306014141E-2</v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>0.10689803200421988</v>
      </c>
      <c r="E86" s="14" t="str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>#N/A</v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>7.0244447556039091E-2</v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>3.4768752565936811E-2</v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>0.11533786416424641</v>
      </c>
      <c r="I86" s="14" t="str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>#N/A</v>
      </c>
      <c r="J86" s="14" t="str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>#N/A</v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>2.8398756066766673E-2</v>
      </c>
      <c r="L86" s="14" t="str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>#N/A</v>
      </c>
      <c r="M86" s="14" t="str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>#N/A</v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>0.12469133590684156</v>
      </c>
      <c r="O86" s="14" t="str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>#N/A</v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>1.3582561672504934E-2</v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>0.13439643505797338</v>
      </c>
      <c r="R86" s="14" t="str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>#N/A</v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>6.9770685382661624E-2</v>
      </c>
      <c r="T86" s="14" t="str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>#N/A</v>
      </c>
      <c r="U86" s="14" t="str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>#N/A</v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>0.10878372200226005</v>
      </c>
      <c r="W86" s="14" t="str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>#N/A</v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>5.0102804228369102E-2</v>
      </c>
      <c r="Y86" s="14" t="str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>#N/A</v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>3.4453264240152492E-2</v>
      </c>
      <c r="AA86" s="14" t="str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>#N/A</v>
      </c>
    </row>
    <row r="87" spans="1:27" s="70" customFormat="1" x14ac:dyDescent="0.35">
      <c r="A87" s="20">
        <f t="shared" si="5"/>
        <v>44470</v>
      </c>
      <c r="B87" s="12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>0.10645950557403205</v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>0.1229421193722906</v>
      </c>
      <c r="E87" s="14" t="str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>#N/A</v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>9.3972086137223076E-2</v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>2.8987556717297691E-2</v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>7.3035395262431191E-2</v>
      </c>
      <c r="I87" s="14" t="str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>#N/A</v>
      </c>
      <c r="J87" s="14" t="str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>#N/A</v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>8.8952792352355869E-2</v>
      </c>
      <c r="L87" s="14" t="str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>#N/A</v>
      </c>
      <c r="M87" s="14" t="str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>#N/A</v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>0.11535520411598199</v>
      </c>
      <c r="O87" s="14" t="str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>#N/A</v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>0.14884068095622482</v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>8.6076051293670908E-2</v>
      </c>
      <c r="R87" s="14" t="str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>#N/A</v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>0.11681255452677486</v>
      </c>
      <c r="T87" s="14" t="str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>#N/A</v>
      </c>
      <c r="U87" s="14" t="str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>#N/A</v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>6.8635999672578274E-2</v>
      </c>
      <c r="W87" s="14" t="str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>#N/A</v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>0.12178515965135994</v>
      </c>
      <c r="Y87" s="14" t="str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>#N/A</v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>4.3828715112131933E-2</v>
      </c>
      <c r="AA87" s="14" t="str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>#N/A</v>
      </c>
    </row>
    <row r="88" spans="1:27" s="70" customFormat="1" x14ac:dyDescent="0.35">
      <c r="A88" s="20">
        <f t="shared" si="5"/>
        <v>44501</v>
      </c>
      <c r="B88" s="12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>7.7534048407787992E-2</v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>8.2080367696121481E-2</v>
      </c>
      <c r="E88" s="14" t="str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>#N/A</v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>7.2895279130853918E-2</v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>2.1820326274323731E-2</v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>6.7273025011203247E-2</v>
      </c>
      <c r="I88" s="14" t="str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>#N/A</v>
      </c>
      <c r="J88" s="14" t="str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>#N/A</v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>0.1518790007932489</v>
      </c>
      <c r="L88" s="14" t="str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>#N/A</v>
      </c>
      <c r="M88" s="14" t="str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>#N/A</v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>0.197361405129312</v>
      </c>
      <c r="O88" s="14" t="str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>#N/A</v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>3.5407643940376987E-2</v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>0.14879693600439503</v>
      </c>
      <c r="R88" s="14" t="str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>#N/A</v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>9.0344094668107111E-2</v>
      </c>
      <c r="T88" s="14" t="str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>#N/A</v>
      </c>
      <c r="U88" s="14" t="str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>#N/A</v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>0.17924281566902933</v>
      </c>
      <c r="W88" s="14" t="str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>#N/A</v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>0.13653531442244637</v>
      </c>
      <c r="Y88" s="14" t="str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>#N/A</v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>-7.7146312862395372E-2</v>
      </c>
      <c r="AA88" s="14" t="str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>#N/A</v>
      </c>
    </row>
    <row r="89" spans="1:27" s="70" customFormat="1" x14ac:dyDescent="0.35">
      <c r="A89" s="20">
        <f t="shared" si="5"/>
        <v>44531</v>
      </c>
      <c r="B89" s="12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>7.6310201546931689E-2</v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>9.2851099384263724E-2</v>
      </c>
      <c r="E89" s="14" t="str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>#N/A</v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>2.6962772691494052E-2</v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>4.0553880657159036E-2</v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>-3.3841782010331056E-2</v>
      </c>
      <c r="I89" s="14" t="str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>#N/A</v>
      </c>
      <c r="J89" s="14" t="str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>#N/A</v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>0.12336289676076828</v>
      </c>
      <c r="L89" s="14" t="str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>#N/A</v>
      </c>
      <c r="M89" s="14" t="str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>#N/A</v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>0.22631918506952653</v>
      </c>
      <c r="O89" s="14" t="str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>#N/A</v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>0.11947315951198401</v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>0.10045895604329624</v>
      </c>
      <c r="R89" s="14" t="str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>#N/A</v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>7.4625039785681802E-2</v>
      </c>
      <c r="T89" s="14" t="str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>#N/A</v>
      </c>
      <c r="U89" s="14" t="str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>#N/A</v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>8.1313654779125777E-2</v>
      </c>
      <c r="W89" s="14" t="str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>#N/A</v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>3.47100528469515E-2</v>
      </c>
      <c r="Y89" s="14" t="str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>#N/A</v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>-1.8556701574445444E-2</v>
      </c>
      <c r="AA89" s="14" t="str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>#N/A</v>
      </c>
    </row>
    <row r="90" spans="1:27" s="70" customFormat="1" x14ac:dyDescent="0.35">
      <c r="A90" s="20">
        <f t="shared" si="5"/>
        <v>44562</v>
      </c>
      <c r="B90" s="12">
        <v>44593</v>
      </c>
      <c r="C90" s="14">
        <f>IF(VLOOKUP(B90,Data!$A:$AN,MATCH(yoy!$C$1,Data!$A$1:$AN$1,),)=0,"#N/A",(((VLOOKUP(B90,Data!$A:$AN,MATCH(yoy!$C$1,Data!$A$1:$AN$1,),)-VLOOKUP(A90,Data!$A:$AN,MATCH(yoy!$C$1,Data!$A$1:$AN$1,),))/VLOOKUP(A90,Data!$A:$AN,MATCH(yoy!$C$1,Data!$A$1:$AN$1,),))+1)^12-1)</f>
        <v>4.3095448891375732E-2</v>
      </c>
      <c r="D90" s="14">
        <f>IF(VLOOKUP(B90,Data!$A:$AN,MATCH(yoy!$D$1,Data!$A$1:$AN$1,),)=0,"#N/A",(((VLOOKUP(B90,Data!$A:$AN,MATCH(yoy!$D$1,Data!$A$1:$AN$1,),)-VLOOKUP(A90,Data!$A:$AN,MATCH(yoy!$D$1,Data!$A$1:$AN$1,),))/VLOOKUP(A90,Data!$A:$AN,MATCH(yoy!$D$1,Data!$A$1:$AN$1,),))+1)^12-1)</f>
        <v>3.307866327807707E-2</v>
      </c>
      <c r="E90" s="14" t="str">
        <f>IF(VLOOKUP(B90,Data!$A:$AN,MATCH(yoy!$E$1,Data!$A$1:$AN$1,),)=0,"#N/A",(((VLOOKUP(B90,Data!$A:$AN,MATCH(yoy!$E$1,Data!$A$1:$AN$1,),)-VLOOKUP(A90,Data!$A:$AN,MATCH(yoy!$E$1,Data!$A$1:$AN$1,),))/VLOOKUP(A90,Data!$A:$AN,MATCH(yoy!$E$1,Data!$A$1:$AN$1,),))+1)^12-1)</f>
        <v>#N/A</v>
      </c>
      <c r="F90" s="14">
        <f>IF(VLOOKUP(B90,Data!$A:$AN,MATCH(yoy!$F$1,Data!$A$1:$AN$1,),)=0,"#N/A",(((VLOOKUP(B90,Data!$A:$AN,MATCH(yoy!$F$1,Data!$A$1:$AN$1,),)-VLOOKUP(A90,Data!$A:$AN,MATCH(yoy!$F$1,Data!$A$1:$AN$1,),))/VLOOKUP(A90,Data!$A:$AN,MATCH(yoy!$F$1,Data!$A$1:$AN$1,),))+1)^12-1)</f>
        <v>9.7310936799790415E-3</v>
      </c>
      <c r="G90" s="14">
        <f>IF(VLOOKUP(B90,Data!$A:$AN,MATCH(yoy!$G$1,Data!$A$1:$AN$1,),)=0,"#N/A",(((VLOOKUP(B90,Data!$A:$AN,MATCH(yoy!$G$1,Data!$A$1:$AN$1,),)-VLOOKUP(A90,Data!$A:$AN,MATCH(yoy!$G$1,Data!$A$1:$AN$1,),))/VLOOKUP(A90,Data!$A:$AN,MATCH(yoy!$G$1,Data!$A$1:$AN$1,),))+1)^12-1)</f>
        <v>3.2939474579972039E-2</v>
      </c>
      <c r="H90" s="14">
        <f>IF(VLOOKUP(B90,Data!$A:$AN,MATCH(yoy!$H$1,Data!$A$1:$AN$1,),)=0,"#N/A",(((VLOOKUP(B90,Data!$A:$AN,MATCH(yoy!$H$1,Data!$A$1:$AN$1,),)-VLOOKUP(A90,Data!$A:$AN,MATCH(yoy!$H$1,Data!$A$1:$AN$1,),))/VLOOKUP(A90,Data!$A:$AN,MATCH(yoy!$H$1,Data!$A$1:$AN$1,),))+1)^12-1)</f>
        <v>5.3391596474716918E-2</v>
      </c>
      <c r="I90" s="14" t="str">
        <f>IF(VLOOKUP(B90,Data!$A:$AN,MATCH(yoy!$I$1,Data!$A$1:$AN$1,),)=0,"#N/A",(((VLOOKUP(B90,Data!$A:$AN,MATCH(yoy!$I$1,Data!$A$1:$AN$1,),)-VLOOKUP(A90,Data!$A:$AN,MATCH(yoy!$I$1,Data!$A$1:$AN$1,),))/VLOOKUP(A90,Data!$A:$AN,MATCH(yoy!$I$1,Data!$A$1:$AN$1,),))+1)^12-1)</f>
        <v>#N/A</v>
      </c>
      <c r="J90" s="14" t="str">
        <f>IF(VLOOKUP(B90,Data!$A:$AN,MATCH(yoy!$J$1,Data!$A$1:$AN$1,),)=0,"#N/A",(((VLOOKUP(B90,Data!$A:$AN,MATCH(yoy!$J$1,Data!$A$1:$AN$1,),)-VLOOKUP(A90,Data!$A:$AN,MATCH(yoy!$J$1,Data!$A$1:$AN$1,),))/VLOOKUP(A90,Data!$A:$AN,MATCH(yoy!$J$1,Data!$A$1:$AN$1,),))+1)^12-1)</f>
        <v>#N/A</v>
      </c>
      <c r="K90" s="14">
        <f>IF(VLOOKUP(B90,Data!$A:$AN,MATCH(yoy!$K$1,Data!$A$1:$AN$1,),)=0,"#N/A",(((VLOOKUP(B90,Data!$A:$AN,MATCH(yoy!$K$1,Data!$A$1:$AN$1,),)-VLOOKUP(A90,Data!$A:$AN,MATCH(yoy!$K$1,Data!$A$1:$AN$1,),))/VLOOKUP(A90,Data!$A:$AN,MATCH(yoy!$K$1,Data!$A$1:$AN$1,),))+1)^12-1)</f>
        <v>3.0980531747974327E-2</v>
      </c>
      <c r="L90" s="14" t="str">
        <f>IF(VLOOKUP(B90,Data!$A:$AN,MATCH(yoy!$L$1,Data!$A$1:$AN$1,),)=0,"#N/A",(((VLOOKUP(B90,Data!$A:$AN,MATCH(yoy!$L$1,Data!$A$1:$AN$1,),)-VLOOKUP(A90,Data!$A:$AN,MATCH(yoy!$L$1,Data!$A$1:$AN$1,),))/VLOOKUP(A90,Data!$A:$AN,MATCH(yoy!$L$1,Data!$A$1:$AN$1,),))+1)^12-1)</f>
        <v>#N/A</v>
      </c>
      <c r="M90" s="14" t="str">
        <f>IF(VLOOKUP(B90,Data!$A:$AN,MATCH(yoy!$M$1,Data!$A$1:$AN$1,),)=0,"#N/A",(((VLOOKUP(B90,Data!$A:$AN,MATCH(yoy!$M$1,Data!$A$1:$AN$1,),)-VLOOKUP(A90,Data!$A:$AN,MATCH(yoy!$M$1,Data!$A$1:$AN$1,),))/VLOOKUP(A90,Data!$A:$AN,MATCH(yoy!$M$1,Data!$A$1:$AN$1,),))+1)^12-1)</f>
        <v>#N/A</v>
      </c>
      <c r="N90" s="14">
        <f>IF(VLOOKUP(B90,Data!$A:$AN,MATCH(yoy!$N$1,Data!$A$1:$AN$1,),)=0,"#N/A",(((VLOOKUP(B90,Data!$A:$AN,MATCH(yoy!$N$1,Data!$A$1:$AN$1,),)-VLOOKUP(A90,Data!$A:$AN,MATCH(yoy!$N$1,Data!$A$1:$AN$1,),))/VLOOKUP(A90,Data!$A:$AN,MATCH(yoy!$N$1,Data!$A$1:$AN$1,),))+1)^12-1)</f>
        <v>0.17684372192510467</v>
      </c>
      <c r="O90" s="14" t="str">
        <f>IF(VLOOKUP(B90,Data!$A:$AN,MATCH(yoy!$O$1,Data!$A$1:$AN$1,),)=0,"#N/A",(((VLOOKUP(B90,Data!$A:$AN,MATCH(yoy!$O$1,Data!$A$1:$AN$1,),)-VLOOKUP(A90,Data!$A:$AN,MATCH(yoy!$O$1,Data!$A$1:$AN$1,),))/VLOOKUP(A90,Data!$A:$AN,MATCH(yoy!$O$1,Data!$A$1:$AN$1,),))+1)^12-1)</f>
        <v>#N/A</v>
      </c>
      <c r="P90" s="14">
        <f>IF(VLOOKUP(B90,Data!$A:$AN,MATCH(yoy!$P$1,Data!$A$1:$AN$1,),)=0,"#N/A",(((VLOOKUP(B90,Data!$A:$AN,MATCH(yoy!$P$1,Data!$A$1:$AN$1,),)-VLOOKUP(A90,Data!$A:$AN,MATCH(yoy!$P$1,Data!$A$1:$AN$1,),))/VLOOKUP(A90,Data!$A:$AN,MATCH(yoy!$P$1,Data!$A$1:$AN$1,),))+1)^12-1)</f>
        <v>8.4045487362612636E-2</v>
      </c>
      <c r="Q90" s="14">
        <f>IF(VLOOKUP(B90,Data!$A:$AN,MATCH(yoy!$Q$1,Data!$A$1:$AN$1,),)=0,"#N/A",(((VLOOKUP(B90,Data!$A:$AN,MATCH(yoy!$Q$1,Data!$A$1:$AN$1,),)-VLOOKUP(A90,Data!$A:$AN,MATCH(yoy!$Q$1,Data!$A$1:$AN$1,),))/VLOOKUP(A90,Data!$A:$AN,MATCH(yoy!$Q$1,Data!$A$1:$AN$1,),))+1)^12-1)</f>
        <v>1.7729797191940566E-2</v>
      </c>
      <c r="R90" s="14" t="str">
        <f>IF(VLOOKUP(B90,Data!$A:$AN,MATCH(yoy!$R$1,Data!$A$1:$AN$1,),)=0,"#N/A",(((VLOOKUP(B90,Data!$A:$AN,MATCH(yoy!$R$1,Data!$A$1:$AN$1,),)-VLOOKUP(A90,Data!$A:$AN,MATCH(yoy!$R$1,Data!$A$1:$AN$1,),))/VLOOKUP(A90,Data!$A:$AN,MATCH(yoy!$R$1,Data!$A$1:$AN$1,),))+1)^12-1)</f>
        <v>#N/A</v>
      </c>
      <c r="S90" s="14">
        <f>IF(VLOOKUP(B90,Data!$A:$AN,MATCH(yoy!$S$1,Data!$A$1:$AN$1,),)=0,"#N/A",(((VLOOKUP(B90,Data!$A:$AN,MATCH(yoy!$S$1,Data!$A$1:$AN$1,),)-VLOOKUP(A90,Data!$A:$AN,MATCH(yoy!$S$1,Data!$A$1:$AN$1,),))/VLOOKUP(A90,Data!$A:$AN,MATCH(yoy!$S$1,Data!$A$1:$AN$1,),))+1)^12-1)</f>
        <v>6.7436079138285532E-2</v>
      </c>
      <c r="T90" s="14" t="str">
        <f>IF(VLOOKUP(B90,Data!$A:$AN,MATCH(yoy!$T$1,Data!$A$1:$AN$1,),)=0,"#N/A",(((VLOOKUP(B90,Data!$A:$AN,MATCH(yoy!$T$1,Data!$A$1:$AN$1,),)-VLOOKUP(A90,Data!$A:$AN,MATCH(yoy!$T$1,Data!$A$1:$AN$1,),))/VLOOKUP(A90,Data!$A:$AN,MATCH(yoy!$T$1,Data!$A$1:$AN$1,),))+1)^12-1)</f>
        <v>#N/A</v>
      </c>
      <c r="U90" s="14" t="str">
        <f>IF(VLOOKUP(B90,Data!$A:$AN,MATCH(yoy!$U$1,Data!$A$1:$AN$1,),)=0,"#N/A",(((VLOOKUP(B90,Data!$A:$AN,MATCH(yoy!$U$1,Data!$A$1:$AN$1,),)-VLOOKUP(A90,Data!$A:$AN,MATCH(yoy!$U$1,Data!$A$1:$AN$1,),))/VLOOKUP(A90,Data!$A:$AN,MATCH(yoy!$U$1,Data!$A$1:$AN$1,),))+1)^12-1)</f>
        <v>#N/A</v>
      </c>
      <c r="V90" s="14">
        <f>IF(VLOOKUP(B90,Data!$A:$AN,MATCH(yoy!$V$1,Data!$A$1:$AN$1,),)=0,"#N/A",(((VLOOKUP(B90,Data!$A:$AN,MATCH(yoy!$V$1,Data!$A$1:$AN$1,),)-VLOOKUP(A90,Data!$A:$AN,MATCH(yoy!$V$1,Data!$A$1:$AN$1,),))/VLOOKUP(A90,Data!$A:$AN,MATCH(yoy!$V$1,Data!$A$1:$AN$1,),))+1)^12-1)</f>
        <v>6.519118400450874E-2</v>
      </c>
      <c r="W90" s="14" t="str">
        <f>IF(VLOOKUP(B90,Data!$A:$AN,MATCH(yoy!$W$1,Data!$A$1:$AN$1,),)=0,"#N/A",(((VLOOKUP(B90,Data!$A:$AN,MATCH(yoy!$W$1,Data!$A$1:$AN$1,),)-VLOOKUP(A90,Data!$A:$AN,MATCH(yoy!$W$1,Data!$A$1:$AN$1,),))/VLOOKUP(A90,Data!$A:$AN,MATCH(yoy!$W$1,Data!$A$1:$AN$1,),))+1)^12-1)</f>
        <v>#N/A</v>
      </c>
      <c r="X90" s="14">
        <f>IF(VLOOKUP(B90,Data!$A:$AN,MATCH(yoy!$X$1,Data!$A$1:$AN$1,),)=0,"#N/A",(((VLOOKUP(B90,Data!$A:$AN,MATCH(yoy!$X$1,Data!$A$1:$AN$1,),)-VLOOKUP(A90,Data!$A:$AN,MATCH(yoy!$X$1,Data!$A$1:$AN$1,),))/VLOOKUP(A90,Data!$A:$AN,MATCH(yoy!$X$1,Data!$A$1:$AN$1,),))+1)^12-1)</f>
        <v>6.3642747983831072E-2</v>
      </c>
      <c r="Y90" s="14" t="str">
        <f>IF(VLOOKUP(B90,Data!$A:$AN,MATCH(yoy!$Y$1,Data!$A$1:$AN$1,),)=0,"#N/A",(((VLOOKUP(B90,Data!$A:$AN,MATCH(yoy!$Y$1,Data!$A$1:$AN$1,),)-VLOOKUP(A90,Data!$A:$AN,MATCH(yoy!$Y$1,Data!$A$1:$AN$1,),))/VLOOKUP(A90,Data!$A:$AN,MATCH(yoy!$Y$1,Data!$A$1:$AN$1,),))+1)^12-1)</f>
        <v>#N/A</v>
      </c>
      <c r="Z90" s="14">
        <f>IF(VLOOKUP(B90,Data!$A:$AN,MATCH(yoy!$Z$1,Data!$A$1:$AN$1,),)=0,"#N/A",(((VLOOKUP(B90,Data!$A:$AN,MATCH(yoy!$Z$1,Data!$A$1:$AN$1,),)-VLOOKUP(A90,Data!$A:$AN,MATCH(yoy!$Z$1,Data!$A$1:$AN$1,),))/VLOOKUP(A90,Data!$A:$AN,MATCH(yoy!$Z$1,Data!$A$1:$AN$1,),))+1)^12-1)</f>
        <v>0.18886735721621517</v>
      </c>
      <c r="AA90" s="14" t="str">
        <f>IF(VLOOKUP(B90,Data!$A:$AN,MATCH(yoy!$AA$1,Data!$A$1:$AN$1,),)=0,"#N/A",(((VLOOKUP(B90,Data!$A:$AN,MATCH(yoy!$AA$1,Data!$A$1:$AN$1,),)-VLOOKUP(A90,Data!$A:$AN,MATCH(yoy!$AA$1,Data!$A$1:$AN$1,),))/VLOOKUP(A90,Data!$A:$AN,MATCH(yoy!$AA$1,Data!$A$1:$AN$1,),))+1)^12-1)</f>
        <v>#N/A</v>
      </c>
    </row>
    <row r="91" spans="1:27" s="70" customFormat="1" x14ac:dyDescent="0.35">
      <c r="A91" s="20">
        <f t="shared" si="5"/>
        <v>44593</v>
      </c>
      <c r="B91" s="12">
        <v>44621</v>
      </c>
      <c r="C91" s="14">
        <f>IF(VLOOKUP(B91,Data!$A:$AN,MATCH(yoy!$C$1,Data!$A$1:$AN$1,),)=0,"#N/A",(((VLOOKUP(B91,Data!$A:$AN,MATCH(yoy!$C$1,Data!$A$1:$AN$1,),)-VLOOKUP(A91,Data!$A:$AN,MATCH(yoy!$C$1,Data!$A$1:$AN$1,),))/VLOOKUP(A91,Data!$A:$AN,MATCH(yoy!$C$1,Data!$A$1:$AN$1,),))+1)^12-1)</f>
        <v>3.8317387176184159E-2</v>
      </c>
      <c r="D91" s="14">
        <f>IF(VLOOKUP(B91,Data!$A:$AN,MATCH(yoy!$D$1,Data!$A$1:$AN$1,),)=0,"#N/A",(((VLOOKUP(B91,Data!$A:$AN,MATCH(yoy!$D$1,Data!$A$1:$AN$1,),)-VLOOKUP(A91,Data!$A:$AN,MATCH(yoy!$D$1,Data!$A$1:$AN$1,),))/VLOOKUP(A91,Data!$A:$AN,MATCH(yoy!$D$1,Data!$A$1:$AN$1,),))+1)^12-1)</f>
        <v>1.7442883454594771E-2</v>
      </c>
      <c r="E91" s="14" t="str">
        <f>IF(VLOOKUP(B91,Data!$A:$AN,MATCH(yoy!$E$1,Data!$A$1:$AN$1,),)=0,"#N/A",(((VLOOKUP(B91,Data!$A:$AN,MATCH(yoy!$E$1,Data!$A$1:$AN$1,),)-VLOOKUP(A91,Data!$A:$AN,MATCH(yoy!$E$1,Data!$A$1:$AN$1,),))/VLOOKUP(A91,Data!$A:$AN,MATCH(yoy!$E$1,Data!$A$1:$AN$1,),))+1)^12-1)</f>
        <v>#N/A</v>
      </c>
      <c r="F91" s="14">
        <f>IF(VLOOKUP(B91,Data!$A:$AN,MATCH(yoy!$F$1,Data!$A$1:$AN$1,),)=0,"#N/A",(((VLOOKUP(B91,Data!$A:$AN,MATCH(yoy!$F$1,Data!$A$1:$AN$1,),)-VLOOKUP(A91,Data!$A:$AN,MATCH(yoy!$F$1,Data!$A$1:$AN$1,),))/VLOOKUP(A91,Data!$A:$AN,MATCH(yoy!$F$1,Data!$A$1:$AN$1,),))+1)^12-1)</f>
        <v>5.628325420652236E-2</v>
      </c>
      <c r="G91" s="14">
        <f>IF(VLOOKUP(B91,Data!$A:$AN,MATCH(yoy!$G$1,Data!$A$1:$AN$1,),)=0,"#N/A",(((VLOOKUP(B91,Data!$A:$AN,MATCH(yoy!$G$1,Data!$A$1:$AN$1,),)-VLOOKUP(A91,Data!$A:$AN,MATCH(yoy!$G$1,Data!$A$1:$AN$1,),))/VLOOKUP(A91,Data!$A:$AN,MATCH(yoy!$G$1,Data!$A$1:$AN$1,),))+1)^12-1)</f>
        <v>2.9774642017540653E-2</v>
      </c>
      <c r="H91" s="14">
        <f>IF(VLOOKUP(B91,Data!$A:$AN,MATCH(yoy!$H$1,Data!$A$1:$AN$1,),)=0,"#N/A",(((VLOOKUP(B91,Data!$A:$AN,MATCH(yoy!$H$1,Data!$A$1:$AN$1,),)-VLOOKUP(A91,Data!$A:$AN,MATCH(yoy!$H$1,Data!$A$1:$AN$1,),))/VLOOKUP(A91,Data!$A:$AN,MATCH(yoy!$H$1,Data!$A$1:$AN$1,),))+1)^12-1)</f>
        <v>0.14642085245594649</v>
      </c>
      <c r="I91" s="14" t="str">
        <f>IF(VLOOKUP(B91,Data!$A:$AN,MATCH(yoy!$I$1,Data!$A$1:$AN$1,),)=0,"#N/A",(((VLOOKUP(B91,Data!$A:$AN,MATCH(yoy!$I$1,Data!$A$1:$AN$1,),)-VLOOKUP(A91,Data!$A:$AN,MATCH(yoy!$I$1,Data!$A$1:$AN$1,),))/VLOOKUP(A91,Data!$A:$AN,MATCH(yoy!$I$1,Data!$A$1:$AN$1,),))+1)^12-1)</f>
        <v>#N/A</v>
      </c>
      <c r="J91" s="14" t="str">
        <f>IF(VLOOKUP(B91,Data!$A:$AN,MATCH(yoy!$J$1,Data!$A$1:$AN$1,),)=0,"#N/A",(((VLOOKUP(B91,Data!$A:$AN,MATCH(yoy!$J$1,Data!$A$1:$AN$1,),)-VLOOKUP(A91,Data!$A:$AN,MATCH(yoy!$J$1,Data!$A$1:$AN$1,),))/VLOOKUP(A91,Data!$A:$AN,MATCH(yoy!$J$1,Data!$A$1:$AN$1,),))+1)^12-1)</f>
        <v>#N/A</v>
      </c>
      <c r="K91" s="14">
        <f>IF(VLOOKUP(B91,Data!$A:$AN,MATCH(yoy!$K$1,Data!$A$1:$AN$1,),)=0,"#N/A",(((VLOOKUP(B91,Data!$A:$AN,MATCH(yoy!$K$1,Data!$A$1:$AN$1,),)-VLOOKUP(A91,Data!$A:$AN,MATCH(yoy!$K$1,Data!$A$1:$AN$1,),))/VLOOKUP(A91,Data!$A:$AN,MATCH(yoy!$K$1,Data!$A$1:$AN$1,),))+1)^12-1)</f>
        <v>6.7049785603931822E-2</v>
      </c>
      <c r="L91" s="14" t="str">
        <f>IF(VLOOKUP(B91,Data!$A:$AN,MATCH(yoy!$L$1,Data!$A$1:$AN$1,),)=0,"#N/A",(((VLOOKUP(B91,Data!$A:$AN,MATCH(yoy!$L$1,Data!$A$1:$AN$1,),)-VLOOKUP(A91,Data!$A:$AN,MATCH(yoy!$L$1,Data!$A$1:$AN$1,),))/VLOOKUP(A91,Data!$A:$AN,MATCH(yoy!$L$1,Data!$A$1:$AN$1,),))+1)^12-1)</f>
        <v>#N/A</v>
      </c>
      <c r="M91" s="14" t="str">
        <f>IF(VLOOKUP(B91,Data!$A:$AN,MATCH(yoy!$M$1,Data!$A$1:$AN$1,),)=0,"#N/A",(((VLOOKUP(B91,Data!$A:$AN,MATCH(yoy!$M$1,Data!$A$1:$AN$1,),)-VLOOKUP(A91,Data!$A:$AN,MATCH(yoy!$M$1,Data!$A$1:$AN$1,),))/VLOOKUP(A91,Data!$A:$AN,MATCH(yoy!$M$1,Data!$A$1:$AN$1,),))+1)^12-1)</f>
        <v>#N/A</v>
      </c>
      <c r="N91" s="14">
        <f>IF(VLOOKUP(B91,Data!$A:$AN,MATCH(yoy!$N$1,Data!$A$1:$AN$1,),)=0,"#N/A",(((VLOOKUP(B91,Data!$A:$AN,MATCH(yoy!$N$1,Data!$A$1:$AN$1,),)-VLOOKUP(A91,Data!$A:$AN,MATCH(yoy!$N$1,Data!$A$1:$AN$1,),))/VLOOKUP(A91,Data!$A:$AN,MATCH(yoy!$N$1,Data!$A$1:$AN$1,),))+1)^12-1)</f>
        <v>0.20690861703725538</v>
      </c>
      <c r="O91" s="14" t="str">
        <f>IF(VLOOKUP(B91,Data!$A:$AN,MATCH(yoy!$O$1,Data!$A$1:$AN$1,),)=0,"#N/A",(((VLOOKUP(B91,Data!$A:$AN,MATCH(yoy!$O$1,Data!$A$1:$AN$1,),)-VLOOKUP(A91,Data!$A:$AN,MATCH(yoy!$O$1,Data!$A$1:$AN$1,),))/VLOOKUP(A91,Data!$A:$AN,MATCH(yoy!$O$1,Data!$A$1:$AN$1,),))+1)^12-1)</f>
        <v>#N/A</v>
      </c>
      <c r="P91" s="14">
        <f>IF(VLOOKUP(B91,Data!$A:$AN,MATCH(yoy!$P$1,Data!$A$1:$AN$1,),)=0,"#N/A",(((VLOOKUP(B91,Data!$A:$AN,MATCH(yoy!$P$1,Data!$A$1:$AN$1,),)-VLOOKUP(A91,Data!$A:$AN,MATCH(yoy!$P$1,Data!$A$1:$AN$1,),))/VLOOKUP(A91,Data!$A:$AN,MATCH(yoy!$P$1,Data!$A$1:$AN$1,),))+1)^12-1)</f>
        <v>5.2801409170359914E-2</v>
      </c>
      <c r="Q91" s="14">
        <f>IF(VLOOKUP(B91,Data!$A:$AN,MATCH(yoy!$Q$1,Data!$A$1:$AN$1,),)=0,"#N/A",(((VLOOKUP(B91,Data!$A:$AN,MATCH(yoy!$Q$1,Data!$A$1:$AN$1,),)-VLOOKUP(A91,Data!$A:$AN,MATCH(yoy!$Q$1,Data!$A$1:$AN$1,),))/VLOOKUP(A91,Data!$A:$AN,MATCH(yoy!$Q$1,Data!$A$1:$AN$1,),))+1)^12-1)</f>
        <v>6.5830412078142331E-2</v>
      </c>
      <c r="R91" s="14" t="str">
        <f>IF(VLOOKUP(B91,Data!$A:$AN,MATCH(yoy!$R$1,Data!$A$1:$AN$1,),)=0,"#N/A",(((VLOOKUP(B91,Data!$A:$AN,MATCH(yoy!$R$1,Data!$A$1:$AN$1,),)-VLOOKUP(A91,Data!$A:$AN,MATCH(yoy!$R$1,Data!$A$1:$AN$1,),))/VLOOKUP(A91,Data!$A:$AN,MATCH(yoy!$R$1,Data!$A$1:$AN$1,),))+1)^12-1)</f>
        <v>#N/A</v>
      </c>
      <c r="S91" s="14">
        <f>IF(VLOOKUP(B91,Data!$A:$AN,MATCH(yoy!$S$1,Data!$A$1:$AN$1,),)=0,"#N/A",(((VLOOKUP(B91,Data!$A:$AN,MATCH(yoy!$S$1,Data!$A$1:$AN$1,),)-VLOOKUP(A91,Data!$A:$AN,MATCH(yoy!$S$1,Data!$A$1:$AN$1,),))/VLOOKUP(A91,Data!$A:$AN,MATCH(yoy!$S$1,Data!$A$1:$AN$1,),))+1)^12-1)</f>
        <v>2.0490708296124538E-2</v>
      </c>
      <c r="T91" s="14" t="str">
        <f>IF(VLOOKUP(B91,Data!$A:$AN,MATCH(yoy!$T$1,Data!$A$1:$AN$1,),)=0,"#N/A",(((VLOOKUP(B91,Data!$A:$AN,MATCH(yoy!$T$1,Data!$A$1:$AN$1,),)-VLOOKUP(A91,Data!$A:$AN,MATCH(yoy!$T$1,Data!$A$1:$AN$1,),))/VLOOKUP(A91,Data!$A:$AN,MATCH(yoy!$T$1,Data!$A$1:$AN$1,),))+1)^12-1)</f>
        <v>#N/A</v>
      </c>
      <c r="U91" s="14" t="str">
        <f>IF(VLOOKUP(B91,Data!$A:$AN,MATCH(yoy!$U$1,Data!$A$1:$AN$1,),)=0,"#N/A",(((VLOOKUP(B91,Data!$A:$AN,MATCH(yoy!$U$1,Data!$A$1:$AN$1,),)-VLOOKUP(A91,Data!$A:$AN,MATCH(yoy!$U$1,Data!$A$1:$AN$1,),))/VLOOKUP(A91,Data!$A:$AN,MATCH(yoy!$U$1,Data!$A$1:$AN$1,),))+1)^12-1)</f>
        <v>#N/A</v>
      </c>
      <c r="V91" s="14">
        <f>IF(VLOOKUP(B91,Data!$A:$AN,MATCH(yoy!$V$1,Data!$A$1:$AN$1,),)=0,"#N/A",(((VLOOKUP(B91,Data!$A:$AN,MATCH(yoy!$V$1,Data!$A$1:$AN$1,),)-VLOOKUP(A91,Data!$A:$AN,MATCH(yoy!$V$1,Data!$A$1:$AN$1,),))/VLOOKUP(A91,Data!$A:$AN,MATCH(yoy!$V$1,Data!$A$1:$AN$1,),))+1)^12-1)</f>
        <v>3.9244255938617689E-2</v>
      </c>
      <c r="W91" s="14" t="str">
        <f>IF(VLOOKUP(B91,Data!$A:$AN,MATCH(yoy!$W$1,Data!$A$1:$AN$1,),)=0,"#N/A",(((VLOOKUP(B91,Data!$A:$AN,MATCH(yoy!$W$1,Data!$A$1:$AN$1,),)-VLOOKUP(A91,Data!$A:$AN,MATCH(yoy!$W$1,Data!$A$1:$AN$1,),))/VLOOKUP(A91,Data!$A:$AN,MATCH(yoy!$W$1,Data!$A$1:$AN$1,),))+1)^12-1)</f>
        <v>#N/A</v>
      </c>
      <c r="X91" s="14">
        <f>IF(VLOOKUP(B91,Data!$A:$AN,MATCH(yoy!$X$1,Data!$A$1:$AN$1,),)=0,"#N/A",(((VLOOKUP(B91,Data!$A:$AN,MATCH(yoy!$X$1,Data!$A$1:$AN$1,),)-VLOOKUP(A91,Data!$A:$AN,MATCH(yoy!$X$1,Data!$A$1:$AN$1,),))/VLOOKUP(A91,Data!$A:$AN,MATCH(yoy!$X$1,Data!$A$1:$AN$1,),))+1)^12-1)</f>
        <v>0.16474384911658269</v>
      </c>
      <c r="Y91" s="14" t="str">
        <f>IF(VLOOKUP(B91,Data!$A:$AN,MATCH(yoy!$Y$1,Data!$A$1:$AN$1,),)=0,"#N/A",(((VLOOKUP(B91,Data!$A:$AN,MATCH(yoy!$Y$1,Data!$A$1:$AN$1,),)-VLOOKUP(A91,Data!$A:$AN,MATCH(yoy!$Y$1,Data!$A$1:$AN$1,),))/VLOOKUP(A91,Data!$A:$AN,MATCH(yoy!$Y$1,Data!$A$1:$AN$1,),))+1)^12-1)</f>
        <v>#N/A</v>
      </c>
      <c r="Z91" s="14">
        <f>IF(VLOOKUP(B91,Data!$A:$AN,MATCH(yoy!$Z$1,Data!$A$1:$AN$1,),)=0,"#N/A",(((VLOOKUP(B91,Data!$A:$AN,MATCH(yoy!$Z$1,Data!$A$1:$AN$1,),)-VLOOKUP(A91,Data!$A:$AN,MATCH(yoy!$Z$1,Data!$A$1:$AN$1,),))/VLOOKUP(A91,Data!$A:$AN,MATCH(yoy!$Z$1,Data!$A$1:$AN$1,),))+1)^12-1)</f>
        <v>0.12143553491313708</v>
      </c>
      <c r="AA91" s="14" t="str">
        <f>IF(VLOOKUP(B91,Data!$A:$AN,MATCH(yoy!$AA$1,Data!$A$1:$AN$1,),)=0,"#N/A",(((VLOOKUP(B91,Data!$A:$AN,MATCH(yoy!$AA$1,Data!$A$1:$AN$1,),)-VLOOKUP(A91,Data!$A:$AN,MATCH(yoy!$AA$1,Data!$A$1:$AN$1,),))/VLOOKUP(A91,Data!$A:$AN,MATCH(yoy!$AA$1,Data!$A$1:$AN$1,),))+1)^12-1)</f>
        <v>#N/A</v>
      </c>
    </row>
    <row r="92" spans="1:27" s="70" customFormat="1" x14ac:dyDescent="0.35">
      <c r="A92" s="20">
        <f t="shared" si="5"/>
        <v>44621</v>
      </c>
      <c r="B92" s="12">
        <v>44652</v>
      </c>
      <c r="C92" s="14">
        <f>IF(VLOOKUP(B92,Data!$A:$AN,MATCH(yoy!$C$1,Data!$A$1:$AN$1,),)=0,"#N/A",(((VLOOKUP(B92,Data!$A:$AN,MATCH(yoy!$C$1,Data!$A$1:$AN$1,),)-VLOOKUP(A92,Data!$A:$AN,MATCH(yoy!$C$1,Data!$A$1:$AN$1,),))/VLOOKUP(A92,Data!$A:$AN,MATCH(yoy!$C$1,Data!$A$1:$AN$1,),))+1)^12-1)</f>
        <v>-6.7931512564030072E-3</v>
      </c>
      <c r="D92" s="14">
        <f>IF(VLOOKUP(B92,Data!$A:$AN,MATCH(yoy!$D$1,Data!$A$1:$AN$1,),)=0,"#N/A",(((VLOOKUP(B92,Data!$A:$AN,MATCH(yoy!$D$1,Data!$A$1:$AN$1,),)-VLOOKUP(A92,Data!$A:$AN,MATCH(yoy!$D$1,Data!$A$1:$AN$1,),))/VLOOKUP(A92,Data!$A:$AN,MATCH(yoy!$D$1,Data!$A$1:$AN$1,),))+1)^12-1)</f>
        <v>-5.1405454366267977E-2</v>
      </c>
      <c r="E92" s="14" t="str">
        <f>IF(VLOOKUP(B92,Data!$A:$AN,MATCH(yoy!$E$1,Data!$A$1:$AN$1,),)=0,"#N/A",(((VLOOKUP(B92,Data!$A:$AN,MATCH(yoy!$E$1,Data!$A$1:$AN$1,),)-VLOOKUP(A92,Data!$A:$AN,MATCH(yoy!$E$1,Data!$A$1:$AN$1,),))/VLOOKUP(A92,Data!$A:$AN,MATCH(yoy!$E$1,Data!$A$1:$AN$1,),))+1)^12-1)</f>
        <v>#N/A</v>
      </c>
      <c r="F92" s="14">
        <f>IF(VLOOKUP(B92,Data!$A:$AN,MATCH(yoy!$F$1,Data!$A$1:$AN$1,),)=0,"#N/A",(((VLOOKUP(B92,Data!$A:$AN,MATCH(yoy!$F$1,Data!$A$1:$AN$1,),)-VLOOKUP(A92,Data!$A:$AN,MATCH(yoy!$F$1,Data!$A$1:$AN$1,),))/VLOOKUP(A92,Data!$A:$AN,MATCH(yoy!$F$1,Data!$A$1:$AN$1,),))+1)^12-1)</f>
        <v>8.8172032444788107E-2</v>
      </c>
      <c r="G92" s="14">
        <f>IF(VLOOKUP(B92,Data!$A:$AN,MATCH(yoy!$G$1,Data!$A$1:$AN$1,),)=0,"#N/A",(((VLOOKUP(B92,Data!$A:$AN,MATCH(yoy!$G$1,Data!$A$1:$AN$1,),)-VLOOKUP(A92,Data!$A:$AN,MATCH(yoy!$G$1,Data!$A$1:$AN$1,),))/VLOOKUP(A92,Data!$A:$AN,MATCH(yoy!$G$1,Data!$A$1:$AN$1,),))+1)^12-1)</f>
        <v>3.5137315313682471E-2</v>
      </c>
      <c r="H92" s="14">
        <f>IF(VLOOKUP(B92,Data!$A:$AN,MATCH(yoy!$H$1,Data!$A$1:$AN$1,),)=0,"#N/A",(((VLOOKUP(B92,Data!$A:$AN,MATCH(yoy!$H$1,Data!$A$1:$AN$1,),)-VLOOKUP(A92,Data!$A:$AN,MATCH(yoy!$H$1,Data!$A$1:$AN$1,),))/VLOOKUP(A92,Data!$A:$AN,MATCH(yoy!$H$1,Data!$A$1:$AN$1,),))+1)^12-1)</f>
        <v>4.1749696560544391E-2</v>
      </c>
      <c r="I92" s="14" t="str">
        <f>IF(VLOOKUP(B92,Data!$A:$AN,MATCH(yoy!$I$1,Data!$A$1:$AN$1,),)=0,"#N/A",(((VLOOKUP(B92,Data!$A:$AN,MATCH(yoy!$I$1,Data!$A$1:$AN$1,),)-VLOOKUP(A92,Data!$A:$AN,MATCH(yoy!$I$1,Data!$A$1:$AN$1,),))/VLOOKUP(A92,Data!$A:$AN,MATCH(yoy!$I$1,Data!$A$1:$AN$1,),))+1)^12-1)</f>
        <v>#N/A</v>
      </c>
      <c r="J92" s="14" t="str">
        <f>IF(VLOOKUP(B92,Data!$A:$AN,MATCH(yoy!$J$1,Data!$A$1:$AN$1,),)=0,"#N/A",(((VLOOKUP(B92,Data!$A:$AN,MATCH(yoy!$J$1,Data!$A$1:$AN$1,),)-VLOOKUP(A92,Data!$A:$AN,MATCH(yoy!$J$1,Data!$A$1:$AN$1,),))/VLOOKUP(A92,Data!$A:$AN,MATCH(yoy!$J$1,Data!$A$1:$AN$1,),))+1)^12-1)</f>
        <v>#N/A</v>
      </c>
      <c r="K92" s="14">
        <f>IF(VLOOKUP(B92,Data!$A:$AN,MATCH(yoy!$K$1,Data!$A$1:$AN$1,),)=0,"#N/A",(((VLOOKUP(B92,Data!$A:$AN,MATCH(yoy!$K$1,Data!$A$1:$AN$1,),)-VLOOKUP(A92,Data!$A:$AN,MATCH(yoy!$K$1,Data!$A$1:$AN$1,),))/VLOOKUP(A92,Data!$A:$AN,MATCH(yoy!$K$1,Data!$A$1:$AN$1,),))+1)^12-1)</f>
        <v>0.14402658565832271</v>
      </c>
      <c r="L92" s="14" t="str">
        <f>IF(VLOOKUP(B92,Data!$A:$AN,MATCH(yoy!$L$1,Data!$A$1:$AN$1,),)=0,"#N/A",(((VLOOKUP(B92,Data!$A:$AN,MATCH(yoy!$L$1,Data!$A$1:$AN$1,),)-VLOOKUP(A92,Data!$A:$AN,MATCH(yoy!$L$1,Data!$A$1:$AN$1,),))/VLOOKUP(A92,Data!$A:$AN,MATCH(yoy!$L$1,Data!$A$1:$AN$1,),))+1)^12-1)</f>
        <v>#N/A</v>
      </c>
      <c r="M92" s="14" t="str">
        <f>IF(VLOOKUP(B92,Data!$A:$AN,MATCH(yoy!$M$1,Data!$A$1:$AN$1,),)=0,"#N/A",(((VLOOKUP(B92,Data!$A:$AN,MATCH(yoy!$M$1,Data!$A$1:$AN$1,),)-VLOOKUP(A92,Data!$A:$AN,MATCH(yoy!$M$1,Data!$A$1:$AN$1,),))/VLOOKUP(A92,Data!$A:$AN,MATCH(yoy!$M$1,Data!$A$1:$AN$1,),))+1)^12-1)</f>
        <v>#N/A</v>
      </c>
      <c r="N92" s="14">
        <f>IF(VLOOKUP(B92,Data!$A:$AN,MATCH(yoy!$N$1,Data!$A$1:$AN$1,),)=0,"#N/A",(((VLOOKUP(B92,Data!$A:$AN,MATCH(yoy!$N$1,Data!$A$1:$AN$1,),)-VLOOKUP(A92,Data!$A:$AN,MATCH(yoy!$N$1,Data!$A$1:$AN$1,),))/VLOOKUP(A92,Data!$A:$AN,MATCH(yoy!$N$1,Data!$A$1:$AN$1,),))+1)^12-1)</f>
        <v>0.11909267462593998</v>
      </c>
      <c r="O92" s="14" t="str">
        <f>IF(VLOOKUP(B92,Data!$A:$AN,MATCH(yoy!$O$1,Data!$A$1:$AN$1,),)=0,"#N/A",(((VLOOKUP(B92,Data!$A:$AN,MATCH(yoy!$O$1,Data!$A$1:$AN$1,),)-VLOOKUP(A92,Data!$A:$AN,MATCH(yoy!$O$1,Data!$A$1:$AN$1,),))/VLOOKUP(A92,Data!$A:$AN,MATCH(yoy!$O$1,Data!$A$1:$AN$1,),))+1)^12-1)</f>
        <v>#N/A</v>
      </c>
      <c r="P92" s="14">
        <f>IF(VLOOKUP(B92,Data!$A:$AN,MATCH(yoy!$P$1,Data!$A$1:$AN$1,),)=0,"#N/A",(((VLOOKUP(B92,Data!$A:$AN,MATCH(yoy!$P$1,Data!$A$1:$AN$1,),)-VLOOKUP(A92,Data!$A:$AN,MATCH(yoy!$P$1,Data!$A$1:$AN$1,),))/VLOOKUP(A92,Data!$A:$AN,MATCH(yoy!$P$1,Data!$A$1:$AN$1,),))+1)^12-1)</f>
        <v>0.10901444543036054</v>
      </c>
      <c r="Q92" s="14">
        <f>IF(VLOOKUP(B92,Data!$A:$AN,MATCH(yoy!$Q$1,Data!$A$1:$AN$1,),)=0,"#N/A",(((VLOOKUP(B92,Data!$A:$AN,MATCH(yoy!$Q$1,Data!$A$1:$AN$1,),)-VLOOKUP(A92,Data!$A:$AN,MATCH(yoy!$Q$1,Data!$A$1:$AN$1,),))/VLOOKUP(A92,Data!$A:$AN,MATCH(yoy!$Q$1,Data!$A$1:$AN$1,),))+1)^12-1)</f>
        <v>8.1949930657903014E-2</v>
      </c>
      <c r="R92" s="14" t="str">
        <f>IF(VLOOKUP(B92,Data!$A:$AN,MATCH(yoy!$R$1,Data!$A$1:$AN$1,),)=0,"#N/A",(((VLOOKUP(B92,Data!$A:$AN,MATCH(yoy!$R$1,Data!$A$1:$AN$1,),)-VLOOKUP(A92,Data!$A:$AN,MATCH(yoy!$R$1,Data!$A$1:$AN$1,),))/VLOOKUP(A92,Data!$A:$AN,MATCH(yoy!$R$1,Data!$A$1:$AN$1,),))+1)^12-1)</f>
        <v>#N/A</v>
      </c>
      <c r="S92" s="14">
        <f>IF(VLOOKUP(B92,Data!$A:$AN,MATCH(yoy!$S$1,Data!$A$1:$AN$1,),)=0,"#N/A",(((VLOOKUP(B92,Data!$A:$AN,MATCH(yoy!$S$1,Data!$A$1:$AN$1,),)-VLOOKUP(A92,Data!$A:$AN,MATCH(yoy!$S$1,Data!$A$1:$AN$1,),))/VLOOKUP(A92,Data!$A:$AN,MATCH(yoy!$S$1,Data!$A$1:$AN$1,),))+1)^12-1)</f>
        <v>2.2472941433471449E-2</v>
      </c>
      <c r="T92" s="14" t="str">
        <f>IF(VLOOKUP(B92,Data!$A:$AN,MATCH(yoy!$T$1,Data!$A$1:$AN$1,),)=0,"#N/A",(((VLOOKUP(B92,Data!$A:$AN,MATCH(yoy!$T$1,Data!$A$1:$AN$1,),)-VLOOKUP(A92,Data!$A:$AN,MATCH(yoy!$T$1,Data!$A$1:$AN$1,),))/VLOOKUP(A92,Data!$A:$AN,MATCH(yoy!$T$1,Data!$A$1:$AN$1,),))+1)^12-1)</f>
        <v>#N/A</v>
      </c>
      <c r="U92" s="14" t="str">
        <f>IF(VLOOKUP(B92,Data!$A:$AN,MATCH(yoy!$U$1,Data!$A$1:$AN$1,),)=0,"#N/A",(((VLOOKUP(B92,Data!$A:$AN,MATCH(yoy!$U$1,Data!$A$1:$AN$1,),)-VLOOKUP(A92,Data!$A:$AN,MATCH(yoy!$U$1,Data!$A$1:$AN$1,),))/VLOOKUP(A92,Data!$A:$AN,MATCH(yoy!$U$1,Data!$A$1:$AN$1,),))+1)^12-1)</f>
        <v>#N/A</v>
      </c>
      <c r="V92" s="14">
        <f>IF(VLOOKUP(B92,Data!$A:$AN,MATCH(yoy!$V$1,Data!$A$1:$AN$1,),)=0,"#N/A",(((VLOOKUP(B92,Data!$A:$AN,MATCH(yoy!$V$1,Data!$A$1:$AN$1,),)-VLOOKUP(A92,Data!$A:$AN,MATCH(yoy!$V$1,Data!$A$1:$AN$1,),))/VLOOKUP(A92,Data!$A:$AN,MATCH(yoy!$V$1,Data!$A$1:$AN$1,),))+1)^12-1)</f>
        <v>8.8331909075844983E-3</v>
      </c>
      <c r="W92" s="14" t="str">
        <f>IF(VLOOKUP(B92,Data!$A:$AN,MATCH(yoy!$W$1,Data!$A$1:$AN$1,),)=0,"#N/A",(((VLOOKUP(B92,Data!$A:$AN,MATCH(yoy!$W$1,Data!$A$1:$AN$1,),)-VLOOKUP(A92,Data!$A:$AN,MATCH(yoy!$W$1,Data!$A$1:$AN$1,),))/VLOOKUP(A92,Data!$A:$AN,MATCH(yoy!$W$1,Data!$A$1:$AN$1,),))+1)^12-1)</f>
        <v>#N/A</v>
      </c>
      <c r="X92" s="14">
        <f>IF(VLOOKUP(B92,Data!$A:$AN,MATCH(yoy!$X$1,Data!$A$1:$AN$1,),)=0,"#N/A",(((VLOOKUP(B92,Data!$A:$AN,MATCH(yoy!$X$1,Data!$A$1:$AN$1,),)-VLOOKUP(A92,Data!$A:$AN,MATCH(yoy!$X$1,Data!$A$1:$AN$1,),))/VLOOKUP(A92,Data!$A:$AN,MATCH(yoy!$X$1,Data!$A$1:$AN$1,),))+1)^12-1)</f>
        <v>6.1743788425195012E-2</v>
      </c>
      <c r="Y92" s="14" t="str">
        <f>IF(VLOOKUP(B92,Data!$A:$AN,MATCH(yoy!$Y$1,Data!$A$1:$AN$1,),)=0,"#N/A",(((VLOOKUP(B92,Data!$A:$AN,MATCH(yoy!$Y$1,Data!$A$1:$AN$1,),)-VLOOKUP(A92,Data!$A:$AN,MATCH(yoy!$Y$1,Data!$A$1:$AN$1,),))/VLOOKUP(A92,Data!$A:$AN,MATCH(yoy!$Y$1,Data!$A$1:$AN$1,),))+1)^12-1)</f>
        <v>#N/A</v>
      </c>
      <c r="Z92" s="14">
        <f>IF(VLOOKUP(B92,Data!$A:$AN,MATCH(yoy!$Z$1,Data!$A$1:$AN$1,),)=0,"#N/A",(((VLOOKUP(B92,Data!$A:$AN,MATCH(yoy!$Z$1,Data!$A$1:$AN$1,),)-VLOOKUP(A92,Data!$A:$AN,MATCH(yoy!$Z$1,Data!$A$1:$AN$1,),))/VLOOKUP(A92,Data!$A:$AN,MATCH(yoy!$Z$1,Data!$A$1:$AN$1,),))+1)^12-1)</f>
        <v>4.0777855492160731E-2</v>
      </c>
      <c r="AA92" s="14" t="str">
        <f>IF(VLOOKUP(B92,Data!$A:$AN,MATCH(yoy!$AA$1,Data!$A$1:$AN$1,),)=0,"#N/A",(((VLOOKUP(B92,Data!$A:$AN,MATCH(yoy!$AA$1,Data!$A$1:$AN$1,),)-VLOOKUP(A92,Data!$A:$AN,MATCH(yoy!$AA$1,Data!$A$1:$AN$1,),))/VLOOKUP(A92,Data!$A:$AN,MATCH(yoy!$AA$1,Data!$A$1:$AN$1,),))+1)^12-1)</f>
        <v>#N/A</v>
      </c>
    </row>
    <row r="93" spans="1:27" s="70" customFormat="1" x14ac:dyDescent="0.35">
      <c r="A93" s="20">
        <f t="shared" si="5"/>
        <v>44652</v>
      </c>
      <c r="B93" s="12">
        <v>44682</v>
      </c>
      <c r="C93" s="14">
        <f>IF(VLOOKUP(B93,Data!$A:$AN,MATCH(yoy!$C$1,Data!$A$1:$AN$1,),)=0,"#N/A",(((VLOOKUP(B93,Data!$A:$AN,MATCH(yoy!$C$1,Data!$A$1:$AN$1,),)-VLOOKUP(A93,Data!$A:$AN,MATCH(yoy!$C$1,Data!$A$1:$AN$1,),))/VLOOKUP(A93,Data!$A:$AN,MATCH(yoy!$C$1,Data!$A$1:$AN$1,),))+1)^12-1)</f>
        <v>1.8599902148601855E-2</v>
      </c>
      <c r="D93" s="14">
        <f>IF(VLOOKUP(B93,Data!$A:$AN,MATCH(yoy!$D$1,Data!$A$1:$AN$1,),)=0,"#N/A",(((VLOOKUP(B93,Data!$A:$AN,MATCH(yoy!$D$1,Data!$A$1:$AN$1,),)-VLOOKUP(A93,Data!$A:$AN,MATCH(yoy!$D$1,Data!$A$1:$AN$1,),))/VLOOKUP(A93,Data!$A:$AN,MATCH(yoy!$D$1,Data!$A$1:$AN$1,),))+1)^12-1)</f>
        <v>2.7213483112669135E-3</v>
      </c>
      <c r="E93" s="14" t="str">
        <f>IF(VLOOKUP(B93,Data!$A:$AN,MATCH(yoy!$E$1,Data!$A$1:$AN$1,),)=0,"#N/A",(((VLOOKUP(B93,Data!$A:$AN,MATCH(yoy!$E$1,Data!$A$1:$AN$1,),)-VLOOKUP(A93,Data!$A:$AN,MATCH(yoy!$E$1,Data!$A$1:$AN$1,),))/VLOOKUP(A93,Data!$A:$AN,MATCH(yoy!$E$1,Data!$A$1:$AN$1,),))+1)^12-1)</f>
        <v>#N/A</v>
      </c>
      <c r="F93" s="14">
        <f>IF(VLOOKUP(B93,Data!$A:$AN,MATCH(yoy!$F$1,Data!$A$1:$AN$1,),)=0,"#N/A",(((VLOOKUP(B93,Data!$A:$AN,MATCH(yoy!$F$1,Data!$A$1:$AN$1,),)-VLOOKUP(A93,Data!$A:$AN,MATCH(yoy!$F$1,Data!$A$1:$AN$1,),))/VLOOKUP(A93,Data!$A:$AN,MATCH(yoy!$F$1,Data!$A$1:$AN$1,),))+1)^12-1)</f>
        <v>6.4608487955372551E-2</v>
      </c>
      <c r="G93" s="14">
        <f>IF(VLOOKUP(B93,Data!$A:$AN,MATCH(yoy!$G$1,Data!$A$1:$AN$1,),)=0,"#N/A",(((VLOOKUP(B93,Data!$A:$AN,MATCH(yoy!$G$1,Data!$A$1:$AN$1,),)-VLOOKUP(A93,Data!$A:$AN,MATCH(yoy!$G$1,Data!$A$1:$AN$1,),))/VLOOKUP(A93,Data!$A:$AN,MATCH(yoy!$G$1,Data!$A$1:$AN$1,),))+1)^12-1)</f>
        <v>4.0790812484616801E-3</v>
      </c>
      <c r="H93" s="14">
        <f>IF(VLOOKUP(B93,Data!$A:$AN,MATCH(yoy!$H$1,Data!$A$1:$AN$1,),)=0,"#N/A",(((VLOOKUP(B93,Data!$A:$AN,MATCH(yoy!$H$1,Data!$A$1:$AN$1,),)-VLOOKUP(A93,Data!$A:$AN,MATCH(yoy!$H$1,Data!$A$1:$AN$1,),))/VLOOKUP(A93,Data!$A:$AN,MATCH(yoy!$H$1,Data!$A$1:$AN$1,),))+1)^12-1)</f>
        <v>-2.6644720743449479E-2</v>
      </c>
      <c r="I93" s="14" t="str">
        <f>IF(VLOOKUP(B93,Data!$A:$AN,MATCH(yoy!$I$1,Data!$A$1:$AN$1,),)=0,"#N/A",(((VLOOKUP(B93,Data!$A:$AN,MATCH(yoy!$I$1,Data!$A$1:$AN$1,),)-VLOOKUP(A93,Data!$A:$AN,MATCH(yoy!$I$1,Data!$A$1:$AN$1,),))/VLOOKUP(A93,Data!$A:$AN,MATCH(yoy!$I$1,Data!$A$1:$AN$1,),))+1)^12-1)</f>
        <v>#N/A</v>
      </c>
      <c r="J93" s="14" t="str">
        <f>IF(VLOOKUP(B93,Data!$A:$AN,MATCH(yoy!$J$1,Data!$A$1:$AN$1,),)=0,"#N/A",(((VLOOKUP(B93,Data!$A:$AN,MATCH(yoy!$J$1,Data!$A$1:$AN$1,),)-VLOOKUP(A93,Data!$A:$AN,MATCH(yoy!$J$1,Data!$A$1:$AN$1,),))/VLOOKUP(A93,Data!$A:$AN,MATCH(yoy!$J$1,Data!$A$1:$AN$1,),))+1)^12-1)</f>
        <v>#N/A</v>
      </c>
      <c r="K93" s="14">
        <f>IF(VLOOKUP(B93,Data!$A:$AN,MATCH(yoy!$K$1,Data!$A$1:$AN$1,),)=0,"#N/A",(((VLOOKUP(B93,Data!$A:$AN,MATCH(yoy!$K$1,Data!$A$1:$AN$1,),)-VLOOKUP(A93,Data!$A:$AN,MATCH(yoy!$K$1,Data!$A$1:$AN$1,),))/VLOOKUP(A93,Data!$A:$AN,MATCH(yoy!$K$1,Data!$A$1:$AN$1,),))+1)^12-1)</f>
        <v>7.345543380003261E-2</v>
      </c>
      <c r="L93" s="14" t="str">
        <f>IF(VLOOKUP(B93,Data!$A:$AN,MATCH(yoy!$L$1,Data!$A$1:$AN$1,),)=0,"#N/A",(((VLOOKUP(B93,Data!$A:$AN,MATCH(yoy!$L$1,Data!$A$1:$AN$1,),)-VLOOKUP(A93,Data!$A:$AN,MATCH(yoy!$L$1,Data!$A$1:$AN$1,),))/VLOOKUP(A93,Data!$A:$AN,MATCH(yoy!$L$1,Data!$A$1:$AN$1,),))+1)^12-1)</f>
        <v>#N/A</v>
      </c>
      <c r="M93" s="14" t="str">
        <f>IF(VLOOKUP(B93,Data!$A:$AN,MATCH(yoy!$M$1,Data!$A$1:$AN$1,),)=0,"#N/A",(((VLOOKUP(B93,Data!$A:$AN,MATCH(yoy!$M$1,Data!$A$1:$AN$1,),)-VLOOKUP(A93,Data!$A:$AN,MATCH(yoy!$M$1,Data!$A$1:$AN$1,),))/VLOOKUP(A93,Data!$A:$AN,MATCH(yoy!$M$1,Data!$A$1:$AN$1,),))+1)^12-1)</f>
        <v>#N/A</v>
      </c>
      <c r="N93" s="14">
        <f>IF(VLOOKUP(B93,Data!$A:$AN,MATCH(yoy!$N$1,Data!$A$1:$AN$1,),)=0,"#N/A",(((VLOOKUP(B93,Data!$A:$AN,MATCH(yoy!$N$1,Data!$A$1:$AN$1,),)-VLOOKUP(A93,Data!$A:$AN,MATCH(yoy!$N$1,Data!$A$1:$AN$1,),))/VLOOKUP(A93,Data!$A:$AN,MATCH(yoy!$N$1,Data!$A$1:$AN$1,),))+1)^12-1)</f>
        <v>-7.503221557596973E-2</v>
      </c>
      <c r="O93" s="14" t="str">
        <f>IF(VLOOKUP(B93,Data!$A:$AN,MATCH(yoy!$O$1,Data!$A$1:$AN$1,),)=0,"#N/A",(((VLOOKUP(B93,Data!$A:$AN,MATCH(yoy!$O$1,Data!$A$1:$AN$1,),)-VLOOKUP(A93,Data!$A:$AN,MATCH(yoy!$O$1,Data!$A$1:$AN$1,),))/VLOOKUP(A93,Data!$A:$AN,MATCH(yoy!$O$1,Data!$A$1:$AN$1,),))+1)^12-1)</f>
        <v>#N/A</v>
      </c>
      <c r="P93" s="14">
        <f>IF(VLOOKUP(B93,Data!$A:$AN,MATCH(yoy!$P$1,Data!$A$1:$AN$1,),)=0,"#N/A",(((VLOOKUP(B93,Data!$A:$AN,MATCH(yoy!$P$1,Data!$A$1:$AN$1,),)-VLOOKUP(A93,Data!$A:$AN,MATCH(yoy!$P$1,Data!$A$1:$AN$1,),))/VLOOKUP(A93,Data!$A:$AN,MATCH(yoy!$P$1,Data!$A$1:$AN$1,),))+1)^12-1)</f>
        <v>8.9103996203292901E-2</v>
      </c>
      <c r="Q93" s="14">
        <f>IF(VLOOKUP(B93,Data!$A:$AN,MATCH(yoy!$Q$1,Data!$A$1:$AN$1,),)=0,"#N/A",(((VLOOKUP(B93,Data!$A:$AN,MATCH(yoy!$Q$1,Data!$A$1:$AN$1,),)-VLOOKUP(A93,Data!$A:$AN,MATCH(yoy!$Q$1,Data!$A$1:$AN$1,),))/VLOOKUP(A93,Data!$A:$AN,MATCH(yoy!$Q$1,Data!$A$1:$AN$1,),))+1)^12-1)</f>
        <v>8.2836673490463753E-2</v>
      </c>
      <c r="R93" s="14" t="str">
        <f>IF(VLOOKUP(B93,Data!$A:$AN,MATCH(yoy!$R$1,Data!$A$1:$AN$1,),)=0,"#N/A",(((VLOOKUP(B93,Data!$A:$AN,MATCH(yoy!$R$1,Data!$A$1:$AN$1,),)-VLOOKUP(A93,Data!$A:$AN,MATCH(yoy!$R$1,Data!$A$1:$AN$1,),))/VLOOKUP(A93,Data!$A:$AN,MATCH(yoy!$R$1,Data!$A$1:$AN$1,),))+1)^12-1)</f>
        <v>#N/A</v>
      </c>
      <c r="S93" s="14">
        <f>IF(VLOOKUP(B93,Data!$A:$AN,MATCH(yoy!$S$1,Data!$A$1:$AN$1,),)=0,"#N/A",(((VLOOKUP(B93,Data!$A:$AN,MATCH(yoy!$S$1,Data!$A$1:$AN$1,),)-VLOOKUP(A93,Data!$A:$AN,MATCH(yoy!$S$1,Data!$A$1:$AN$1,),))/VLOOKUP(A93,Data!$A:$AN,MATCH(yoy!$S$1,Data!$A$1:$AN$1,),))+1)^12-1)</f>
        <v>8.5476000624409298E-2</v>
      </c>
      <c r="T93" s="14" t="str">
        <f>IF(VLOOKUP(B93,Data!$A:$AN,MATCH(yoy!$T$1,Data!$A$1:$AN$1,),)=0,"#N/A",(((VLOOKUP(B93,Data!$A:$AN,MATCH(yoy!$T$1,Data!$A$1:$AN$1,),)-VLOOKUP(A93,Data!$A:$AN,MATCH(yoy!$T$1,Data!$A$1:$AN$1,),))/VLOOKUP(A93,Data!$A:$AN,MATCH(yoy!$T$1,Data!$A$1:$AN$1,),))+1)^12-1)</f>
        <v>#N/A</v>
      </c>
      <c r="U93" s="14" t="str">
        <f>IF(VLOOKUP(B93,Data!$A:$AN,MATCH(yoy!$U$1,Data!$A$1:$AN$1,),)=0,"#N/A",(((VLOOKUP(B93,Data!$A:$AN,MATCH(yoy!$U$1,Data!$A$1:$AN$1,),)-VLOOKUP(A93,Data!$A:$AN,MATCH(yoy!$U$1,Data!$A$1:$AN$1,),))/VLOOKUP(A93,Data!$A:$AN,MATCH(yoy!$U$1,Data!$A$1:$AN$1,),))+1)^12-1)</f>
        <v>#N/A</v>
      </c>
      <c r="V93" s="14">
        <f>IF(VLOOKUP(B93,Data!$A:$AN,MATCH(yoy!$V$1,Data!$A$1:$AN$1,),)=0,"#N/A",(((VLOOKUP(B93,Data!$A:$AN,MATCH(yoy!$V$1,Data!$A$1:$AN$1,),)-VLOOKUP(A93,Data!$A:$AN,MATCH(yoy!$V$1,Data!$A$1:$AN$1,),))/VLOOKUP(A93,Data!$A:$AN,MATCH(yoy!$V$1,Data!$A$1:$AN$1,),))+1)^12-1)</f>
        <v>0.12193990362443774</v>
      </c>
      <c r="W93" s="14" t="str">
        <f>IF(VLOOKUP(B93,Data!$A:$AN,MATCH(yoy!$W$1,Data!$A$1:$AN$1,),)=0,"#N/A",(((VLOOKUP(B93,Data!$A:$AN,MATCH(yoy!$W$1,Data!$A$1:$AN$1,),)-VLOOKUP(A93,Data!$A:$AN,MATCH(yoy!$W$1,Data!$A$1:$AN$1,),))/VLOOKUP(A93,Data!$A:$AN,MATCH(yoy!$W$1,Data!$A$1:$AN$1,),))+1)^12-1)</f>
        <v>#N/A</v>
      </c>
      <c r="X93" s="14">
        <f>IF(VLOOKUP(B93,Data!$A:$AN,MATCH(yoy!$X$1,Data!$A$1:$AN$1,),)=0,"#N/A",(((VLOOKUP(B93,Data!$A:$AN,MATCH(yoy!$X$1,Data!$A$1:$AN$1,),)-VLOOKUP(A93,Data!$A:$AN,MATCH(yoy!$X$1,Data!$A$1:$AN$1,),))/VLOOKUP(A93,Data!$A:$AN,MATCH(yoy!$X$1,Data!$A$1:$AN$1,),))+1)^12-1)</f>
        <v>-2.9304096581691308E-2</v>
      </c>
      <c r="Y93" s="14" t="str">
        <f>IF(VLOOKUP(B93,Data!$A:$AN,MATCH(yoy!$Y$1,Data!$A$1:$AN$1,),)=0,"#N/A",(((VLOOKUP(B93,Data!$A:$AN,MATCH(yoy!$Y$1,Data!$A$1:$AN$1,),)-VLOOKUP(A93,Data!$A:$AN,MATCH(yoy!$Y$1,Data!$A$1:$AN$1,),))/VLOOKUP(A93,Data!$A:$AN,MATCH(yoy!$Y$1,Data!$A$1:$AN$1,),))+1)^12-1)</f>
        <v>#N/A</v>
      </c>
      <c r="Z93" s="14">
        <f>IF(VLOOKUP(B93,Data!$A:$AN,MATCH(yoy!$Z$1,Data!$A$1:$AN$1,),)=0,"#N/A",(((VLOOKUP(B93,Data!$A:$AN,MATCH(yoy!$Z$1,Data!$A$1:$AN$1,),)-VLOOKUP(A93,Data!$A:$AN,MATCH(yoy!$Z$1,Data!$A$1:$AN$1,),))/VLOOKUP(A93,Data!$A:$AN,MATCH(yoy!$Z$1,Data!$A$1:$AN$1,),))+1)^12-1)</f>
        <v>9.431770014426677E-2</v>
      </c>
      <c r="AA93" s="14" t="str">
        <f>IF(VLOOKUP(B93,Data!$A:$AN,MATCH(yoy!$AA$1,Data!$A$1:$AN$1,),)=0,"#N/A",(((VLOOKUP(B93,Data!$A:$AN,MATCH(yoy!$AA$1,Data!$A$1:$AN$1,),)-VLOOKUP(A93,Data!$A:$AN,MATCH(yoy!$AA$1,Data!$A$1:$AN$1,),))/VLOOKUP(A93,Data!$A:$AN,MATCH(yoy!$AA$1,Data!$A$1:$AN$1,),))+1)^12-1)</f>
        <v>#N/A</v>
      </c>
    </row>
    <row r="94" spans="1:27" s="70" customFormat="1" x14ac:dyDescent="0.35">
      <c r="A94" s="20">
        <f t="shared" si="5"/>
        <v>44682</v>
      </c>
      <c r="B94" s="12">
        <v>44713</v>
      </c>
      <c r="C94" s="14">
        <f>IF(VLOOKUP(B94,Data!$A:$AN,MATCH(yoy!$C$1,Data!$A$1:$AN$1,),)=0,"#N/A",(((VLOOKUP(B94,Data!$A:$AN,MATCH(yoy!$C$1,Data!$A$1:$AN$1,),)-VLOOKUP(A94,Data!$A:$AN,MATCH(yoy!$C$1,Data!$A$1:$AN$1,),))/VLOOKUP(A94,Data!$A:$AN,MATCH(yoy!$C$1,Data!$A$1:$AN$1,),))+1)^12-1)</f>
        <v>1.2759361618340126E-2</v>
      </c>
      <c r="D94" s="14">
        <f>IF(VLOOKUP(B94,Data!$A:$AN,MATCH(yoy!$D$1,Data!$A$1:$AN$1,),)=0,"#N/A",(((VLOOKUP(B94,Data!$A:$AN,MATCH(yoy!$D$1,Data!$A$1:$AN$1,),)-VLOOKUP(A94,Data!$A:$AN,MATCH(yoy!$D$1,Data!$A$1:$AN$1,),))/VLOOKUP(A94,Data!$A:$AN,MATCH(yoy!$D$1,Data!$A$1:$AN$1,),))+1)^12-1)</f>
        <v>-2.2929640224721326E-2</v>
      </c>
      <c r="E94" s="14" t="str">
        <f>IF(VLOOKUP(B94,Data!$A:$AN,MATCH(yoy!$E$1,Data!$A$1:$AN$1,),)=0,"#N/A",(((VLOOKUP(B94,Data!$A:$AN,MATCH(yoy!$E$1,Data!$A$1:$AN$1,),)-VLOOKUP(A94,Data!$A:$AN,MATCH(yoy!$E$1,Data!$A$1:$AN$1,),))/VLOOKUP(A94,Data!$A:$AN,MATCH(yoy!$E$1,Data!$A$1:$AN$1,),))+1)^12-1)</f>
        <v>#N/A</v>
      </c>
      <c r="F94" s="14">
        <f>IF(VLOOKUP(B94,Data!$A:$AN,MATCH(yoy!$F$1,Data!$A$1:$AN$1,),)=0,"#N/A",(((VLOOKUP(B94,Data!$A:$AN,MATCH(yoy!$F$1,Data!$A$1:$AN$1,),)-VLOOKUP(A94,Data!$A:$AN,MATCH(yoy!$F$1,Data!$A$1:$AN$1,),))/VLOOKUP(A94,Data!$A:$AN,MATCH(yoy!$F$1,Data!$A$1:$AN$1,),))+1)^12-1)</f>
        <v>5.0627118351990408E-2</v>
      </c>
      <c r="G94" s="14">
        <f>IF(VLOOKUP(B94,Data!$A:$AN,MATCH(yoy!$G$1,Data!$A$1:$AN$1,),)=0,"#N/A",(((VLOOKUP(B94,Data!$A:$AN,MATCH(yoy!$G$1,Data!$A$1:$AN$1,),)-VLOOKUP(A94,Data!$A:$AN,MATCH(yoy!$G$1,Data!$A$1:$AN$1,),))/VLOOKUP(A94,Data!$A:$AN,MATCH(yoy!$G$1,Data!$A$1:$AN$1,),))+1)^12-1)</f>
        <v>4.0398480012397764E-2</v>
      </c>
      <c r="H94" s="14">
        <f>IF(VLOOKUP(B94,Data!$A:$AN,MATCH(yoy!$H$1,Data!$A$1:$AN$1,),)=0,"#N/A",(((VLOOKUP(B94,Data!$A:$AN,MATCH(yoy!$H$1,Data!$A$1:$AN$1,),)-VLOOKUP(A94,Data!$A:$AN,MATCH(yoy!$H$1,Data!$A$1:$AN$1,),))/VLOOKUP(A94,Data!$A:$AN,MATCH(yoy!$H$1,Data!$A$1:$AN$1,),))+1)^12-1)</f>
        <v>3.3976407600459835E-2</v>
      </c>
      <c r="I94" s="14" t="str">
        <f>IF(VLOOKUP(B94,Data!$A:$AN,MATCH(yoy!$I$1,Data!$A$1:$AN$1,),)=0,"#N/A",(((VLOOKUP(B94,Data!$A:$AN,MATCH(yoy!$I$1,Data!$A$1:$AN$1,),)-VLOOKUP(A94,Data!$A:$AN,MATCH(yoy!$I$1,Data!$A$1:$AN$1,),))/VLOOKUP(A94,Data!$A:$AN,MATCH(yoy!$I$1,Data!$A$1:$AN$1,),))+1)^12-1)</f>
        <v>#N/A</v>
      </c>
      <c r="J94" s="14" t="str">
        <f>IF(VLOOKUP(B94,Data!$A:$AN,MATCH(yoy!$J$1,Data!$A$1:$AN$1,),)=0,"#N/A",(((VLOOKUP(B94,Data!$A:$AN,MATCH(yoy!$J$1,Data!$A$1:$AN$1,),)-VLOOKUP(A94,Data!$A:$AN,MATCH(yoy!$J$1,Data!$A$1:$AN$1,),))/VLOOKUP(A94,Data!$A:$AN,MATCH(yoy!$J$1,Data!$A$1:$AN$1,),))+1)^12-1)</f>
        <v>#N/A</v>
      </c>
      <c r="K94" s="14">
        <f>IF(VLOOKUP(B94,Data!$A:$AN,MATCH(yoy!$K$1,Data!$A$1:$AN$1,),)=0,"#N/A",(((VLOOKUP(B94,Data!$A:$AN,MATCH(yoy!$K$1,Data!$A$1:$AN$1,),)-VLOOKUP(A94,Data!$A:$AN,MATCH(yoy!$K$1,Data!$A$1:$AN$1,),))/VLOOKUP(A94,Data!$A:$AN,MATCH(yoy!$K$1,Data!$A$1:$AN$1,),))+1)^12-1)</f>
        <v>8.5295470909600546E-2</v>
      </c>
      <c r="L94" s="14" t="str">
        <f>IF(VLOOKUP(B94,Data!$A:$AN,MATCH(yoy!$L$1,Data!$A$1:$AN$1,),)=0,"#N/A",(((VLOOKUP(B94,Data!$A:$AN,MATCH(yoy!$L$1,Data!$A$1:$AN$1,),)-VLOOKUP(A94,Data!$A:$AN,MATCH(yoy!$L$1,Data!$A$1:$AN$1,),))/VLOOKUP(A94,Data!$A:$AN,MATCH(yoy!$L$1,Data!$A$1:$AN$1,),))+1)^12-1)</f>
        <v>#N/A</v>
      </c>
      <c r="M94" s="14" t="str">
        <f>IF(VLOOKUP(B94,Data!$A:$AN,MATCH(yoy!$M$1,Data!$A$1:$AN$1,),)=0,"#N/A",(((VLOOKUP(B94,Data!$A:$AN,MATCH(yoy!$M$1,Data!$A$1:$AN$1,),)-VLOOKUP(A94,Data!$A:$AN,MATCH(yoy!$M$1,Data!$A$1:$AN$1,),))/VLOOKUP(A94,Data!$A:$AN,MATCH(yoy!$M$1,Data!$A$1:$AN$1,),))+1)^12-1)</f>
        <v>#N/A</v>
      </c>
      <c r="N94" s="14">
        <f>IF(VLOOKUP(B94,Data!$A:$AN,MATCH(yoy!$N$1,Data!$A$1:$AN$1,),)=0,"#N/A",(((VLOOKUP(B94,Data!$A:$AN,MATCH(yoy!$N$1,Data!$A$1:$AN$1,),)-VLOOKUP(A94,Data!$A:$AN,MATCH(yoy!$N$1,Data!$A$1:$AN$1,),))/VLOOKUP(A94,Data!$A:$AN,MATCH(yoy!$N$1,Data!$A$1:$AN$1,),))+1)^12-1)</f>
        <v>-9.6298734340095726E-2</v>
      </c>
      <c r="O94" s="14" t="str">
        <f>IF(VLOOKUP(B94,Data!$A:$AN,MATCH(yoy!$O$1,Data!$A$1:$AN$1,),)=0,"#N/A",(((VLOOKUP(B94,Data!$A:$AN,MATCH(yoy!$O$1,Data!$A$1:$AN$1,),)-VLOOKUP(A94,Data!$A:$AN,MATCH(yoy!$O$1,Data!$A$1:$AN$1,),))/VLOOKUP(A94,Data!$A:$AN,MATCH(yoy!$O$1,Data!$A$1:$AN$1,),))+1)^12-1)</f>
        <v>#N/A</v>
      </c>
      <c r="P94" s="14">
        <f>IF(VLOOKUP(B94,Data!$A:$AN,MATCH(yoy!$P$1,Data!$A$1:$AN$1,),)=0,"#N/A",(((VLOOKUP(B94,Data!$A:$AN,MATCH(yoy!$P$1,Data!$A$1:$AN$1,),)-VLOOKUP(A94,Data!$A:$AN,MATCH(yoy!$P$1,Data!$A$1:$AN$1,),))/VLOOKUP(A94,Data!$A:$AN,MATCH(yoy!$P$1,Data!$A$1:$AN$1,),))+1)^12-1)</f>
        <v>7.2777258134492762E-2</v>
      </c>
      <c r="Q94" s="14">
        <f>IF(VLOOKUP(B94,Data!$A:$AN,MATCH(yoy!$Q$1,Data!$A$1:$AN$1,),)=0,"#N/A",(((VLOOKUP(B94,Data!$A:$AN,MATCH(yoy!$Q$1,Data!$A$1:$AN$1,),)-VLOOKUP(A94,Data!$A:$AN,MATCH(yoy!$Q$1,Data!$A$1:$AN$1,),))/VLOOKUP(A94,Data!$A:$AN,MATCH(yoy!$Q$1,Data!$A$1:$AN$1,),))+1)^12-1)</f>
        <v>0.10796484435401554</v>
      </c>
      <c r="R94" s="14" t="str">
        <f>IF(VLOOKUP(B94,Data!$A:$AN,MATCH(yoy!$R$1,Data!$A$1:$AN$1,),)=0,"#N/A",(((VLOOKUP(B94,Data!$A:$AN,MATCH(yoy!$R$1,Data!$A$1:$AN$1,),)-VLOOKUP(A94,Data!$A:$AN,MATCH(yoy!$R$1,Data!$A$1:$AN$1,),))/VLOOKUP(A94,Data!$A:$AN,MATCH(yoy!$R$1,Data!$A$1:$AN$1,),))+1)^12-1)</f>
        <v>#N/A</v>
      </c>
      <c r="S94" s="14">
        <f>IF(VLOOKUP(B94,Data!$A:$AN,MATCH(yoy!$S$1,Data!$A$1:$AN$1,),)=0,"#N/A",(((VLOOKUP(B94,Data!$A:$AN,MATCH(yoy!$S$1,Data!$A$1:$AN$1,),)-VLOOKUP(A94,Data!$A:$AN,MATCH(yoy!$S$1,Data!$A$1:$AN$1,),))/VLOOKUP(A94,Data!$A:$AN,MATCH(yoy!$S$1,Data!$A$1:$AN$1,),))+1)^12-1)</f>
        <v>5.27465002586609E-2</v>
      </c>
      <c r="T94" s="14" t="str">
        <f>IF(VLOOKUP(B94,Data!$A:$AN,MATCH(yoy!$T$1,Data!$A$1:$AN$1,),)=0,"#N/A",(((VLOOKUP(B94,Data!$A:$AN,MATCH(yoy!$T$1,Data!$A$1:$AN$1,),)-VLOOKUP(A94,Data!$A:$AN,MATCH(yoy!$T$1,Data!$A$1:$AN$1,),))/VLOOKUP(A94,Data!$A:$AN,MATCH(yoy!$T$1,Data!$A$1:$AN$1,),))+1)^12-1)</f>
        <v>#N/A</v>
      </c>
      <c r="U94" s="14" t="str">
        <f>IF(VLOOKUP(B94,Data!$A:$AN,MATCH(yoy!$U$1,Data!$A$1:$AN$1,),)=0,"#N/A",(((VLOOKUP(B94,Data!$A:$AN,MATCH(yoy!$U$1,Data!$A$1:$AN$1,),)-VLOOKUP(A94,Data!$A:$AN,MATCH(yoy!$U$1,Data!$A$1:$AN$1,),))/VLOOKUP(A94,Data!$A:$AN,MATCH(yoy!$U$1,Data!$A$1:$AN$1,),))+1)^12-1)</f>
        <v>#N/A</v>
      </c>
      <c r="V94" s="14">
        <f>IF(VLOOKUP(B94,Data!$A:$AN,MATCH(yoy!$V$1,Data!$A$1:$AN$1,),)=0,"#N/A",(((VLOOKUP(B94,Data!$A:$AN,MATCH(yoy!$V$1,Data!$A$1:$AN$1,),)-VLOOKUP(A94,Data!$A:$AN,MATCH(yoy!$V$1,Data!$A$1:$AN$1,),))/VLOOKUP(A94,Data!$A:$AN,MATCH(yoy!$V$1,Data!$A$1:$AN$1,),))+1)^12-1)</f>
        <v>0.13111826757654343</v>
      </c>
      <c r="W94" s="14" t="str">
        <f>IF(VLOOKUP(B94,Data!$A:$AN,MATCH(yoy!$W$1,Data!$A$1:$AN$1,),)=0,"#N/A",(((VLOOKUP(B94,Data!$A:$AN,MATCH(yoy!$W$1,Data!$A$1:$AN$1,),)-VLOOKUP(A94,Data!$A:$AN,MATCH(yoy!$W$1,Data!$A$1:$AN$1,),))/VLOOKUP(A94,Data!$A:$AN,MATCH(yoy!$W$1,Data!$A$1:$AN$1,),))+1)^12-1)</f>
        <v>#N/A</v>
      </c>
      <c r="X94" s="14">
        <f>IF(VLOOKUP(B94,Data!$A:$AN,MATCH(yoy!$X$1,Data!$A$1:$AN$1,),)=0,"#N/A",(((VLOOKUP(B94,Data!$A:$AN,MATCH(yoy!$X$1,Data!$A$1:$AN$1,),)-VLOOKUP(A94,Data!$A:$AN,MATCH(yoy!$X$1,Data!$A$1:$AN$1,),))/VLOOKUP(A94,Data!$A:$AN,MATCH(yoy!$X$1,Data!$A$1:$AN$1,),))+1)^12-1)</f>
        <v>2.361660838291324E-2</v>
      </c>
      <c r="Y94" s="14" t="str">
        <f>IF(VLOOKUP(B94,Data!$A:$AN,MATCH(yoy!$Y$1,Data!$A$1:$AN$1,),)=0,"#N/A",(((VLOOKUP(B94,Data!$A:$AN,MATCH(yoy!$Y$1,Data!$A$1:$AN$1,),)-VLOOKUP(A94,Data!$A:$AN,MATCH(yoy!$Y$1,Data!$A$1:$AN$1,),))/VLOOKUP(A94,Data!$A:$AN,MATCH(yoy!$Y$1,Data!$A$1:$AN$1,),))+1)^12-1)</f>
        <v>#N/A</v>
      </c>
      <c r="Z94" s="14">
        <f>IF(VLOOKUP(B94,Data!$A:$AN,MATCH(yoy!$Z$1,Data!$A$1:$AN$1,),)=0,"#N/A",(((VLOOKUP(B94,Data!$A:$AN,MATCH(yoy!$Z$1,Data!$A$1:$AN$1,),)-VLOOKUP(A94,Data!$A:$AN,MATCH(yoy!$Z$1,Data!$A$1:$AN$1,),))/VLOOKUP(A94,Data!$A:$AN,MATCH(yoy!$Z$1,Data!$A$1:$AN$1,),))+1)^12-1)</f>
        <v>6.3493604685443739E-2</v>
      </c>
      <c r="AA94" s="14" t="str">
        <f>IF(VLOOKUP(B94,Data!$A:$AN,MATCH(yoy!$AA$1,Data!$A$1:$AN$1,),)=0,"#N/A",(((VLOOKUP(B94,Data!$A:$AN,MATCH(yoy!$AA$1,Data!$A$1:$AN$1,),)-VLOOKUP(A94,Data!$A:$AN,MATCH(yoy!$AA$1,Data!$A$1:$AN$1,),))/VLOOKUP(A94,Data!$A:$AN,MATCH(yoy!$AA$1,Data!$A$1:$AN$1,),))+1)^12-1)</f>
        <v>#N/A</v>
      </c>
    </row>
    <row r="95" spans="1:27" s="70" customFormat="1" x14ac:dyDescent="0.35">
      <c r="A95" s="20">
        <f t="shared" si="5"/>
        <v>44713</v>
      </c>
      <c r="B95" s="12">
        <v>44743</v>
      </c>
      <c r="C95" s="14">
        <f>IF(VLOOKUP(B95,Data!$A:$AN,MATCH(yoy!$C$1,Data!$A$1:$AN$1,),)=0,"#N/A",(((VLOOKUP(B95,Data!$A:$AN,MATCH(yoy!$C$1,Data!$A$1:$AN$1,),)-VLOOKUP(A95,Data!$A:$AN,MATCH(yoy!$C$1,Data!$A$1:$AN$1,),))/VLOOKUP(A95,Data!$A:$AN,MATCH(yoy!$C$1,Data!$A$1:$AN$1,),))+1)^12-1)</f>
        <v>3.5170053767314968E-2</v>
      </c>
      <c r="D95" s="14">
        <f>IF(VLOOKUP(B95,Data!$A:$AN,MATCH(yoy!$D$1,Data!$A$1:$AN$1,),)=0,"#N/A",(((VLOOKUP(B95,Data!$A:$AN,MATCH(yoy!$D$1,Data!$A$1:$AN$1,),)-VLOOKUP(A95,Data!$A:$AN,MATCH(yoy!$D$1,Data!$A$1:$AN$1,),))/VLOOKUP(A95,Data!$A:$AN,MATCH(yoy!$D$1,Data!$A$1:$AN$1,),))+1)^12-1)</f>
        <v>1.6057922642987554E-2</v>
      </c>
      <c r="E95" s="14" t="str">
        <f>IF(VLOOKUP(B95,Data!$A:$AN,MATCH(yoy!$E$1,Data!$A$1:$AN$1,),)=0,"#N/A",(((VLOOKUP(B95,Data!$A:$AN,MATCH(yoy!$E$1,Data!$A$1:$AN$1,),)-VLOOKUP(A95,Data!$A:$AN,MATCH(yoy!$E$1,Data!$A$1:$AN$1,),))/VLOOKUP(A95,Data!$A:$AN,MATCH(yoy!$E$1,Data!$A$1:$AN$1,),))+1)^12-1)</f>
        <v>#N/A</v>
      </c>
      <c r="F95" s="14">
        <f>IF(VLOOKUP(B95,Data!$A:$AN,MATCH(yoy!$F$1,Data!$A$1:$AN$1,),)=0,"#N/A",(((VLOOKUP(B95,Data!$A:$AN,MATCH(yoy!$F$1,Data!$A$1:$AN$1,),)-VLOOKUP(A95,Data!$A:$AN,MATCH(yoy!$F$1,Data!$A$1:$AN$1,),))/VLOOKUP(A95,Data!$A:$AN,MATCH(yoy!$F$1,Data!$A$1:$AN$1,),))+1)^12-1)</f>
        <v>8.0157293843745814E-2</v>
      </c>
      <c r="G95" s="14">
        <f>IF(VLOOKUP(B95,Data!$A:$AN,MATCH(yoy!$G$1,Data!$A$1:$AN$1,),)=0,"#N/A",(((VLOOKUP(B95,Data!$A:$AN,MATCH(yoy!$G$1,Data!$A$1:$AN$1,),)-VLOOKUP(A95,Data!$A:$AN,MATCH(yoy!$G$1,Data!$A$1:$AN$1,),))/VLOOKUP(A95,Data!$A:$AN,MATCH(yoy!$G$1,Data!$A$1:$AN$1,),))+1)^12-1)</f>
        <v>3.3543291879959414E-2</v>
      </c>
      <c r="H95" s="14">
        <f>IF(VLOOKUP(B95,Data!$A:$AN,MATCH(yoy!$H$1,Data!$A$1:$AN$1,),)=0,"#N/A",(((VLOOKUP(B95,Data!$A:$AN,MATCH(yoy!$H$1,Data!$A$1:$AN$1,),)-VLOOKUP(A95,Data!$A:$AN,MATCH(yoy!$H$1,Data!$A$1:$AN$1,),))/VLOOKUP(A95,Data!$A:$AN,MATCH(yoy!$H$1,Data!$A$1:$AN$1,),))+1)^12-1)</f>
        <v>5.4737463866728842E-2</v>
      </c>
      <c r="I95" s="14" t="str">
        <f>IF(VLOOKUP(B95,Data!$A:$AN,MATCH(yoy!$I$1,Data!$A$1:$AN$1,),)=0,"#N/A",(((VLOOKUP(B95,Data!$A:$AN,MATCH(yoy!$I$1,Data!$A$1:$AN$1,),)-VLOOKUP(A95,Data!$A:$AN,MATCH(yoy!$I$1,Data!$A$1:$AN$1,),))/VLOOKUP(A95,Data!$A:$AN,MATCH(yoy!$I$1,Data!$A$1:$AN$1,),))+1)^12-1)</f>
        <v>#N/A</v>
      </c>
      <c r="J95" s="14" t="str">
        <f>IF(VLOOKUP(B95,Data!$A:$AN,MATCH(yoy!$J$1,Data!$A$1:$AN$1,),)=0,"#N/A",(((VLOOKUP(B95,Data!$A:$AN,MATCH(yoy!$J$1,Data!$A$1:$AN$1,),)-VLOOKUP(A95,Data!$A:$AN,MATCH(yoy!$J$1,Data!$A$1:$AN$1,),))/VLOOKUP(A95,Data!$A:$AN,MATCH(yoy!$J$1,Data!$A$1:$AN$1,),))+1)^12-1)</f>
        <v>#N/A</v>
      </c>
      <c r="K95" s="14">
        <f>IF(VLOOKUP(B95,Data!$A:$AN,MATCH(yoy!$K$1,Data!$A$1:$AN$1,),)=0,"#N/A",(((VLOOKUP(B95,Data!$A:$AN,MATCH(yoy!$K$1,Data!$A$1:$AN$1,),)-VLOOKUP(A95,Data!$A:$AN,MATCH(yoy!$K$1,Data!$A$1:$AN$1,),))/VLOOKUP(A95,Data!$A:$AN,MATCH(yoy!$K$1,Data!$A$1:$AN$1,),))+1)^12-1)</f>
        <v>4.685824225724855E-2</v>
      </c>
      <c r="L95" s="14" t="str">
        <f>IF(VLOOKUP(B95,Data!$A:$AN,MATCH(yoy!$L$1,Data!$A$1:$AN$1,),)=0,"#N/A",(((VLOOKUP(B95,Data!$A:$AN,MATCH(yoy!$L$1,Data!$A$1:$AN$1,),)-VLOOKUP(A95,Data!$A:$AN,MATCH(yoy!$L$1,Data!$A$1:$AN$1,),))/VLOOKUP(A95,Data!$A:$AN,MATCH(yoy!$L$1,Data!$A$1:$AN$1,),))+1)^12-1)</f>
        <v>#N/A</v>
      </c>
      <c r="M95" s="14" t="str">
        <f>IF(VLOOKUP(B95,Data!$A:$AN,MATCH(yoy!$M$1,Data!$A$1:$AN$1,),)=0,"#N/A",(((VLOOKUP(B95,Data!$A:$AN,MATCH(yoy!$M$1,Data!$A$1:$AN$1,),)-VLOOKUP(A95,Data!$A:$AN,MATCH(yoy!$M$1,Data!$A$1:$AN$1,),))/VLOOKUP(A95,Data!$A:$AN,MATCH(yoy!$M$1,Data!$A$1:$AN$1,),))+1)^12-1)</f>
        <v>#N/A</v>
      </c>
      <c r="N95" s="14">
        <f>IF(VLOOKUP(B95,Data!$A:$AN,MATCH(yoy!$N$1,Data!$A$1:$AN$1,),)=0,"#N/A",(((VLOOKUP(B95,Data!$A:$AN,MATCH(yoy!$N$1,Data!$A$1:$AN$1,),)-VLOOKUP(A95,Data!$A:$AN,MATCH(yoy!$N$1,Data!$A$1:$AN$1,),))/VLOOKUP(A95,Data!$A:$AN,MATCH(yoy!$N$1,Data!$A$1:$AN$1,),))+1)^12-1)</f>
        <v>-0.10680896491386094</v>
      </c>
      <c r="O95" s="14" t="str">
        <f>IF(VLOOKUP(B95,Data!$A:$AN,MATCH(yoy!$O$1,Data!$A$1:$AN$1,),)=0,"#N/A",(((VLOOKUP(B95,Data!$A:$AN,MATCH(yoy!$O$1,Data!$A$1:$AN$1,),)-VLOOKUP(A95,Data!$A:$AN,MATCH(yoy!$O$1,Data!$A$1:$AN$1,),))/VLOOKUP(A95,Data!$A:$AN,MATCH(yoy!$O$1,Data!$A$1:$AN$1,),))+1)^12-1)</f>
        <v>#N/A</v>
      </c>
      <c r="P95" s="14">
        <f>IF(VLOOKUP(B95,Data!$A:$AN,MATCH(yoy!$P$1,Data!$A$1:$AN$1,),)=0,"#N/A",(((VLOOKUP(B95,Data!$A:$AN,MATCH(yoy!$P$1,Data!$A$1:$AN$1,),)-VLOOKUP(A95,Data!$A:$AN,MATCH(yoy!$P$1,Data!$A$1:$AN$1,),))/VLOOKUP(A95,Data!$A:$AN,MATCH(yoy!$P$1,Data!$A$1:$AN$1,),))+1)^12-1)</f>
        <v>0.10813031944816776</v>
      </c>
      <c r="Q95" s="14">
        <f>IF(VLOOKUP(B95,Data!$A:$AN,MATCH(yoy!$Q$1,Data!$A$1:$AN$1,),)=0,"#N/A",(((VLOOKUP(B95,Data!$A:$AN,MATCH(yoy!$Q$1,Data!$A$1:$AN$1,),)-VLOOKUP(A95,Data!$A:$AN,MATCH(yoy!$Q$1,Data!$A$1:$AN$1,),))/VLOOKUP(A95,Data!$A:$AN,MATCH(yoy!$Q$1,Data!$A$1:$AN$1,),))+1)^12-1)</f>
        <v>8.3191656234896882E-2</v>
      </c>
      <c r="R95" s="14" t="str">
        <f>IF(VLOOKUP(B95,Data!$A:$AN,MATCH(yoy!$R$1,Data!$A$1:$AN$1,),)=0,"#N/A",(((VLOOKUP(B95,Data!$A:$AN,MATCH(yoy!$R$1,Data!$A$1:$AN$1,),)-VLOOKUP(A95,Data!$A:$AN,MATCH(yoy!$R$1,Data!$A$1:$AN$1,),))/VLOOKUP(A95,Data!$A:$AN,MATCH(yoy!$R$1,Data!$A$1:$AN$1,),))+1)^12-1)</f>
        <v>#N/A</v>
      </c>
      <c r="S95" s="14">
        <f>IF(VLOOKUP(B95,Data!$A:$AN,MATCH(yoy!$S$1,Data!$A$1:$AN$1,),)=0,"#N/A",(((VLOOKUP(B95,Data!$A:$AN,MATCH(yoy!$S$1,Data!$A$1:$AN$1,),)-VLOOKUP(A95,Data!$A:$AN,MATCH(yoy!$S$1,Data!$A$1:$AN$1,),))/VLOOKUP(A95,Data!$A:$AN,MATCH(yoy!$S$1,Data!$A$1:$AN$1,),))+1)^12-1)</f>
        <v>2.4917934409641518E-2</v>
      </c>
      <c r="T95" s="14" t="str">
        <f>IF(VLOOKUP(B95,Data!$A:$AN,MATCH(yoy!$T$1,Data!$A$1:$AN$1,),)=0,"#N/A",(((VLOOKUP(B95,Data!$A:$AN,MATCH(yoy!$T$1,Data!$A$1:$AN$1,),)-VLOOKUP(A95,Data!$A:$AN,MATCH(yoy!$T$1,Data!$A$1:$AN$1,),))/VLOOKUP(A95,Data!$A:$AN,MATCH(yoy!$T$1,Data!$A$1:$AN$1,),))+1)^12-1)</f>
        <v>#N/A</v>
      </c>
      <c r="U95" s="14" t="str">
        <f>IF(VLOOKUP(B95,Data!$A:$AN,MATCH(yoy!$U$1,Data!$A$1:$AN$1,),)=0,"#N/A",(((VLOOKUP(B95,Data!$A:$AN,MATCH(yoy!$U$1,Data!$A$1:$AN$1,),)-VLOOKUP(A95,Data!$A:$AN,MATCH(yoy!$U$1,Data!$A$1:$AN$1,),))/VLOOKUP(A95,Data!$A:$AN,MATCH(yoy!$U$1,Data!$A$1:$AN$1,),))+1)^12-1)</f>
        <v>#N/A</v>
      </c>
      <c r="V95" s="14">
        <f>IF(VLOOKUP(B95,Data!$A:$AN,MATCH(yoy!$V$1,Data!$A$1:$AN$1,),)=0,"#N/A",(((VLOOKUP(B95,Data!$A:$AN,MATCH(yoy!$V$1,Data!$A$1:$AN$1,),)-VLOOKUP(A95,Data!$A:$AN,MATCH(yoy!$V$1,Data!$A$1:$AN$1,),))/VLOOKUP(A95,Data!$A:$AN,MATCH(yoy!$V$1,Data!$A$1:$AN$1,),))+1)^12-1)</f>
        <v>9.9319535669256886E-2</v>
      </c>
      <c r="W95" s="14" t="str">
        <f>IF(VLOOKUP(B95,Data!$A:$AN,MATCH(yoy!$W$1,Data!$A$1:$AN$1,),)=0,"#N/A",(((VLOOKUP(B95,Data!$A:$AN,MATCH(yoy!$W$1,Data!$A$1:$AN$1,),)-VLOOKUP(A95,Data!$A:$AN,MATCH(yoy!$W$1,Data!$A$1:$AN$1,),))/VLOOKUP(A95,Data!$A:$AN,MATCH(yoy!$W$1,Data!$A$1:$AN$1,),))+1)^12-1)</f>
        <v>#N/A</v>
      </c>
      <c r="X95" s="14">
        <f>IF(VLOOKUP(B95,Data!$A:$AN,MATCH(yoy!$X$1,Data!$A$1:$AN$1,),)=0,"#N/A",(((VLOOKUP(B95,Data!$A:$AN,MATCH(yoy!$X$1,Data!$A$1:$AN$1,),)-VLOOKUP(A95,Data!$A:$AN,MATCH(yoy!$X$1,Data!$A$1:$AN$1,),))/VLOOKUP(A95,Data!$A:$AN,MATCH(yoy!$X$1,Data!$A$1:$AN$1,),))+1)^12-1)</f>
        <v>0.11656284130037098</v>
      </c>
      <c r="Y95" s="14" t="str">
        <f>IF(VLOOKUP(B95,Data!$A:$AN,MATCH(yoy!$Y$1,Data!$A$1:$AN$1,),)=0,"#N/A",(((VLOOKUP(B95,Data!$A:$AN,MATCH(yoy!$Y$1,Data!$A$1:$AN$1,),)-VLOOKUP(A95,Data!$A:$AN,MATCH(yoy!$Y$1,Data!$A$1:$AN$1,),))/VLOOKUP(A95,Data!$A:$AN,MATCH(yoy!$Y$1,Data!$A$1:$AN$1,),))+1)^12-1)</f>
        <v>#N/A</v>
      </c>
      <c r="Z95" s="14">
        <f>IF(VLOOKUP(B95,Data!$A:$AN,MATCH(yoy!$Z$1,Data!$A$1:$AN$1,),)=0,"#N/A",(((VLOOKUP(B95,Data!$A:$AN,MATCH(yoy!$Z$1,Data!$A$1:$AN$1,),)-VLOOKUP(A95,Data!$A:$AN,MATCH(yoy!$Z$1,Data!$A$1:$AN$1,),))/VLOOKUP(A95,Data!$A:$AN,MATCH(yoy!$Z$1,Data!$A$1:$AN$1,),))+1)^12-1)</f>
        <v>7.5756259017376593E-3</v>
      </c>
      <c r="AA95" s="14" t="str">
        <f>IF(VLOOKUP(B95,Data!$A:$AN,MATCH(yoy!$AA$1,Data!$A$1:$AN$1,),)=0,"#N/A",(((VLOOKUP(B95,Data!$A:$AN,MATCH(yoy!$AA$1,Data!$A$1:$AN$1,),)-VLOOKUP(A95,Data!$A:$AN,MATCH(yoy!$AA$1,Data!$A$1:$AN$1,),))/VLOOKUP(A95,Data!$A:$AN,MATCH(yoy!$AA$1,Data!$A$1:$AN$1,),))+1)^12-1)</f>
        <v>#N/A</v>
      </c>
    </row>
    <row r="96" spans="1:27" s="70" customFormat="1" x14ac:dyDescent="0.35">
      <c r="A96" s="20">
        <f t="shared" si="5"/>
        <v>44743</v>
      </c>
      <c r="B96" s="12">
        <v>44774</v>
      </c>
      <c r="C96" s="14">
        <f>IF(VLOOKUP(B96,Data!$A:$AN,MATCH(yoy!$C$1,Data!$A$1:$AN$1,),)=0,"#N/A",(((VLOOKUP(B96,Data!$A:$AN,MATCH(yoy!$C$1,Data!$A$1:$AN$1,),)-VLOOKUP(A96,Data!$A:$AN,MATCH(yoy!$C$1,Data!$A$1:$AN$1,),))/VLOOKUP(A96,Data!$A:$AN,MATCH(yoy!$C$1,Data!$A$1:$AN$1,),))+1)^12-1)</f>
        <v>2.1213536538010169E-2</v>
      </c>
      <c r="D96" s="14">
        <f>IF(VLOOKUP(B96,Data!$A:$AN,MATCH(yoy!$D$1,Data!$A$1:$AN$1,),)=0,"#N/A",(((VLOOKUP(B96,Data!$A:$AN,MATCH(yoy!$D$1,Data!$A$1:$AN$1,),)-VLOOKUP(A96,Data!$A:$AN,MATCH(yoy!$D$1,Data!$A$1:$AN$1,),))/VLOOKUP(A96,Data!$A:$AN,MATCH(yoy!$D$1,Data!$A$1:$AN$1,),))+1)^12-1)</f>
        <v>-2.3823567522363032E-3</v>
      </c>
      <c r="E96" s="14" t="str">
        <f>IF(VLOOKUP(B96,Data!$A:$AN,MATCH(yoy!$E$1,Data!$A$1:$AN$1,),)=0,"#N/A",(((VLOOKUP(B96,Data!$A:$AN,MATCH(yoy!$E$1,Data!$A$1:$AN$1,),)-VLOOKUP(A96,Data!$A:$AN,MATCH(yoy!$E$1,Data!$A$1:$AN$1,),))/VLOOKUP(A96,Data!$A:$AN,MATCH(yoy!$E$1,Data!$A$1:$AN$1,),))+1)^12-1)</f>
        <v>#N/A</v>
      </c>
      <c r="F96" s="14">
        <f>IF(VLOOKUP(B96,Data!$A:$AN,MATCH(yoy!$F$1,Data!$A$1:$AN$1,),)=0,"#N/A",(((VLOOKUP(B96,Data!$A:$AN,MATCH(yoy!$F$1,Data!$A$1:$AN$1,),)-VLOOKUP(A96,Data!$A:$AN,MATCH(yoy!$F$1,Data!$A$1:$AN$1,),))/VLOOKUP(A96,Data!$A:$AN,MATCH(yoy!$F$1,Data!$A$1:$AN$1,),))+1)^12-1)</f>
        <v>7.6444608275589632E-2</v>
      </c>
      <c r="G96" s="14">
        <f>IF(VLOOKUP(B96,Data!$A:$AN,MATCH(yoy!$G$1,Data!$A$1:$AN$1,),)=0,"#N/A",(((VLOOKUP(B96,Data!$A:$AN,MATCH(yoy!$G$1,Data!$A$1:$AN$1,),)-VLOOKUP(A96,Data!$A:$AN,MATCH(yoy!$G$1,Data!$A$1:$AN$1,),))/VLOOKUP(A96,Data!$A:$AN,MATCH(yoy!$G$1,Data!$A$1:$AN$1,),))+1)^12-1)</f>
        <v>2.7618051877774663E-2</v>
      </c>
      <c r="H96" s="14">
        <f>IF(VLOOKUP(B96,Data!$A:$AN,MATCH(yoy!$H$1,Data!$A$1:$AN$1,),)=0,"#N/A",(((VLOOKUP(B96,Data!$A:$AN,MATCH(yoy!$H$1,Data!$A$1:$AN$1,),)-VLOOKUP(A96,Data!$A:$AN,MATCH(yoy!$H$1,Data!$A$1:$AN$1,),))/VLOOKUP(A96,Data!$A:$AN,MATCH(yoy!$H$1,Data!$A$1:$AN$1,),))+1)^12-1)</f>
        <v>5.239080493320647E-2</v>
      </c>
      <c r="I96" s="14" t="str">
        <f>IF(VLOOKUP(B96,Data!$A:$AN,MATCH(yoy!$I$1,Data!$A$1:$AN$1,),)=0,"#N/A",(((VLOOKUP(B96,Data!$A:$AN,MATCH(yoy!$I$1,Data!$A$1:$AN$1,),)-VLOOKUP(A96,Data!$A:$AN,MATCH(yoy!$I$1,Data!$A$1:$AN$1,),))/VLOOKUP(A96,Data!$A:$AN,MATCH(yoy!$I$1,Data!$A$1:$AN$1,),))+1)^12-1)</f>
        <v>#N/A</v>
      </c>
      <c r="J96" s="14" t="str">
        <f>IF(VLOOKUP(B96,Data!$A:$AN,MATCH(yoy!$J$1,Data!$A$1:$AN$1,),)=0,"#N/A",(((VLOOKUP(B96,Data!$A:$AN,MATCH(yoy!$J$1,Data!$A$1:$AN$1,),)-VLOOKUP(A96,Data!$A:$AN,MATCH(yoy!$J$1,Data!$A$1:$AN$1,),))/VLOOKUP(A96,Data!$A:$AN,MATCH(yoy!$J$1,Data!$A$1:$AN$1,),))+1)^12-1)</f>
        <v>#N/A</v>
      </c>
      <c r="K96" s="14">
        <f>IF(VLOOKUP(B96,Data!$A:$AN,MATCH(yoy!$K$1,Data!$A$1:$AN$1,),)=0,"#N/A",(((VLOOKUP(B96,Data!$A:$AN,MATCH(yoy!$K$1,Data!$A$1:$AN$1,),)-VLOOKUP(A96,Data!$A:$AN,MATCH(yoy!$K$1,Data!$A$1:$AN$1,),))/VLOOKUP(A96,Data!$A:$AN,MATCH(yoy!$K$1,Data!$A$1:$AN$1,),))+1)^12-1)</f>
        <v>1.3170851273761386E-2</v>
      </c>
      <c r="L96" s="14" t="str">
        <f>IF(VLOOKUP(B96,Data!$A:$AN,MATCH(yoy!$L$1,Data!$A$1:$AN$1,),)=0,"#N/A",(((VLOOKUP(B96,Data!$A:$AN,MATCH(yoy!$L$1,Data!$A$1:$AN$1,),)-VLOOKUP(A96,Data!$A:$AN,MATCH(yoy!$L$1,Data!$A$1:$AN$1,),))/VLOOKUP(A96,Data!$A:$AN,MATCH(yoy!$L$1,Data!$A$1:$AN$1,),))+1)^12-1)</f>
        <v>#N/A</v>
      </c>
      <c r="M96" s="14" t="str">
        <f>IF(VLOOKUP(B96,Data!$A:$AN,MATCH(yoy!$M$1,Data!$A$1:$AN$1,),)=0,"#N/A",(((VLOOKUP(B96,Data!$A:$AN,MATCH(yoy!$M$1,Data!$A$1:$AN$1,),)-VLOOKUP(A96,Data!$A:$AN,MATCH(yoy!$M$1,Data!$A$1:$AN$1,),))/VLOOKUP(A96,Data!$A:$AN,MATCH(yoy!$M$1,Data!$A$1:$AN$1,),))+1)^12-1)</f>
        <v>#N/A</v>
      </c>
      <c r="N96" s="14">
        <f>IF(VLOOKUP(B96,Data!$A:$AN,MATCH(yoy!$N$1,Data!$A$1:$AN$1,),)=0,"#N/A",(((VLOOKUP(B96,Data!$A:$AN,MATCH(yoy!$N$1,Data!$A$1:$AN$1,),)-VLOOKUP(A96,Data!$A:$AN,MATCH(yoy!$N$1,Data!$A$1:$AN$1,),))/VLOOKUP(A96,Data!$A:$AN,MATCH(yoy!$N$1,Data!$A$1:$AN$1,),))+1)^12-1)</f>
        <v>0.12223240607779373</v>
      </c>
      <c r="O96" s="14" t="str">
        <f>IF(VLOOKUP(B96,Data!$A:$AN,MATCH(yoy!$O$1,Data!$A$1:$AN$1,),)=0,"#N/A",(((VLOOKUP(B96,Data!$A:$AN,MATCH(yoy!$O$1,Data!$A$1:$AN$1,),)-VLOOKUP(A96,Data!$A:$AN,MATCH(yoy!$O$1,Data!$A$1:$AN$1,),))/VLOOKUP(A96,Data!$A:$AN,MATCH(yoy!$O$1,Data!$A$1:$AN$1,),))+1)^12-1)</f>
        <v>#N/A</v>
      </c>
      <c r="P96" s="14">
        <f>IF(VLOOKUP(B96,Data!$A:$AN,MATCH(yoy!$P$1,Data!$A$1:$AN$1,),)=0,"#N/A",(((VLOOKUP(B96,Data!$A:$AN,MATCH(yoy!$P$1,Data!$A$1:$AN$1,),)-VLOOKUP(A96,Data!$A:$AN,MATCH(yoy!$P$1,Data!$A$1:$AN$1,),))/VLOOKUP(A96,Data!$A:$AN,MATCH(yoy!$P$1,Data!$A$1:$AN$1,),))+1)^12-1)</f>
        <v>5.4243630288536071E-2</v>
      </c>
      <c r="Q96" s="14">
        <f>IF(VLOOKUP(B96,Data!$A:$AN,MATCH(yoy!$Q$1,Data!$A$1:$AN$1,),)=0,"#N/A",(((VLOOKUP(B96,Data!$A:$AN,MATCH(yoy!$Q$1,Data!$A$1:$AN$1,),)-VLOOKUP(A96,Data!$A:$AN,MATCH(yoy!$Q$1,Data!$A$1:$AN$1,),))/VLOOKUP(A96,Data!$A:$AN,MATCH(yoy!$Q$1,Data!$A$1:$AN$1,),))+1)^12-1)</f>
        <v>4.6899509259922034E-2</v>
      </c>
      <c r="R96" s="14" t="str">
        <f>IF(VLOOKUP(B96,Data!$A:$AN,MATCH(yoy!$R$1,Data!$A$1:$AN$1,),)=0,"#N/A",(((VLOOKUP(B96,Data!$A:$AN,MATCH(yoy!$R$1,Data!$A$1:$AN$1,),)-VLOOKUP(A96,Data!$A:$AN,MATCH(yoy!$R$1,Data!$A$1:$AN$1,),))/VLOOKUP(A96,Data!$A:$AN,MATCH(yoy!$R$1,Data!$A$1:$AN$1,),))+1)^12-1)</f>
        <v>#N/A</v>
      </c>
      <c r="S96" s="14">
        <f>IF(VLOOKUP(B96,Data!$A:$AN,MATCH(yoy!$S$1,Data!$A$1:$AN$1,),)=0,"#N/A",(((VLOOKUP(B96,Data!$A:$AN,MATCH(yoy!$S$1,Data!$A$1:$AN$1,),)-VLOOKUP(A96,Data!$A:$AN,MATCH(yoy!$S$1,Data!$A$1:$AN$1,),))/VLOOKUP(A96,Data!$A:$AN,MATCH(yoy!$S$1,Data!$A$1:$AN$1,),))+1)^12-1)</f>
        <v>6.0468367549686874E-2</v>
      </c>
      <c r="T96" s="14" t="str">
        <f>IF(VLOOKUP(B96,Data!$A:$AN,MATCH(yoy!$T$1,Data!$A$1:$AN$1,),)=0,"#N/A",(((VLOOKUP(B96,Data!$A:$AN,MATCH(yoy!$T$1,Data!$A$1:$AN$1,),)-VLOOKUP(A96,Data!$A:$AN,MATCH(yoy!$T$1,Data!$A$1:$AN$1,),))/VLOOKUP(A96,Data!$A:$AN,MATCH(yoy!$T$1,Data!$A$1:$AN$1,),))+1)^12-1)</f>
        <v>#N/A</v>
      </c>
      <c r="U96" s="14" t="str">
        <f>IF(VLOOKUP(B96,Data!$A:$AN,MATCH(yoy!$U$1,Data!$A$1:$AN$1,),)=0,"#N/A",(((VLOOKUP(B96,Data!$A:$AN,MATCH(yoy!$U$1,Data!$A$1:$AN$1,),)-VLOOKUP(A96,Data!$A:$AN,MATCH(yoy!$U$1,Data!$A$1:$AN$1,),))/VLOOKUP(A96,Data!$A:$AN,MATCH(yoy!$U$1,Data!$A$1:$AN$1,),))+1)^12-1)</f>
        <v>#N/A</v>
      </c>
      <c r="V96" s="14">
        <f>IF(VLOOKUP(B96,Data!$A:$AN,MATCH(yoy!$V$1,Data!$A$1:$AN$1,),)=0,"#N/A",(((VLOOKUP(B96,Data!$A:$AN,MATCH(yoy!$V$1,Data!$A$1:$AN$1,),)-VLOOKUP(A96,Data!$A:$AN,MATCH(yoy!$V$1,Data!$A$1:$AN$1,),))/VLOOKUP(A96,Data!$A:$AN,MATCH(yoy!$V$1,Data!$A$1:$AN$1,),))+1)^12-1)</f>
        <v>1.9451713363122458E-2</v>
      </c>
      <c r="W96" s="14" t="str">
        <f>IF(VLOOKUP(B96,Data!$A:$AN,MATCH(yoy!$W$1,Data!$A$1:$AN$1,),)=0,"#N/A",(((VLOOKUP(B96,Data!$A:$AN,MATCH(yoy!$W$1,Data!$A$1:$AN$1,),)-VLOOKUP(A96,Data!$A:$AN,MATCH(yoy!$W$1,Data!$A$1:$AN$1,),))/VLOOKUP(A96,Data!$A:$AN,MATCH(yoy!$W$1,Data!$A$1:$AN$1,),))+1)^12-1)</f>
        <v>#N/A</v>
      </c>
      <c r="X96" s="14">
        <f>IF(VLOOKUP(B96,Data!$A:$AN,MATCH(yoy!$X$1,Data!$A$1:$AN$1,),)=0,"#N/A",(((VLOOKUP(B96,Data!$A:$AN,MATCH(yoy!$X$1,Data!$A$1:$AN$1,),)-VLOOKUP(A96,Data!$A:$AN,MATCH(yoy!$X$1,Data!$A$1:$AN$1,),))/VLOOKUP(A96,Data!$A:$AN,MATCH(yoy!$X$1,Data!$A$1:$AN$1,),))+1)^12-1)</f>
        <v>0.1611462950186624</v>
      </c>
      <c r="Y96" s="14" t="str">
        <f>IF(VLOOKUP(B96,Data!$A:$AN,MATCH(yoy!$Y$1,Data!$A$1:$AN$1,),)=0,"#N/A",(((VLOOKUP(B96,Data!$A:$AN,MATCH(yoy!$Y$1,Data!$A$1:$AN$1,),)-VLOOKUP(A96,Data!$A:$AN,MATCH(yoy!$Y$1,Data!$A$1:$AN$1,),))/VLOOKUP(A96,Data!$A:$AN,MATCH(yoy!$Y$1,Data!$A$1:$AN$1,),))+1)^12-1)</f>
        <v>#N/A</v>
      </c>
      <c r="Z96" s="14">
        <f>IF(VLOOKUP(B96,Data!$A:$AN,MATCH(yoy!$Z$1,Data!$A$1:$AN$1,),)=0,"#N/A",(((VLOOKUP(B96,Data!$A:$AN,MATCH(yoy!$Z$1,Data!$A$1:$AN$1,),)-VLOOKUP(A96,Data!$A:$AN,MATCH(yoy!$Z$1,Data!$A$1:$AN$1,),))/VLOOKUP(A96,Data!$A:$AN,MATCH(yoy!$Z$1,Data!$A$1:$AN$1,),))+1)^12-1)</f>
        <v>5.6592396077302265E-2</v>
      </c>
      <c r="AA96" s="14" t="str">
        <f>IF(VLOOKUP(B96,Data!$A:$AN,MATCH(yoy!$AA$1,Data!$A$1:$AN$1,),)=0,"#N/A",(((VLOOKUP(B96,Data!$A:$AN,MATCH(yoy!$AA$1,Data!$A$1:$AN$1,),)-VLOOKUP(A96,Data!$A:$AN,MATCH(yoy!$AA$1,Data!$A$1:$AN$1,),))/VLOOKUP(A96,Data!$A:$AN,MATCH(yoy!$AA$1,Data!$A$1:$AN$1,),))+1)^12-1)</f>
        <v>#N/A</v>
      </c>
    </row>
    <row r="97" spans="1:27" s="70" customFormat="1" x14ac:dyDescent="0.35">
      <c r="A97" s="20">
        <f t="shared" si="5"/>
        <v>44774</v>
      </c>
      <c r="B97" s="12">
        <v>44805</v>
      </c>
      <c r="C97" s="14">
        <f>IF(VLOOKUP(B97,Data!$A:$AN,MATCH(yoy!$C$1,Data!$A$1:$AN$1,),)=0,"#N/A",(((VLOOKUP(B97,Data!$A:$AN,MATCH(yoy!$C$1,Data!$A$1:$AN$1,),)-VLOOKUP(A97,Data!$A:$AN,MATCH(yoy!$C$1,Data!$A$1:$AN$1,),))/VLOOKUP(A97,Data!$A:$AN,MATCH(yoy!$C$1,Data!$A$1:$AN$1,),))+1)^12-1)</f>
        <v>-4.356919596011255E-3</v>
      </c>
      <c r="D97" s="14">
        <f>IF(VLOOKUP(B97,Data!$A:$AN,MATCH(yoy!$D$1,Data!$A$1:$AN$1,),)=0,"#N/A",(((VLOOKUP(B97,Data!$A:$AN,MATCH(yoy!$D$1,Data!$A$1:$AN$1,),)-VLOOKUP(A97,Data!$A:$AN,MATCH(yoy!$D$1,Data!$A$1:$AN$1,),))/VLOOKUP(A97,Data!$A:$AN,MATCH(yoy!$D$1,Data!$A$1:$AN$1,),))+1)^12-1)</f>
        <v>-6.9105451097974058E-2</v>
      </c>
      <c r="E97" s="14" t="str">
        <f>IF(VLOOKUP(B97,Data!$A:$AN,MATCH(yoy!$E$1,Data!$A$1:$AN$1,),)=0,"#N/A",(((VLOOKUP(B97,Data!$A:$AN,MATCH(yoy!$E$1,Data!$A$1:$AN$1,),)-VLOOKUP(A97,Data!$A:$AN,MATCH(yoy!$E$1,Data!$A$1:$AN$1,),))/VLOOKUP(A97,Data!$A:$AN,MATCH(yoy!$E$1,Data!$A$1:$AN$1,),))+1)^12-1)</f>
        <v>#N/A</v>
      </c>
      <c r="F97" s="14">
        <f>IF(VLOOKUP(B97,Data!$A:$AN,MATCH(yoy!$F$1,Data!$A$1:$AN$1,),)=0,"#N/A",(((VLOOKUP(B97,Data!$A:$AN,MATCH(yoy!$F$1,Data!$A$1:$AN$1,),)-VLOOKUP(A97,Data!$A:$AN,MATCH(yoy!$F$1,Data!$A$1:$AN$1,),))/VLOOKUP(A97,Data!$A:$AN,MATCH(yoy!$F$1,Data!$A$1:$AN$1,),))+1)^12-1)</f>
        <v>7.003717392204134E-2</v>
      </c>
      <c r="G97" s="14">
        <f>IF(VLOOKUP(B97,Data!$A:$AN,MATCH(yoy!$G$1,Data!$A$1:$AN$1,),)=0,"#N/A",(((VLOOKUP(B97,Data!$A:$AN,MATCH(yoy!$G$1,Data!$A$1:$AN$1,),)-VLOOKUP(A97,Data!$A:$AN,MATCH(yoy!$G$1,Data!$A$1:$AN$1,),))/VLOOKUP(A97,Data!$A:$AN,MATCH(yoy!$G$1,Data!$A$1:$AN$1,),))+1)^12-1)</f>
        <v>1.078215703374652E-2</v>
      </c>
      <c r="H97" s="14">
        <f>IF(VLOOKUP(B97,Data!$A:$AN,MATCH(yoy!$H$1,Data!$A$1:$AN$1,),)=0,"#N/A",(((VLOOKUP(B97,Data!$A:$AN,MATCH(yoy!$H$1,Data!$A$1:$AN$1,),)-VLOOKUP(A97,Data!$A:$AN,MATCH(yoy!$H$1,Data!$A$1:$AN$1,),))/VLOOKUP(A97,Data!$A:$AN,MATCH(yoy!$H$1,Data!$A$1:$AN$1,),))+1)^12-1)</f>
        <v>0.26000223942996592</v>
      </c>
      <c r="I97" s="14" t="str">
        <f>IF(VLOOKUP(B97,Data!$A:$AN,MATCH(yoy!$I$1,Data!$A$1:$AN$1,),)=0,"#N/A",(((VLOOKUP(B97,Data!$A:$AN,MATCH(yoy!$I$1,Data!$A$1:$AN$1,),)-VLOOKUP(A97,Data!$A:$AN,MATCH(yoy!$I$1,Data!$A$1:$AN$1,),))/VLOOKUP(A97,Data!$A:$AN,MATCH(yoy!$I$1,Data!$A$1:$AN$1,),))+1)^12-1)</f>
        <v>#N/A</v>
      </c>
      <c r="J97" s="14" t="str">
        <f>IF(VLOOKUP(B97,Data!$A:$AN,MATCH(yoy!$J$1,Data!$A$1:$AN$1,),)=0,"#N/A",(((VLOOKUP(B97,Data!$A:$AN,MATCH(yoy!$J$1,Data!$A$1:$AN$1,),)-VLOOKUP(A97,Data!$A:$AN,MATCH(yoy!$J$1,Data!$A$1:$AN$1,),))/VLOOKUP(A97,Data!$A:$AN,MATCH(yoy!$J$1,Data!$A$1:$AN$1,),))+1)^12-1)</f>
        <v>#N/A</v>
      </c>
      <c r="K97" s="14">
        <f>IF(VLOOKUP(B97,Data!$A:$AN,MATCH(yoy!$K$1,Data!$A$1:$AN$1,),)=0,"#N/A",(((VLOOKUP(B97,Data!$A:$AN,MATCH(yoy!$K$1,Data!$A$1:$AN$1,),)-VLOOKUP(A97,Data!$A:$AN,MATCH(yoy!$K$1,Data!$A$1:$AN$1,),))/VLOOKUP(A97,Data!$A:$AN,MATCH(yoy!$K$1,Data!$A$1:$AN$1,),))+1)^12-1)</f>
        <v>0.17725037412801981</v>
      </c>
      <c r="L97" s="14" t="str">
        <f>IF(VLOOKUP(B97,Data!$A:$AN,MATCH(yoy!$L$1,Data!$A$1:$AN$1,),)=0,"#N/A",(((VLOOKUP(B97,Data!$A:$AN,MATCH(yoy!$L$1,Data!$A$1:$AN$1,),)-VLOOKUP(A97,Data!$A:$AN,MATCH(yoy!$L$1,Data!$A$1:$AN$1,),))/VLOOKUP(A97,Data!$A:$AN,MATCH(yoy!$L$1,Data!$A$1:$AN$1,),))+1)^12-1)</f>
        <v>#N/A</v>
      </c>
      <c r="M97" s="14" t="str">
        <f>IF(VLOOKUP(B97,Data!$A:$AN,MATCH(yoy!$M$1,Data!$A$1:$AN$1,),)=0,"#N/A",(((VLOOKUP(B97,Data!$A:$AN,MATCH(yoy!$M$1,Data!$A$1:$AN$1,),)-VLOOKUP(A97,Data!$A:$AN,MATCH(yoy!$M$1,Data!$A$1:$AN$1,),))/VLOOKUP(A97,Data!$A:$AN,MATCH(yoy!$M$1,Data!$A$1:$AN$1,),))+1)^12-1)</f>
        <v>#N/A</v>
      </c>
      <c r="N97" s="14">
        <f>IF(VLOOKUP(B97,Data!$A:$AN,MATCH(yoy!$N$1,Data!$A$1:$AN$1,),)=0,"#N/A",(((VLOOKUP(B97,Data!$A:$AN,MATCH(yoy!$N$1,Data!$A$1:$AN$1,),)-VLOOKUP(A97,Data!$A:$AN,MATCH(yoy!$N$1,Data!$A$1:$AN$1,),))/VLOOKUP(A97,Data!$A:$AN,MATCH(yoy!$N$1,Data!$A$1:$AN$1,),))+1)^12-1)</f>
        <v>0.35467799175197778</v>
      </c>
      <c r="O97" s="14" t="str">
        <f>IF(VLOOKUP(B97,Data!$A:$AN,MATCH(yoy!$O$1,Data!$A$1:$AN$1,),)=0,"#N/A",(((VLOOKUP(B97,Data!$A:$AN,MATCH(yoy!$O$1,Data!$A$1:$AN$1,),)-VLOOKUP(A97,Data!$A:$AN,MATCH(yoy!$O$1,Data!$A$1:$AN$1,),))/VLOOKUP(A97,Data!$A:$AN,MATCH(yoy!$O$1,Data!$A$1:$AN$1,),))+1)^12-1)</f>
        <v>#N/A</v>
      </c>
      <c r="P97" s="14">
        <f>IF(VLOOKUP(B97,Data!$A:$AN,MATCH(yoy!$P$1,Data!$A$1:$AN$1,),)=0,"#N/A",(((VLOOKUP(B97,Data!$A:$AN,MATCH(yoy!$P$1,Data!$A$1:$AN$1,),)-VLOOKUP(A97,Data!$A:$AN,MATCH(yoy!$P$1,Data!$A$1:$AN$1,),))/VLOOKUP(A97,Data!$A:$AN,MATCH(yoy!$P$1,Data!$A$1:$AN$1,),))+1)^12-1)</f>
        <v>0.12064834235202571</v>
      </c>
      <c r="Q97" s="14">
        <f>IF(VLOOKUP(B97,Data!$A:$AN,MATCH(yoy!$Q$1,Data!$A$1:$AN$1,),)=0,"#N/A",(((VLOOKUP(B97,Data!$A:$AN,MATCH(yoy!$Q$1,Data!$A$1:$AN$1,),)-VLOOKUP(A97,Data!$A:$AN,MATCH(yoy!$Q$1,Data!$A$1:$AN$1,),))/VLOOKUP(A97,Data!$A:$AN,MATCH(yoy!$Q$1,Data!$A$1:$AN$1,),))+1)^12-1)</f>
        <v>1.7038596315624543E-2</v>
      </c>
      <c r="R97" s="14" t="str">
        <f>IF(VLOOKUP(B97,Data!$A:$AN,MATCH(yoy!$R$1,Data!$A$1:$AN$1,),)=0,"#N/A",(((VLOOKUP(B97,Data!$A:$AN,MATCH(yoy!$R$1,Data!$A$1:$AN$1,),)-VLOOKUP(A97,Data!$A:$AN,MATCH(yoy!$R$1,Data!$A$1:$AN$1,),))/VLOOKUP(A97,Data!$A:$AN,MATCH(yoy!$R$1,Data!$A$1:$AN$1,),))+1)^12-1)</f>
        <v>#N/A</v>
      </c>
      <c r="S97" s="14">
        <f>IF(VLOOKUP(B97,Data!$A:$AN,MATCH(yoy!$S$1,Data!$A$1:$AN$1,),)=0,"#N/A",(((VLOOKUP(B97,Data!$A:$AN,MATCH(yoy!$S$1,Data!$A$1:$AN$1,),)-VLOOKUP(A97,Data!$A:$AN,MATCH(yoy!$S$1,Data!$A$1:$AN$1,),))/VLOOKUP(A97,Data!$A:$AN,MATCH(yoy!$S$1,Data!$A$1:$AN$1,),))+1)^12-1)</f>
        <v>3.2682744996414215E-2</v>
      </c>
      <c r="T97" s="14" t="str">
        <f>IF(VLOOKUP(B97,Data!$A:$AN,MATCH(yoy!$T$1,Data!$A$1:$AN$1,),)=0,"#N/A",(((VLOOKUP(B97,Data!$A:$AN,MATCH(yoy!$T$1,Data!$A$1:$AN$1,),)-VLOOKUP(A97,Data!$A:$AN,MATCH(yoy!$T$1,Data!$A$1:$AN$1,),))/VLOOKUP(A97,Data!$A:$AN,MATCH(yoy!$T$1,Data!$A$1:$AN$1,),))+1)^12-1)</f>
        <v>#N/A</v>
      </c>
      <c r="U97" s="14" t="str">
        <f>IF(VLOOKUP(B97,Data!$A:$AN,MATCH(yoy!$U$1,Data!$A$1:$AN$1,),)=0,"#N/A",(((VLOOKUP(B97,Data!$A:$AN,MATCH(yoy!$U$1,Data!$A$1:$AN$1,),)-VLOOKUP(A97,Data!$A:$AN,MATCH(yoy!$U$1,Data!$A$1:$AN$1,),))/VLOOKUP(A97,Data!$A:$AN,MATCH(yoy!$U$1,Data!$A$1:$AN$1,),))+1)^12-1)</f>
        <v>#N/A</v>
      </c>
      <c r="V97" s="14" t="str">
        <f>IF(VLOOKUP(B97,Data!$A:$AN,MATCH(yoy!$V$1,Data!$A$1:$AN$1,),)=0,"#N/A",(((VLOOKUP(B97,Data!$A:$AN,MATCH(yoy!$V$1,Data!$A$1:$AN$1,),)-VLOOKUP(A97,Data!$A:$AN,MATCH(yoy!$V$1,Data!$A$1:$AN$1,),))/VLOOKUP(A97,Data!$A:$AN,MATCH(yoy!$V$1,Data!$A$1:$AN$1,),))+1)^12-1)</f>
        <v>#N/A</v>
      </c>
      <c r="W97" s="14" t="str">
        <f>IF(VLOOKUP(B97,Data!$A:$AN,MATCH(yoy!$W$1,Data!$A$1:$AN$1,),)=0,"#N/A",(((VLOOKUP(B97,Data!$A:$AN,MATCH(yoy!$W$1,Data!$A$1:$AN$1,),)-VLOOKUP(A97,Data!$A:$AN,MATCH(yoy!$W$1,Data!$A$1:$AN$1,),))/VLOOKUP(A97,Data!$A:$AN,MATCH(yoy!$W$1,Data!$A$1:$AN$1,),))+1)^12-1)</f>
        <v>#N/A</v>
      </c>
      <c r="X97" s="14">
        <f>IF(VLOOKUP(B97,Data!$A:$AN,MATCH(yoy!$X$1,Data!$A$1:$AN$1,),)=0,"#N/A",(((VLOOKUP(B97,Data!$A:$AN,MATCH(yoy!$X$1,Data!$A$1:$AN$1,),)-VLOOKUP(A97,Data!$A:$AN,MATCH(yoy!$X$1,Data!$A$1:$AN$1,),))/VLOOKUP(A97,Data!$A:$AN,MATCH(yoy!$X$1,Data!$A$1:$AN$1,),))+1)^12-1)</f>
        <v>0.13758766975115422</v>
      </c>
      <c r="Y97" s="14" t="str">
        <f>IF(VLOOKUP(B97,Data!$A:$AN,MATCH(yoy!$Y$1,Data!$A$1:$AN$1,),)=0,"#N/A",(((VLOOKUP(B97,Data!$A:$AN,MATCH(yoy!$Y$1,Data!$A$1:$AN$1,),)-VLOOKUP(A97,Data!$A:$AN,MATCH(yoy!$Y$1,Data!$A$1:$AN$1,),))/VLOOKUP(A97,Data!$A:$AN,MATCH(yoy!$Y$1,Data!$A$1:$AN$1,),))+1)^12-1)</f>
        <v>#N/A</v>
      </c>
      <c r="Z97" s="14">
        <f>IF(VLOOKUP(B97,Data!$A:$AN,MATCH(yoy!$Z$1,Data!$A$1:$AN$1,),)=0,"#N/A",(((VLOOKUP(B97,Data!$A:$AN,MATCH(yoy!$Z$1,Data!$A$1:$AN$1,),)-VLOOKUP(A97,Data!$A:$AN,MATCH(yoy!$Z$1,Data!$A$1:$AN$1,),))/VLOOKUP(A97,Data!$A:$AN,MATCH(yoy!$Z$1,Data!$A$1:$AN$1,),))+1)^12-1)</f>
        <v>5.7195605330288002E-2</v>
      </c>
      <c r="AA97" s="14" t="str">
        <f>IF(VLOOKUP(B97,Data!$A:$AN,MATCH(yoy!$AA$1,Data!$A$1:$AN$1,),)=0,"#N/A",(((VLOOKUP(B97,Data!$A:$AN,MATCH(yoy!$AA$1,Data!$A$1:$AN$1,),)-VLOOKUP(A97,Data!$A:$AN,MATCH(yoy!$AA$1,Data!$A$1:$AN$1,),))/VLOOKUP(A97,Data!$A:$AN,MATCH(yoy!$AA$1,Data!$A$1:$AN$1,),))+1)^12-1)</f>
        <v>#N/A</v>
      </c>
    </row>
    <row r="98" spans="1:27" s="70" customFormat="1" x14ac:dyDescent="0.35">
      <c r="A98" s="20">
        <f t="shared" si="5"/>
        <v>44805</v>
      </c>
      <c r="B98" s="12">
        <v>44835</v>
      </c>
      <c r="C98" s="14">
        <f>IF(VLOOKUP(B98,Data!$A:$AN,MATCH(yoy!$C$1,Data!$A$1:$AN$1,),)=0,"#N/A",(((VLOOKUP(B98,Data!$A:$AN,MATCH(yoy!$C$1,Data!$A$1:$AN$1,),)-VLOOKUP(A98,Data!$A:$AN,MATCH(yoy!$C$1,Data!$A$1:$AN$1,),))/VLOOKUP(A98,Data!$A:$AN,MATCH(yoy!$C$1,Data!$A$1:$AN$1,),))+1)^12-1)</f>
        <v>-1.0513077501822954E-2</v>
      </c>
      <c r="D98" s="14">
        <f>IF(VLOOKUP(B98,Data!$A:$AN,MATCH(yoy!$D$1,Data!$A$1:$AN$1,),)=0,"#N/A",(((VLOOKUP(B98,Data!$A:$AN,MATCH(yoy!$D$1,Data!$A$1:$AN$1,),)-VLOOKUP(A98,Data!$A:$AN,MATCH(yoy!$D$1,Data!$A$1:$AN$1,),))/VLOOKUP(A98,Data!$A:$AN,MATCH(yoy!$D$1,Data!$A$1:$AN$1,),))+1)^12-1)</f>
        <v>-4.8180260993016755E-2</v>
      </c>
      <c r="E98" s="14" t="str">
        <f>IF(VLOOKUP(B98,Data!$A:$AN,MATCH(yoy!$E$1,Data!$A$1:$AN$1,),)=0,"#N/A",(((VLOOKUP(B98,Data!$A:$AN,MATCH(yoy!$E$1,Data!$A$1:$AN$1,),)-VLOOKUP(A98,Data!$A:$AN,MATCH(yoy!$E$1,Data!$A$1:$AN$1,),))/VLOOKUP(A98,Data!$A:$AN,MATCH(yoy!$E$1,Data!$A$1:$AN$1,),))+1)^12-1)</f>
        <v>#N/A</v>
      </c>
      <c r="F98" s="14">
        <f>IF(VLOOKUP(B98,Data!$A:$AN,MATCH(yoy!$F$1,Data!$A$1:$AN$1,),)=0,"#N/A",(((VLOOKUP(B98,Data!$A:$AN,MATCH(yoy!$F$1,Data!$A$1:$AN$1,),)-VLOOKUP(A98,Data!$A:$AN,MATCH(yoy!$F$1,Data!$A$1:$AN$1,),))/VLOOKUP(A98,Data!$A:$AN,MATCH(yoy!$F$1,Data!$A$1:$AN$1,),))+1)^12-1)</f>
        <v>1.2256212837231217E-2</v>
      </c>
      <c r="G98" s="14">
        <f>IF(VLOOKUP(B98,Data!$A:$AN,MATCH(yoy!$G$1,Data!$A$1:$AN$1,),)=0,"#N/A",(((VLOOKUP(B98,Data!$A:$AN,MATCH(yoy!$G$1,Data!$A$1:$AN$1,),)-VLOOKUP(A98,Data!$A:$AN,MATCH(yoy!$G$1,Data!$A$1:$AN$1,),))/VLOOKUP(A98,Data!$A:$AN,MATCH(yoy!$G$1,Data!$A$1:$AN$1,),))+1)^12-1)</f>
        <v>1.0213824956286643E-2</v>
      </c>
      <c r="H98" s="14">
        <f>IF(VLOOKUP(B98,Data!$A:$AN,MATCH(yoy!$H$1,Data!$A$1:$AN$1,),)=0,"#N/A",(((VLOOKUP(B98,Data!$A:$AN,MATCH(yoy!$H$1,Data!$A$1:$AN$1,),)-VLOOKUP(A98,Data!$A:$AN,MATCH(yoy!$H$1,Data!$A$1:$AN$1,),))/VLOOKUP(A98,Data!$A:$AN,MATCH(yoy!$H$1,Data!$A$1:$AN$1,),))+1)^12-1)</f>
        <v>0.10559097254997862</v>
      </c>
      <c r="I98" s="14" t="str">
        <f>IF(VLOOKUP(B98,Data!$A:$AN,MATCH(yoy!$I$1,Data!$A$1:$AN$1,),)=0,"#N/A",(((VLOOKUP(B98,Data!$A:$AN,MATCH(yoy!$I$1,Data!$A$1:$AN$1,),)-VLOOKUP(A98,Data!$A:$AN,MATCH(yoy!$I$1,Data!$A$1:$AN$1,),))/VLOOKUP(A98,Data!$A:$AN,MATCH(yoy!$I$1,Data!$A$1:$AN$1,),))+1)^12-1)</f>
        <v>#N/A</v>
      </c>
      <c r="J98" s="14" t="str">
        <f>IF(VLOOKUP(B98,Data!$A:$AN,MATCH(yoy!$J$1,Data!$A$1:$AN$1,),)=0,"#N/A",(((VLOOKUP(B98,Data!$A:$AN,MATCH(yoy!$J$1,Data!$A$1:$AN$1,),)-VLOOKUP(A98,Data!$A:$AN,MATCH(yoy!$J$1,Data!$A$1:$AN$1,),))/VLOOKUP(A98,Data!$A:$AN,MATCH(yoy!$J$1,Data!$A$1:$AN$1,),))+1)^12-1)</f>
        <v>#N/A</v>
      </c>
      <c r="K98" s="14">
        <f>IF(VLOOKUP(B98,Data!$A:$AN,MATCH(yoy!$K$1,Data!$A$1:$AN$1,),)=0,"#N/A",(((VLOOKUP(B98,Data!$A:$AN,MATCH(yoy!$K$1,Data!$A$1:$AN$1,),)-VLOOKUP(A98,Data!$A:$AN,MATCH(yoy!$K$1,Data!$A$1:$AN$1,),))/VLOOKUP(A98,Data!$A:$AN,MATCH(yoy!$K$1,Data!$A$1:$AN$1,),))+1)^12-1)</f>
        <v>1.5505063701139354E-2</v>
      </c>
      <c r="L98" s="14" t="str">
        <f>IF(VLOOKUP(B98,Data!$A:$AN,MATCH(yoy!$L$1,Data!$A$1:$AN$1,),)=0,"#N/A",(((VLOOKUP(B98,Data!$A:$AN,MATCH(yoy!$L$1,Data!$A$1:$AN$1,),)-VLOOKUP(A98,Data!$A:$AN,MATCH(yoy!$L$1,Data!$A$1:$AN$1,),))/VLOOKUP(A98,Data!$A:$AN,MATCH(yoy!$L$1,Data!$A$1:$AN$1,),))+1)^12-1)</f>
        <v>#N/A</v>
      </c>
      <c r="M98" s="14" t="str">
        <f>IF(VLOOKUP(B98,Data!$A:$AN,MATCH(yoy!$M$1,Data!$A$1:$AN$1,),)=0,"#N/A",(((VLOOKUP(B98,Data!$A:$AN,MATCH(yoy!$M$1,Data!$A$1:$AN$1,),)-VLOOKUP(A98,Data!$A:$AN,MATCH(yoy!$M$1,Data!$A$1:$AN$1,),))/VLOOKUP(A98,Data!$A:$AN,MATCH(yoy!$M$1,Data!$A$1:$AN$1,),))+1)^12-1)</f>
        <v>#N/A</v>
      </c>
      <c r="N98" s="14">
        <f>IF(VLOOKUP(B98,Data!$A:$AN,MATCH(yoy!$N$1,Data!$A$1:$AN$1,),)=0,"#N/A",(((VLOOKUP(B98,Data!$A:$AN,MATCH(yoy!$N$1,Data!$A$1:$AN$1,),)-VLOOKUP(A98,Data!$A:$AN,MATCH(yoy!$N$1,Data!$A$1:$AN$1,),))/VLOOKUP(A98,Data!$A:$AN,MATCH(yoy!$N$1,Data!$A$1:$AN$1,),))+1)^12-1)</f>
        <v>0.11200392935813275</v>
      </c>
      <c r="O98" s="14" t="str">
        <f>IF(VLOOKUP(B98,Data!$A:$AN,MATCH(yoy!$O$1,Data!$A$1:$AN$1,),)=0,"#N/A",(((VLOOKUP(B98,Data!$A:$AN,MATCH(yoy!$O$1,Data!$A$1:$AN$1,),)-VLOOKUP(A98,Data!$A:$AN,MATCH(yoy!$O$1,Data!$A$1:$AN$1,),))/VLOOKUP(A98,Data!$A:$AN,MATCH(yoy!$O$1,Data!$A$1:$AN$1,),))+1)^12-1)</f>
        <v>#N/A</v>
      </c>
      <c r="P98" s="14">
        <f>IF(VLOOKUP(B98,Data!$A:$AN,MATCH(yoy!$P$1,Data!$A$1:$AN$1,),)=0,"#N/A",(((VLOOKUP(B98,Data!$A:$AN,MATCH(yoy!$P$1,Data!$A$1:$AN$1,),)-VLOOKUP(A98,Data!$A:$AN,MATCH(yoy!$P$1,Data!$A$1:$AN$1,),))/VLOOKUP(A98,Data!$A:$AN,MATCH(yoy!$P$1,Data!$A$1:$AN$1,),))+1)^12-1)</f>
        <v>1.9005540235608409E-2</v>
      </c>
      <c r="Q98" s="14">
        <f>IF(VLOOKUP(B98,Data!$A:$AN,MATCH(yoy!$Q$1,Data!$A$1:$AN$1,),)=0,"#N/A",(((VLOOKUP(B98,Data!$A:$AN,MATCH(yoy!$Q$1,Data!$A$1:$AN$1,),)-VLOOKUP(A98,Data!$A:$AN,MATCH(yoy!$Q$1,Data!$A$1:$AN$1,),))/VLOOKUP(A98,Data!$A:$AN,MATCH(yoy!$Q$1,Data!$A$1:$AN$1,),))+1)^12-1)</f>
        <v>4.4396214786676547E-2</v>
      </c>
      <c r="R98" s="14" t="str">
        <f>IF(VLOOKUP(B98,Data!$A:$AN,MATCH(yoy!$R$1,Data!$A$1:$AN$1,),)=0,"#N/A",(((VLOOKUP(B98,Data!$A:$AN,MATCH(yoy!$R$1,Data!$A$1:$AN$1,),)-VLOOKUP(A98,Data!$A:$AN,MATCH(yoy!$R$1,Data!$A$1:$AN$1,),))/VLOOKUP(A98,Data!$A:$AN,MATCH(yoy!$R$1,Data!$A$1:$AN$1,),))+1)^12-1)</f>
        <v>#N/A</v>
      </c>
      <c r="S98" s="14">
        <f>IF(VLOOKUP(B98,Data!$A:$AN,MATCH(yoy!$S$1,Data!$A$1:$AN$1,),)=0,"#N/A",(((VLOOKUP(B98,Data!$A:$AN,MATCH(yoy!$S$1,Data!$A$1:$AN$1,),)-VLOOKUP(A98,Data!$A:$AN,MATCH(yoy!$S$1,Data!$A$1:$AN$1,),))/VLOOKUP(A98,Data!$A:$AN,MATCH(yoy!$S$1,Data!$A$1:$AN$1,),))+1)^12-1)</f>
        <v>2.9704516413451731E-2</v>
      </c>
      <c r="T98" s="14" t="str">
        <f>IF(VLOOKUP(B98,Data!$A:$AN,MATCH(yoy!$T$1,Data!$A$1:$AN$1,),)=0,"#N/A",(((VLOOKUP(B98,Data!$A:$AN,MATCH(yoy!$T$1,Data!$A$1:$AN$1,),)-VLOOKUP(A98,Data!$A:$AN,MATCH(yoy!$T$1,Data!$A$1:$AN$1,),))/VLOOKUP(A98,Data!$A:$AN,MATCH(yoy!$T$1,Data!$A$1:$AN$1,),))+1)^12-1)</f>
        <v>#N/A</v>
      </c>
      <c r="U98" s="14" t="str">
        <f>IF(VLOOKUP(B98,Data!$A:$AN,MATCH(yoy!$U$1,Data!$A$1:$AN$1,),)=0,"#N/A",(((VLOOKUP(B98,Data!$A:$AN,MATCH(yoy!$U$1,Data!$A$1:$AN$1,),)-VLOOKUP(A98,Data!$A:$AN,MATCH(yoy!$U$1,Data!$A$1:$AN$1,),))/VLOOKUP(A98,Data!$A:$AN,MATCH(yoy!$U$1,Data!$A$1:$AN$1,),))+1)^12-1)</f>
        <v>#N/A</v>
      </c>
      <c r="V98" s="14" t="str">
        <f>IF(VLOOKUP(B98,Data!$A:$AN,MATCH(yoy!$V$1,Data!$A$1:$AN$1,),)=0,"#N/A",(((VLOOKUP(B98,Data!$A:$AN,MATCH(yoy!$V$1,Data!$A$1:$AN$1,),)-VLOOKUP(A98,Data!$A:$AN,MATCH(yoy!$V$1,Data!$A$1:$AN$1,),))/VLOOKUP(A98,Data!$A:$AN,MATCH(yoy!$V$1,Data!$A$1:$AN$1,),))+1)^12-1)</f>
        <v>#N/A</v>
      </c>
      <c r="W98" s="14" t="str">
        <f>IF(VLOOKUP(B98,Data!$A:$AN,MATCH(yoy!$W$1,Data!$A$1:$AN$1,),)=0,"#N/A",(((VLOOKUP(B98,Data!$A:$AN,MATCH(yoy!$W$1,Data!$A$1:$AN$1,),)-VLOOKUP(A98,Data!$A:$AN,MATCH(yoy!$W$1,Data!$A$1:$AN$1,),))/VLOOKUP(A98,Data!$A:$AN,MATCH(yoy!$W$1,Data!$A$1:$AN$1,),))+1)^12-1)</f>
        <v>#N/A</v>
      </c>
      <c r="X98" s="14">
        <f>IF(VLOOKUP(B98,Data!$A:$AN,MATCH(yoy!$X$1,Data!$A$1:$AN$1,),)=0,"#N/A",(((VLOOKUP(B98,Data!$A:$AN,MATCH(yoy!$X$1,Data!$A$1:$AN$1,),)-VLOOKUP(A98,Data!$A:$AN,MATCH(yoy!$X$1,Data!$A$1:$AN$1,),))/VLOOKUP(A98,Data!$A:$AN,MATCH(yoy!$X$1,Data!$A$1:$AN$1,),))+1)^12-1)</f>
        <v>0.12901685433474852</v>
      </c>
      <c r="Y98" s="14" t="str">
        <f>IF(VLOOKUP(B98,Data!$A:$AN,MATCH(yoy!$Y$1,Data!$A$1:$AN$1,),)=0,"#N/A",(((VLOOKUP(B98,Data!$A:$AN,MATCH(yoy!$Y$1,Data!$A$1:$AN$1,),)-VLOOKUP(A98,Data!$A:$AN,MATCH(yoy!$Y$1,Data!$A$1:$AN$1,),))/VLOOKUP(A98,Data!$A:$AN,MATCH(yoy!$Y$1,Data!$A$1:$AN$1,),))+1)^12-1)</f>
        <v>#N/A</v>
      </c>
      <c r="Z98" s="14">
        <f>IF(VLOOKUP(B98,Data!$A:$AN,MATCH(yoy!$Z$1,Data!$A$1:$AN$1,),)=0,"#N/A",(((VLOOKUP(B98,Data!$A:$AN,MATCH(yoy!$Z$1,Data!$A$1:$AN$1,),)-VLOOKUP(A98,Data!$A:$AN,MATCH(yoy!$Z$1,Data!$A$1:$AN$1,),))/VLOOKUP(A98,Data!$A:$AN,MATCH(yoy!$Z$1,Data!$A$1:$AN$1,),))+1)^12-1)</f>
        <v>6.362831756851306E-2</v>
      </c>
      <c r="AA98" s="14" t="str">
        <f>IF(VLOOKUP(B98,Data!$A:$AN,MATCH(yoy!$AA$1,Data!$A$1:$AN$1,),)=0,"#N/A",(((VLOOKUP(B98,Data!$A:$AN,MATCH(yoy!$AA$1,Data!$A$1:$AN$1,),)-VLOOKUP(A98,Data!$A:$AN,MATCH(yoy!$AA$1,Data!$A$1:$AN$1,),))/VLOOKUP(A98,Data!$A:$AN,MATCH(yoy!$AA$1,Data!$A$1:$AN$1,),))+1)^12-1)</f>
        <v>#N/A</v>
      </c>
    </row>
    <row r="99" spans="1:27" s="70" customFormat="1" x14ac:dyDescent="0.35"/>
    <row r="100" spans="1:27" s="70" customFormat="1" x14ac:dyDescent="0.35"/>
    <row r="101" spans="1:27" s="70" customFormat="1" x14ac:dyDescent="0.35"/>
    <row r="102" spans="1:27" s="70" customFormat="1" x14ac:dyDescent="0.35"/>
    <row r="103" spans="1:27" s="70" customFormat="1" x14ac:dyDescent="0.35"/>
    <row r="104" spans="1:27" s="70" customFormat="1" x14ac:dyDescent="0.35"/>
    <row r="105" spans="1:27" s="70" customFormat="1" x14ac:dyDescent="0.35"/>
    <row r="106" spans="1:27" s="70" customFormat="1" x14ac:dyDescent="0.35"/>
    <row r="107" spans="1:27" s="70" customFormat="1" x14ac:dyDescent="0.35"/>
    <row r="108" spans="1:27" s="70" customFormat="1" x14ac:dyDescent="0.35"/>
    <row r="109" spans="1:27" s="70" customFormat="1" x14ac:dyDescent="0.35"/>
    <row r="110" spans="1:27" s="70" customFormat="1" x14ac:dyDescent="0.35"/>
    <row r="111" spans="1:27" s="70" customFormat="1" x14ac:dyDescent="0.35"/>
    <row r="112" spans="1:27" s="70" customFormat="1" x14ac:dyDescent="0.35"/>
    <row r="113" s="70" customFormat="1" x14ac:dyDescent="0.35"/>
    <row r="114" s="70" customFormat="1" x14ac:dyDescent="0.35"/>
    <row r="115" s="70" customFormat="1" x14ac:dyDescent="0.35"/>
    <row r="116" s="70" customFormat="1" x14ac:dyDescent="0.35"/>
    <row r="117" s="70" customFormat="1" x14ac:dyDescent="0.35"/>
    <row r="118" s="70" customFormat="1" x14ac:dyDescent="0.35"/>
    <row r="119" s="70" customFormat="1" x14ac:dyDescent="0.35"/>
    <row r="120" s="70" customFormat="1" x14ac:dyDescent="0.35"/>
    <row r="121" s="70" customFormat="1" x14ac:dyDescent="0.35"/>
    <row r="122" s="70" customFormat="1" x14ac:dyDescent="0.35"/>
    <row r="123" s="70" customFormat="1" x14ac:dyDescent="0.35"/>
    <row r="124" s="70" customFormat="1" x14ac:dyDescent="0.35"/>
    <row r="125" s="70" customFormat="1" x14ac:dyDescent="0.35"/>
    <row r="126" s="70" customFormat="1" x14ac:dyDescent="0.35"/>
    <row r="127" s="70" customFormat="1" x14ac:dyDescent="0.35"/>
    <row r="128" s="70" customFormat="1" x14ac:dyDescent="0.35"/>
    <row r="129" s="70" customFormat="1" x14ac:dyDescent="0.35"/>
    <row r="130" s="70" customFormat="1" x14ac:dyDescent="0.35"/>
    <row r="131" s="70" customFormat="1" x14ac:dyDescent="0.35"/>
    <row r="132" s="70" customFormat="1" x14ac:dyDescent="0.35"/>
    <row r="133" s="70" customFormat="1" x14ac:dyDescent="0.35"/>
    <row r="134" s="70" customFormat="1" x14ac:dyDescent="0.35"/>
    <row r="135" s="70" customFormat="1" x14ac:dyDescent="0.35"/>
    <row r="136" s="70" customFormat="1" x14ac:dyDescent="0.35"/>
    <row r="137" s="70" customFormat="1" x14ac:dyDescent="0.35"/>
    <row r="138" s="70" customFormat="1" x14ac:dyDescent="0.35"/>
    <row r="139" s="70" customFormat="1" x14ac:dyDescent="0.35"/>
    <row r="140" s="70" customFormat="1" x14ac:dyDescent="0.35"/>
    <row r="141" s="70" customFormat="1" x14ac:dyDescent="0.35"/>
    <row r="142" s="70" customFormat="1" x14ac:dyDescent="0.35"/>
    <row r="143" s="70" customFormat="1" x14ac:dyDescent="0.35"/>
    <row r="144" s="70" customFormat="1" x14ac:dyDescent="0.35"/>
    <row r="145" s="70" customFormat="1" x14ac:dyDescent="0.35"/>
    <row r="146" s="70" customFormat="1" x14ac:dyDescent="0.35"/>
    <row r="147" s="70" customFormat="1" x14ac:dyDescent="0.35"/>
    <row r="148" s="70" customFormat="1" x14ac:dyDescent="0.35"/>
    <row r="149" s="70" customFormat="1" x14ac:dyDescent="0.35"/>
    <row r="150" s="70" customFormat="1" x14ac:dyDescent="0.35"/>
    <row r="151" s="70" customFormat="1" x14ac:dyDescent="0.35"/>
    <row r="152" s="70" customFormat="1" x14ac:dyDescent="0.35"/>
    <row r="153" s="70" customFormat="1" x14ac:dyDescent="0.35"/>
    <row r="154" s="70" customFormat="1" x14ac:dyDescent="0.35"/>
    <row r="155" s="70" customFormat="1" x14ac:dyDescent="0.35"/>
    <row r="156" s="70" customFormat="1" x14ac:dyDescent="0.35"/>
    <row r="157" s="70" customFormat="1" x14ac:dyDescent="0.35"/>
    <row r="158" s="70" customFormat="1" x14ac:dyDescent="0.35"/>
    <row r="159" s="70" customFormat="1" x14ac:dyDescent="0.35"/>
    <row r="160" s="70" customFormat="1" x14ac:dyDescent="0.35"/>
    <row r="161" s="70" customFormat="1" x14ac:dyDescent="0.35"/>
    <row r="162" s="70" customFormat="1" x14ac:dyDescent="0.35"/>
    <row r="163" s="70" customFormat="1" x14ac:dyDescent="0.35"/>
    <row r="164" s="70" customFormat="1" x14ac:dyDescent="0.35"/>
    <row r="165" s="70" customFormat="1" x14ac:dyDescent="0.35"/>
    <row r="166" s="70" customFormat="1" x14ac:dyDescent="0.35"/>
    <row r="167" s="70" customFormat="1" x14ac:dyDescent="0.35"/>
    <row r="168" s="70" customFormat="1" x14ac:dyDescent="0.35"/>
    <row r="169" s="70" customFormat="1" x14ac:dyDescent="0.35"/>
    <row r="170" s="70" customFormat="1" x14ac:dyDescent="0.35"/>
    <row r="171" s="70" customFormat="1" x14ac:dyDescent="0.35"/>
    <row r="172" s="70" customFormat="1" x14ac:dyDescent="0.35"/>
    <row r="173" s="70" customFormat="1" x14ac:dyDescent="0.35"/>
    <row r="174" s="70" customFormat="1" x14ac:dyDescent="0.35"/>
    <row r="175" s="70" customFormat="1" x14ac:dyDescent="0.35"/>
    <row r="176" s="70" customFormat="1" x14ac:dyDescent="0.35"/>
    <row r="177" s="70" customFormat="1" x14ac:dyDescent="0.35"/>
    <row r="178" s="70" customFormat="1" x14ac:dyDescent="0.35"/>
    <row r="179" s="70" customFormat="1" x14ac:dyDescent="0.35"/>
    <row r="180" s="70" customFormat="1" x14ac:dyDescent="0.35"/>
    <row r="181" s="70" customFormat="1" x14ac:dyDescent="0.35"/>
    <row r="182" s="70" customFormat="1" x14ac:dyDescent="0.35"/>
    <row r="183" s="70" customFormat="1" x14ac:dyDescent="0.35"/>
    <row r="184" s="70" customFormat="1" x14ac:dyDescent="0.35"/>
    <row r="185" s="70" customFormat="1" x14ac:dyDescent="0.35"/>
    <row r="186" s="70" customFormat="1" x14ac:dyDescent="0.35"/>
    <row r="187" s="70" customFormat="1" x14ac:dyDescent="0.35"/>
    <row r="188" s="70" customFormat="1" x14ac:dyDescent="0.35"/>
    <row r="189" s="70" customFormat="1" x14ac:dyDescent="0.35"/>
    <row r="190" s="70" customFormat="1" x14ac:dyDescent="0.35"/>
    <row r="191" s="70" customFormat="1" x14ac:dyDescent="0.35"/>
    <row r="192" s="70" customFormat="1" x14ac:dyDescent="0.35"/>
    <row r="193" s="70" customFormat="1" x14ac:dyDescent="0.35"/>
    <row r="194" s="70" customFormat="1" x14ac:dyDescent="0.35"/>
    <row r="195" s="70" customFormat="1" x14ac:dyDescent="0.35"/>
    <row r="196" s="70" customFormat="1" x14ac:dyDescent="0.35"/>
    <row r="197" s="70" customFormat="1" x14ac:dyDescent="0.35"/>
    <row r="198" s="70" customFormat="1" x14ac:dyDescent="0.35"/>
    <row r="199" s="70" customFormat="1" x14ac:dyDescent="0.35"/>
    <row r="200" s="70" customFormat="1" x14ac:dyDescent="0.35"/>
    <row r="201" s="70" customFormat="1" x14ac:dyDescent="0.35"/>
    <row r="202" s="70" customFormat="1" x14ac:dyDescent="0.35"/>
    <row r="203" s="70" customFormat="1" x14ac:dyDescent="0.35"/>
    <row r="204" s="70" customFormat="1" x14ac:dyDescent="0.35"/>
    <row r="205" s="70" customFormat="1" x14ac:dyDescent="0.35"/>
    <row r="206" s="70" customFormat="1" x14ac:dyDescent="0.35"/>
    <row r="207" s="70" customFormat="1" x14ac:dyDescent="0.35"/>
    <row r="208" s="70" customFormat="1" x14ac:dyDescent="0.35"/>
    <row r="209" s="70" customFormat="1" x14ac:dyDescent="0.35"/>
    <row r="210" s="70" customFormat="1" x14ac:dyDescent="0.35"/>
    <row r="211" s="70" customFormat="1" x14ac:dyDescent="0.35"/>
    <row r="212" s="70" customFormat="1" x14ac:dyDescent="0.35"/>
    <row r="213" s="70" customFormat="1" x14ac:dyDescent="0.35"/>
    <row r="214" s="70" customFormat="1" x14ac:dyDescent="0.35"/>
    <row r="215" s="70" customFormat="1" x14ac:dyDescent="0.35"/>
    <row r="216" s="70" customFormat="1" x14ac:dyDescent="0.35"/>
    <row r="217" s="70" customFormat="1" x14ac:dyDescent="0.35"/>
    <row r="218" s="70" customFormat="1" x14ac:dyDescent="0.35"/>
    <row r="219" s="70" customFormat="1" x14ac:dyDescent="0.35"/>
    <row r="220" s="70" customFormat="1" x14ac:dyDescent="0.35"/>
    <row r="221" s="70" customFormat="1" x14ac:dyDescent="0.35"/>
    <row r="222" s="70" customFormat="1" x14ac:dyDescent="0.35"/>
    <row r="223" s="70" customFormat="1" x14ac:dyDescent="0.35"/>
    <row r="224" s="70" customFormat="1" x14ac:dyDescent="0.35"/>
    <row r="225" s="70" customFormat="1" x14ac:dyDescent="0.35"/>
    <row r="226" s="70" customFormat="1" x14ac:dyDescent="0.35"/>
    <row r="227" s="70" customFormat="1" x14ac:dyDescent="0.35"/>
    <row r="228" s="70" customFormat="1" x14ac:dyDescent="0.35"/>
    <row r="229" s="70" customFormat="1" x14ac:dyDescent="0.35"/>
    <row r="230" s="70" customFormat="1" x14ac:dyDescent="0.35"/>
    <row r="231" s="70" customFormat="1" x14ac:dyDescent="0.35"/>
    <row r="232" s="70" customFormat="1" x14ac:dyDescent="0.35"/>
    <row r="233" s="70" customFormat="1" x14ac:dyDescent="0.35"/>
    <row r="234" s="70" customFormat="1" x14ac:dyDescent="0.35"/>
    <row r="235" s="70" customFormat="1" x14ac:dyDescent="0.35"/>
    <row r="236" s="70" customFormat="1" x14ac:dyDescent="0.35"/>
    <row r="237" s="70" customFormat="1" x14ac:dyDescent="0.35"/>
    <row r="238" s="70" customFormat="1" x14ac:dyDescent="0.35"/>
    <row r="239" s="70" customFormat="1" x14ac:dyDescent="0.35"/>
    <row r="240" s="70" customFormat="1" x14ac:dyDescent="0.35"/>
    <row r="241" s="70" customFormat="1" x14ac:dyDescent="0.35"/>
    <row r="242" s="70" customFormat="1" x14ac:dyDescent="0.35"/>
    <row r="243" s="70" customFormat="1" x14ac:dyDescent="0.35"/>
    <row r="244" s="70" customFormat="1" x14ac:dyDescent="0.35"/>
    <row r="245" s="70" customFormat="1" x14ac:dyDescent="0.35"/>
    <row r="246" s="70" customFormat="1" x14ac:dyDescent="0.35"/>
    <row r="247" s="70" customFormat="1" x14ac:dyDescent="0.35"/>
    <row r="248" s="70" customFormat="1" x14ac:dyDescent="0.35"/>
    <row r="249" s="70" customFormat="1" x14ac:dyDescent="0.35"/>
    <row r="250" s="70" customFormat="1" x14ac:dyDescent="0.35"/>
    <row r="251" s="70" customFormat="1" x14ac:dyDescent="0.35"/>
    <row r="252" s="70" customFormat="1" x14ac:dyDescent="0.35"/>
    <row r="253" s="70" customFormat="1" x14ac:dyDescent="0.35"/>
    <row r="254" s="70" customFormat="1" x14ac:dyDescent="0.35"/>
    <row r="255" s="70" customFormat="1" x14ac:dyDescent="0.35"/>
    <row r="256" s="70" customFormat="1" x14ac:dyDescent="0.35"/>
    <row r="257" s="70" customFormat="1" x14ac:dyDescent="0.35"/>
    <row r="258" s="70" customFormat="1" x14ac:dyDescent="0.35"/>
    <row r="259" s="70" customFormat="1" x14ac:dyDescent="0.35"/>
    <row r="260" s="70" customFormat="1" x14ac:dyDescent="0.35"/>
    <row r="261" s="70" customFormat="1" x14ac:dyDescent="0.35"/>
    <row r="262" s="70" customFormat="1" x14ac:dyDescent="0.35"/>
    <row r="263" s="70" customFormat="1" x14ac:dyDescent="0.35"/>
    <row r="264" s="70" customFormat="1" x14ac:dyDescent="0.35"/>
    <row r="265" s="70" customFormat="1" x14ac:dyDescent="0.35"/>
    <row r="266" s="70" customFormat="1" x14ac:dyDescent="0.35"/>
    <row r="267" s="70" customFormat="1" x14ac:dyDescent="0.35"/>
    <row r="268" s="70" customFormat="1" x14ac:dyDescent="0.35"/>
    <row r="269" s="70" customFormat="1" x14ac:dyDescent="0.35"/>
    <row r="270" s="70" customFormat="1" x14ac:dyDescent="0.35"/>
    <row r="271" s="70" customFormat="1" x14ac:dyDescent="0.35"/>
    <row r="272" s="70" customFormat="1" x14ac:dyDescent="0.35"/>
    <row r="273" s="70" customFormat="1" x14ac:dyDescent="0.35"/>
    <row r="274" s="70" customFormat="1" x14ac:dyDescent="0.35"/>
    <row r="275" s="70" customFormat="1" x14ac:dyDescent="0.35"/>
    <row r="276" s="70" customFormat="1" x14ac:dyDescent="0.35"/>
    <row r="277" s="70" customFormat="1" x14ac:dyDescent="0.35"/>
    <row r="278" s="70" customFormat="1" x14ac:dyDescent="0.35"/>
    <row r="279" s="70" customFormat="1" x14ac:dyDescent="0.35"/>
    <row r="280" s="70" customFormat="1" x14ac:dyDescent="0.35"/>
    <row r="281" s="70" customFormat="1" x14ac:dyDescent="0.35"/>
    <row r="282" s="70" customFormat="1" x14ac:dyDescent="0.35"/>
    <row r="283" s="70" customFormat="1" x14ac:dyDescent="0.35"/>
    <row r="284" s="70" customFormat="1" x14ac:dyDescent="0.35"/>
    <row r="285" s="70" customFormat="1" x14ac:dyDescent="0.35"/>
    <row r="286" s="70" customFormat="1" x14ac:dyDescent="0.35"/>
    <row r="287" s="70" customFormat="1" x14ac:dyDescent="0.35"/>
    <row r="288" s="70" customFormat="1" x14ac:dyDescent="0.35"/>
    <row r="289" s="70" customFormat="1" x14ac:dyDescent="0.35"/>
    <row r="290" s="70" customFormat="1" x14ac:dyDescent="0.35"/>
    <row r="291" s="70" customFormat="1" x14ac:dyDescent="0.35"/>
    <row r="292" s="70" customFormat="1" x14ac:dyDescent="0.35"/>
    <row r="293" s="70" customFormat="1" x14ac:dyDescent="0.35"/>
    <row r="294" s="70" customFormat="1" x14ac:dyDescent="0.35"/>
    <row r="295" s="70" customFormat="1" x14ac:dyDescent="0.35"/>
    <row r="296" s="70" customFormat="1" x14ac:dyDescent="0.35"/>
    <row r="297" s="70" customFormat="1" x14ac:dyDescent="0.35"/>
    <row r="298" s="70" customFormat="1" x14ac:dyDescent="0.35"/>
    <row r="299" s="70" customFormat="1" x14ac:dyDescent="0.35"/>
    <row r="300" s="70" customFormat="1" x14ac:dyDescent="0.35"/>
    <row r="301" s="70" customFormat="1" x14ac:dyDescent="0.35"/>
    <row r="302" s="70" customFormat="1" x14ac:dyDescent="0.35"/>
    <row r="303" s="70" customFormat="1" x14ac:dyDescent="0.35"/>
    <row r="304" s="70" customFormat="1" x14ac:dyDescent="0.35"/>
    <row r="305" s="70" customFormat="1" x14ac:dyDescent="0.35"/>
    <row r="306" s="70" customFormat="1" x14ac:dyDescent="0.35"/>
    <row r="307" s="70" customFormat="1" x14ac:dyDescent="0.35"/>
    <row r="308" s="70" customFormat="1" x14ac:dyDescent="0.35"/>
    <row r="309" s="70" customFormat="1" x14ac:dyDescent="0.35"/>
    <row r="310" s="70" customFormat="1" x14ac:dyDescent="0.35"/>
    <row r="311" s="70" customFormat="1" x14ac:dyDescent="0.35"/>
    <row r="312" s="70" customFormat="1" x14ac:dyDescent="0.35"/>
    <row r="313" s="70" customFormat="1" x14ac:dyDescent="0.35"/>
    <row r="314" s="70" customFormat="1" x14ac:dyDescent="0.35"/>
    <row r="315" s="70" customFormat="1" x14ac:dyDescent="0.35"/>
    <row r="316" s="70" customFormat="1" x14ac:dyDescent="0.35"/>
    <row r="317" s="70" customFormat="1" x14ac:dyDescent="0.35"/>
    <row r="318" s="70" customFormat="1" x14ac:dyDescent="0.35"/>
    <row r="319" s="70" customFormat="1" x14ac:dyDescent="0.35"/>
    <row r="320" s="70" customFormat="1" x14ac:dyDescent="0.35"/>
    <row r="321" s="70" customFormat="1" x14ac:dyDescent="0.35"/>
    <row r="322" s="70" customFormat="1" x14ac:dyDescent="0.35"/>
    <row r="323" s="70" customFormat="1" x14ac:dyDescent="0.35"/>
    <row r="324" s="70" customFormat="1" x14ac:dyDescent="0.35"/>
    <row r="325" s="70" customFormat="1" x14ac:dyDescent="0.35"/>
    <row r="326" s="70" customFormat="1" x14ac:dyDescent="0.35"/>
    <row r="327" s="70" customFormat="1" x14ac:dyDescent="0.35"/>
    <row r="328" s="70" customFormat="1" x14ac:dyDescent="0.35"/>
    <row r="329" s="70" customFormat="1" x14ac:dyDescent="0.35"/>
    <row r="330" s="70" customFormat="1" x14ac:dyDescent="0.35"/>
    <row r="331" s="70" customFormat="1" x14ac:dyDescent="0.35"/>
    <row r="332" s="70" customFormat="1" x14ac:dyDescent="0.35"/>
    <row r="333" s="70" customFormat="1" x14ac:dyDescent="0.35"/>
    <row r="334" s="70" customFormat="1" x14ac:dyDescent="0.35"/>
    <row r="335" s="70" customFormat="1" x14ac:dyDescent="0.35"/>
    <row r="336" s="70" customFormat="1" x14ac:dyDescent="0.35"/>
    <row r="337" s="70" customFormat="1" x14ac:dyDescent="0.35"/>
    <row r="338" s="70" customFormat="1" x14ac:dyDescent="0.35"/>
    <row r="339" s="70" customFormat="1" x14ac:dyDescent="0.35"/>
    <row r="340" s="70" customFormat="1" x14ac:dyDescent="0.35"/>
    <row r="341" s="70" customFormat="1" x14ac:dyDescent="0.35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98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8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8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8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8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G747"/>
  <sheetViews>
    <sheetView zoomScale="130" zoomScaleNormal="130" workbookViewId="0">
      <pane ySplit="5" topLeftCell="A728" activePane="bottomLeft" state="frozen"/>
      <selection activeCell="AB17" sqref="AB17"/>
      <selection pane="bottomLeft" activeCell="A743" sqref="A743:D747"/>
    </sheetView>
  </sheetViews>
  <sheetFormatPr defaultColWidth="9.1796875" defaultRowHeight="14.5" x14ac:dyDescent="0.35"/>
  <cols>
    <col min="1" max="1" width="12" style="70" customWidth="1"/>
    <col min="2" max="2" width="14.36328125" style="70" customWidth="1"/>
    <col min="3" max="4" width="11.1796875" style="16" customWidth="1"/>
    <col min="5" max="5" width="9.1796875" style="70" customWidth="1"/>
    <col min="6" max="6" width="20.36328125" style="70" customWidth="1"/>
    <col min="7" max="7" width="14.6328125" style="70" customWidth="1"/>
    <col min="8" max="38" width="9.1796875" style="70" customWidth="1"/>
    <col min="39" max="16384" width="9.1796875" style="70"/>
  </cols>
  <sheetData>
    <row r="1" spans="1:7" x14ac:dyDescent="0.35">
      <c r="A1" s="38" t="s">
        <v>76</v>
      </c>
      <c r="C1" s="39" t="s">
        <v>171</v>
      </c>
      <c r="F1" s="70" t="str">
        <f>"Money Supply M3 "&amp;A1</f>
        <v>Money Supply M3 USA</v>
      </c>
      <c r="G1" s="70" t="str">
        <f>F1&amp;" mom annualized"</f>
        <v>Money Supply M3 USA mom annualized</v>
      </c>
    </row>
    <row r="2" spans="1:7" x14ac:dyDescent="0.35">
      <c r="F2" s="70" t="s">
        <v>172</v>
      </c>
      <c r="G2" s="37">
        <f>AVERAGE(D469:D708)</f>
        <v>6.2011572488070668E-2</v>
      </c>
    </row>
    <row r="3" spans="1:7" x14ac:dyDescent="0.35">
      <c r="F3" s="70" t="s">
        <v>173</v>
      </c>
      <c r="G3" s="37">
        <f>MIN(D469:D748)</f>
        <v>-6.9105451097974058E-2</v>
      </c>
    </row>
    <row r="4" spans="1:7" ht="16" customHeight="1" thickBot="1" x14ac:dyDescent="0.4">
      <c r="F4" s="70" t="s">
        <v>174</v>
      </c>
      <c r="G4" s="37">
        <f>MAX(D469:D749)</f>
        <v>1.0913531570099706</v>
      </c>
    </row>
    <row r="5" spans="1:7" ht="32" customHeight="1" x14ac:dyDescent="0.35">
      <c r="A5" s="61" t="s">
        <v>133</v>
      </c>
      <c r="B5" s="62" t="s">
        <v>78</v>
      </c>
      <c r="C5" s="49" t="s">
        <v>175</v>
      </c>
      <c r="D5" s="50" t="s">
        <v>149</v>
      </c>
    </row>
    <row r="6" spans="1:7" x14ac:dyDescent="0.35">
      <c r="A6" s="35">
        <v>22282</v>
      </c>
      <c r="B6" s="36">
        <f>VLOOKUP(A6,Data!$A:$AH,MATCH(Country!$A$1,Data!$A$1:$AH$1,),)</f>
        <v>2.6076959999999998</v>
      </c>
      <c r="C6" s="23"/>
      <c r="D6" s="23"/>
    </row>
    <row r="7" spans="1:7" x14ac:dyDescent="0.35">
      <c r="A7" s="35">
        <v>22313</v>
      </c>
      <c r="B7" s="36">
        <f>VLOOKUP(A7,Data!$A:$AH,MATCH(Country!$A$1,Data!$A$1:$AH$1,),)</f>
        <v>2.627621</v>
      </c>
      <c r="C7" s="23"/>
      <c r="D7" s="63">
        <f>IF(Table2[[#This Row],[Country]]&gt;0,(((Table2[[#This Row],[Country]]-B6)/B6)+1)^12-1,"")</f>
        <v>9.5643229301863864E-2</v>
      </c>
    </row>
    <row r="8" spans="1:7" x14ac:dyDescent="0.35">
      <c r="A8" s="35">
        <v>22341</v>
      </c>
      <c r="B8" s="36">
        <f>VLOOKUP(A8,Data!$A:$AH,MATCH(Country!$A$1,Data!$A$1:$AH$1,),)</f>
        <v>2.6425649999999998</v>
      </c>
      <c r="C8" s="23"/>
      <c r="D8" s="63">
        <f>IF(Table2[[#This Row],[Country]]&gt;0,(((Table2[[#This Row],[Country]]-B7)/B7)+1)^12-1,"")</f>
        <v>7.0423053548640535E-2</v>
      </c>
    </row>
    <row r="9" spans="1:7" x14ac:dyDescent="0.35">
      <c r="A9" s="35">
        <v>22372</v>
      </c>
      <c r="B9" s="36">
        <f>VLOOKUP(A9,Data!$A:$AH,MATCH(Country!$A$1,Data!$A$1:$AH$1,),)</f>
        <v>2.6558480000000002</v>
      </c>
      <c r="C9" s="23"/>
      <c r="D9" s="63">
        <f>IF(Table2[[#This Row],[Country]]&gt;0,(((Table2[[#This Row],[Country]]-B8)/B8)+1)^12-1,"")</f>
        <v>6.2014499978431337E-2</v>
      </c>
    </row>
    <row r="10" spans="1:7" x14ac:dyDescent="0.35">
      <c r="A10" s="35">
        <v>22402</v>
      </c>
      <c r="B10" s="36">
        <f>VLOOKUP(A10,Data!$A:$AH,MATCH(Country!$A$1,Data!$A$1:$AH$1,),)</f>
        <v>2.6749429999999998</v>
      </c>
      <c r="C10" s="23"/>
      <c r="D10" s="63">
        <f>IF(Table2[[#This Row],[Country]]&gt;0,(((Table2[[#This Row],[Country]]-B9)/B9)+1)^12-1,"")</f>
        <v>8.9772378954052101E-2</v>
      </c>
    </row>
    <row r="11" spans="1:7" x14ac:dyDescent="0.35">
      <c r="A11" s="35">
        <v>22433</v>
      </c>
      <c r="B11" s="36">
        <f>VLOOKUP(A11,Data!$A:$AH,MATCH(Country!$A$1,Data!$A$1:$AH$1,),)</f>
        <v>2.692377</v>
      </c>
      <c r="C11" s="23"/>
      <c r="D11" s="63">
        <f>IF(Table2[[#This Row],[Country]]&gt;0,(((Table2[[#This Row],[Country]]-B10)/B10)+1)^12-1,"")</f>
        <v>8.1075628832879998E-2</v>
      </c>
    </row>
    <row r="12" spans="1:7" x14ac:dyDescent="0.35">
      <c r="A12" s="35">
        <v>22463</v>
      </c>
      <c r="B12" s="36">
        <f>VLOOKUP(A12,Data!$A:$AH,MATCH(Country!$A$1,Data!$A$1:$AH$1,),)</f>
        <v>2.7031700000000001</v>
      </c>
      <c r="C12" s="23"/>
      <c r="D12" s="63">
        <f>IF(Table2[[#This Row],[Country]]&gt;0,(((Table2[[#This Row],[Country]]-B11)/B11)+1)^12-1,"")</f>
        <v>4.9179617521675656E-2</v>
      </c>
    </row>
    <row r="13" spans="1:7" x14ac:dyDescent="0.35">
      <c r="A13" s="35">
        <v>22494</v>
      </c>
      <c r="B13" s="36">
        <f>VLOOKUP(A13,Data!$A:$AH,MATCH(Country!$A$1,Data!$A$1:$AH$1,),)</f>
        <v>2.7197740000000001</v>
      </c>
      <c r="C13" s="23"/>
      <c r="D13" s="63">
        <f>IF(Table2[[#This Row],[Country]]&gt;0,(((Table2[[#This Row],[Country]]-B12)/B12)+1)^12-1,"")</f>
        <v>7.6250845832418035E-2</v>
      </c>
    </row>
    <row r="14" spans="1:7" x14ac:dyDescent="0.35">
      <c r="A14" s="35">
        <v>22525</v>
      </c>
      <c r="B14" s="36">
        <f>VLOOKUP(A14,Data!$A:$AH,MATCH(Country!$A$1,Data!$A$1:$AH$1,),)</f>
        <v>2.7355480000000001</v>
      </c>
      <c r="C14" s="23"/>
      <c r="D14" s="63">
        <f>IF(Table2[[#This Row],[Country]]&gt;0,(((Table2[[#This Row],[Country]]-B13)/B13)+1)^12-1,"")</f>
        <v>7.1860489472992839E-2</v>
      </c>
    </row>
    <row r="15" spans="1:7" x14ac:dyDescent="0.35">
      <c r="A15" s="35">
        <v>22555</v>
      </c>
      <c r="B15" s="36">
        <f>VLOOKUP(A15,Data!$A:$AH,MATCH(Country!$A$1,Data!$A$1:$AH$1,),)</f>
        <v>2.7488320000000002</v>
      </c>
      <c r="C15" s="23"/>
      <c r="D15" s="63">
        <f>IF(Table2[[#This Row],[Country]]&gt;0,(((Table2[[#This Row],[Country]]-B14)/B14)+1)^12-1,"")</f>
        <v>5.9854625531011729E-2</v>
      </c>
    </row>
    <row r="16" spans="1:7" x14ac:dyDescent="0.35">
      <c r="A16" s="35">
        <v>22586</v>
      </c>
      <c r="B16" s="36">
        <f>VLOOKUP(A16,Data!$A:$AH,MATCH(Country!$A$1,Data!$A$1:$AH$1,),)</f>
        <v>2.7679269999999998</v>
      </c>
      <c r="C16" s="23"/>
      <c r="D16" s="63">
        <f>IF(Table2[[#This Row],[Country]]&gt;0,(((Table2[[#This Row],[Country]]-B15)/B15)+1)^12-1,"")</f>
        <v>8.6618787003950315E-2</v>
      </c>
    </row>
    <row r="17" spans="1:4" x14ac:dyDescent="0.35">
      <c r="A17" s="35">
        <v>22616</v>
      </c>
      <c r="B17" s="36">
        <f>VLOOKUP(A17,Data!$A:$AH,MATCH(Country!$A$1,Data!$A$1:$AH$1,),)</f>
        <v>2.785361</v>
      </c>
      <c r="C17" s="23"/>
      <c r="D17" s="63">
        <f>IF(Table2[[#This Row],[Country]]&gt;0,(((Table2[[#This Row],[Country]]-B16)/B16)+1)^12-1,"")</f>
        <v>7.8257034591473706E-2</v>
      </c>
    </row>
    <row r="18" spans="1:4" x14ac:dyDescent="0.35">
      <c r="A18" s="35">
        <v>22647</v>
      </c>
      <c r="B18" s="36">
        <f>VLOOKUP(A18,Data!$A:$AH,MATCH(Country!$A$1,Data!$A$1:$AH$1,),)</f>
        <v>2.801965</v>
      </c>
      <c r="C18" s="63">
        <f>IF(B6&gt;0,(Table2[[#This Row],[Country]]-B6)/B6,0)</f>
        <v>7.4498331093808587E-2</v>
      </c>
      <c r="D18" s="63">
        <f>IF(Table2[[#This Row],[Country]]&gt;0,(((Table2[[#This Row],[Country]]-B17)/B17)+1)^12-1,"")</f>
        <v>7.3926572605330643E-2</v>
      </c>
    </row>
    <row r="19" spans="1:4" x14ac:dyDescent="0.35">
      <c r="A19" s="35">
        <v>22678</v>
      </c>
      <c r="B19" s="36">
        <f>VLOOKUP(A19,Data!$A:$AH,MATCH(Country!$A$1,Data!$A$1:$AH$1,),)</f>
        <v>2.8235510000000001</v>
      </c>
      <c r="C19" s="63">
        <f>IF(B7&gt;0,(Table2[[#This Row],[Country]]-B7)/B7,0)</f>
        <v>7.4565548075616744E-2</v>
      </c>
      <c r="D19" s="63">
        <f>IF(Table2[[#This Row],[Country]]&gt;0,(((Table2[[#This Row],[Country]]-B18)/B18)+1)^12-1,"")</f>
        <v>9.6465989164982835E-2</v>
      </c>
    </row>
    <row r="20" spans="1:4" x14ac:dyDescent="0.35">
      <c r="A20" s="35">
        <v>22706</v>
      </c>
      <c r="B20" s="36">
        <f>VLOOKUP(A20,Data!$A:$AH,MATCH(Country!$A$1,Data!$A$1:$AH$1,),)</f>
        <v>2.8484569999999998</v>
      </c>
      <c r="C20" s="63">
        <f>IF(B8&gt;0,(Table2[[#This Row],[Country]]-B8)/B8,0)</f>
        <v>7.7913693702898495E-2</v>
      </c>
      <c r="D20" s="63">
        <f>IF(Table2[[#This Row],[Country]]&gt;0,(((Table2[[#This Row],[Country]]-B19)/B19)+1)^12-1,"")</f>
        <v>0.11113895856304801</v>
      </c>
    </row>
    <row r="21" spans="1:4" x14ac:dyDescent="0.35">
      <c r="A21" s="35">
        <v>22737</v>
      </c>
      <c r="B21" s="36">
        <f>VLOOKUP(A21,Data!$A:$AH,MATCH(Country!$A$1,Data!$A$1:$AH$1,),)</f>
        <v>2.868382</v>
      </c>
      <c r="C21" s="63">
        <f>IF(B9&gt;0,(Table2[[#This Row],[Country]]-B9)/B9,0)</f>
        <v>8.0024911064187312E-2</v>
      </c>
      <c r="D21" s="63">
        <f>IF(Table2[[#This Row],[Country]]&gt;0,(((Table2[[#This Row],[Country]]-B20)/B20)+1)^12-1,"")</f>
        <v>8.7246075424554759E-2</v>
      </c>
    </row>
    <row r="22" spans="1:4" x14ac:dyDescent="0.35">
      <c r="A22" s="35">
        <v>22767</v>
      </c>
      <c r="B22" s="36">
        <f>VLOOKUP(A22,Data!$A:$AH,MATCH(Country!$A$1,Data!$A$1:$AH$1,),)</f>
        <v>2.8849870000000002</v>
      </c>
      <c r="C22" s="63">
        <f>IF(B10&gt;0,(Table2[[#This Row],[Country]]-B10)/B10,0)</f>
        <v>7.8522794691326267E-2</v>
      </c>
      <c r="D22" s="63">
        <f>IF(Table2[[#This Row],[Country]]&gt;0,(((Table2[[#This Row],[Country]]-B21)/B21)+1)^12-1,"")</f>
        <v>7.1722785760606866E-2</v>
      </c>
    </row>
    <row r="23" spans="1:4" x14ac:dyDescent="0.35">
      <c r="A23" s="35">
        <v>22798</v>
      </c>
      <c r="B23" s="36">
        <f>VLOOKUP(A23,Data!$A:$AH,MATCH(Country!$A$1,Data!$A$1:$AH$1,),)</f>
        <v>2.8999299999999999</v>
      </c>
      <c r="C23" s="63">
        <f>IF(B11&gt;0,(Table2[[#This Row],[Country]]-B11)/B11,0)</f>
        <v>7.7089129791258759E-2</v>
      </c>
      <c r="D23" s="63">
        <f>IF(Table2[[#This Row],[Country]]&gt;0,(((Table2[[#This Row],[Country]]-B22)/B22)+1)^12-1,"")</f>
        <v>6.3956448937690924E-2</v>
      </c>
    </row>
    <row r="24" spans="1:4" x14ac:dyDescent="0.35">
      <c r="A24" s="35">
        <v>22828</v>
      </c>
      <c r="B24" s="36">
        <f>VLOOKUP(A24,Data!$A:$AH,MATCH(Country!$A$1,Data!$A$1:$AH$1,),)</f>
        <v>2.9123839999999999</v>
      </c>
      <c r="C24" s="63">
        <f>IF(B12&gt;0,(Table2[[#This Row],[Country]]-B12)/B12,0)</f>
        <v>7.7395798266479646E-2</v>
      </c>
      <c r="D24" s="63">
        <f>IF(Table2[[#This Row],[Country]]&gt;0,(((Table2[[#This Row],[Country]]-B23)/B23)+1)^12-1,"")</f>
        <v>5.2769901341372494E-2</v>
      </c>
    </row>
    <row r="25" spans="1:4" x14ac:dyDescent="0.35">
      <c r="A25" s="35">
        <v>22859</v>
      </c>
      <c r="B25" s="36">
        <f>VLOOKUP(A25,Data!$A:$AH,MATCH(Country!$A$1,Data!$A$1:$AH$1,),)</f>
        <v>2.9289879999999999</v>
      </c>
      <c r="C25" s="63">
        <f>IF(B13&gt;0,(Table2[[#This Row],[Country]]-B13)/B13,0)</f>
        <v>7.6923303186220537E-2</v>
      </c>
      <c r="D25" s="63">
        <f>IF(Table2[[#This Row],[Country]]&gt;0,(((Table2[[#This Row],[Country]]-B24)/B24)+1)^12-1,"")</f>
        <v>7.0600571981714877E-2</v>
      </c>
    </row>
    <row r="26" spans="1:4" x14ac:dyDescent="0.35">
      <c r="A26" s="35">
        <v>22890</v>
      </c>
      <c r="B26" s="36">
        <f>VLOOKUP(A26,Data!$A:$AH,MATCH(Country!$A$1,Data!$A$1:$AH$1,),)</f>
        <v>2.9464220000000001</v>
      </c>
      <c r="C26" s="63">
        <f>IF(B14&gt;0,(Table2[[#This Row],[Country]]-B14)/B14,0)</f>
        <v>7.7086565470611379E-2</v>
      </c>
      <c r="D26" s="63">
        <f>IF(Table2[[#This Row],[Country]]&gt;0,(((Table2[[#This Row],[Country]]-B25)/B25)+1)^12-1,"")</f>
        <v>7.3812053261359756E-2</v>
      </c>
    </row>
    <row r="27" spans="1:4" x14ac:dyDescent="0.35">
      <c r="A27" s="35">
        <v>22920</v>
      </c>
      <c r="B27" s="36">
        <f>VLOOKUP(A27,Data!$A:$AH,MATCH(Country!$A$1,Data!$A$1:$AH$1,),)</f>
        <v>2.9655170000000002</v>
      </c>
      <c r="C27" s="63">
        <f>IF(B15&gt;0,(Table2[[#This Row],[Country]]-B15)/B15,0)</f>
        <v>7.8828025866986409E-2</v>
      </c>
      <c r="D27" s="63">
        <f>IF(Table2[[#This Row],[Country]]&gt;0,(((Table2[[#This Row],[Country]]-B26)/B26)+1)^12-1,"")</f>
        <v>8.0601665976765435E-2</v>
      </c>
    </row>
    <row r="28" spans="1:4" x14ac:dyDescent="0.35">
      <c r="A28" s="35">
        <v>22951</v>
      </c>
      <c r="B28" s="36">
        <f>VLOOKUP(A28,Data!$A:$AH,MATCH(Country!$A$1,Data!$A$1:$AH$1,),)</f>
        <v>2.9871029999999998</v>
      </c>
      <c r="C28" s="63">
        <f>IF(B16&gt;0,(Table2[[#This Row],[Country]]-B16)/B16,0)</f>
        <v>7.9184169235677115E-2</v>
      </c>
      <c r="D28" s="63">
        <f>IF(Table2[[#This Row],[Country]]&gt;0,(((Table2[[#This Row],[Country]]-B27)/B27)+1)^12-1,"")</f>
        <v>9.093119439895414E-2</v>
      </c>
    </row>
    <row r="29" spans="1:4" x14ac:dyDescent="0.35">
      <c r="A29" s="35">
        <v>22981</v>
      </c>
      <c r="B29" s="36">
        <f>VLOOKUP(A29,Data!$A:$AH,MATCH(Country!$A$1,Data!$A$1:$AH$1,),)</f>
        <v>3.0111789999999998</v>
      </c>
      <c r="C29" s="63">
        <f>IF(B17&gt;0,(Table2[[#This Row],[Country]]-B17)/B17,0)</f>
        <v>8.1073153533778877E-2</v>
      </c>
      <c r="D29" s="63">
        <f>IF(Table2[[#This Row],[Country]]&gt;0,(((Table2[[#This Row],[Country]]-B28)/B28)+1)^12-1,"")</f>
        <v>0.10112468708685785</v>
      </c>
    </row>
    <row r="30" spans="1:4" x14ac:dyDescent="0.35">
      <c r="A30" s="35">
        <v>23012</v>
      </c>
      <c r="B30" s="36">
        <f>VLOOKUP(A30,Data!$A:$AH,MATCH(Country!$A$1,Data!$A$1:$AH$1,),)</f>
        <v>3.0319340000000001</v>
      </c>
      <c r="C30" s="63">
        <f>IF(B18&gt;0,(Table2[[#This Row],[Country]]-B18)/B18,0)</f>
        <v>8.2074187222181613E-2</v>
      </c>
      <c r="D30" s="63">
        <f>IF(Table2[[#This Row],[Country]]&gt;0,(((Table2[[#This Row],[Country]]-B29)/B29)+1)^12-1,"")</f>
        <v>8.5920527513965173E-2</v>
      </c>
    </row>
    <row r="31" spans="1:4" x14ac:dyDescent="0.35">
      <c r="A31" s="35">
        <v>23043</v>
      </c>
      <c r="B31" s="36">
        <f>VLOOKUP(A31,Data!$A:$AH,MATCH(Country!$A$1,Data!$A$1:$AH$1,),)</f>
        <v>3.0543499999999999</v>
      </c>
      <c r="C31" s="63">
        <f>IF(B19&gt;0,(Table2[[#This Row],[Country]]-B19)/B19,0)</f>
        <v>8.1740687524326547E-2</v>
      </c>
      <c r="D31" s="63">
        <f>IF(Table2[[#This Row],[Country]]&gt;0,(((Table2[[#This Row],[Country]]-B30)/B30)+1)^12-1,"")</f>
        <v>9.2417632486762713E-2</v>
      </c>
    </row>
    <row r="32" spans="1:4" x14ac:dyDescent="0.35">
      <c r="A32" s="35">
        <v>23071</v>
      </c>
      <c r="B32" s="36">
        <f>VLOOKUP(A32,Data!$A:$AH,MATCH(Country!$A$1,Data!$A$1:$AH$1,),)</f>
        <v>3.0775960000000002</v>
      </c>
      <c r="C32" s="63">
        <f>IF(B20&gt;0,(Table2[[#This Row],[Country]]-B20)/B20,0)</f>
        <v>8.0443201354277225E-2</v>
      </c>
      <c r="D32" s="63">
        <f>IF(Table2[[#This Row],[Country]]&gt;0,(((Table2[[#This Row],[Country]]-B31)/B31)+1)^12-1,"")</f>
        <v>9.5251069886644002E-2</v>
      </c>
    </row>
    <row r="33" spans="1:4" x14ac:dyDescent="0.35">
      <c r="A33" s="35">
        <v>23102</v>
      </c>
      <c r="B33" s="36">
        <f>VLOOKUP(A33,Data!$A:$AH,MATCH(Country!$A$1,Data!$A$1:$AH$1,),)</f>
        <v>3.0991810000000002</v>
      </c>
      <c r="C33" s="63">
        <f>IF(B21&gt;0,(Table2[[#This Row],[Country]]-B21)/B21,0)</f>
        <v>8.0463132176955582E-2</v>
      </c>
      <c r="D33" s="63">
        <f>IF(Table2[[#This Row],[Country]]&gt;0,(((Table2[[#This Row],[Country]]-B32)/B32)+1)^12-1,"")</f>
        <v>8.7486775619532553E-2</v>
      </c>
    </row>
    <row r="34" spans="1:4" x14ac:dyDescent="0.35">
      <c r="A34" s="35">
        <v>23132</v>
      </c>
      <c r="B34" s="36">
        <f>VLOOKUP(A34,Data!$A:$AH,MATCH(Country!$A$1,Data!$A$1:$AH$1,),)</f>
        <v>3.1224270000000001</v>
      </c>
      <c r="C34" s="63">
        <f>IF(B22&gt;0,(Table2[[#This Row],[Country]]-B22)/B22,0)</f>
        <v>8.2301930649947425E-2</v>
      </c>
      <c r="D34" s="63">
        <f>IF(Table2[[#This Row],[Country]]&gt;0,(((Table2[[#This Row],[Country]]-B33)/B33)+1)^12-1,"")</f>
        <v>9.3815904094755265E-2</v>
      </c>
    </row>
    <row r="35" spans="1:4" x14ac:dyDescent="0.35">
      <c r="A35" s="35">
        <v>23163</v>
      </c>
      <c r="B35" s="36">
        <f>VLOOKUP(A35,Data!$A:$AH,MATCH(Country!$A$1,Data!$A$1:$AH$1,),)</f>
        <v>3.1415220000000001</v>
      </c>
      <c r="C35" s="63">
        <f>IF(B23&gt;0,(Table2[[#This Row],[Country]]-B23)/B23,0)</f>
        <v>8.3309597128206639E-2</v>
      </c>
      <c r="D35" s="63">
        <f>IF(Table2[[#This Row],[Country]]&gt;0,(((Table2[[#This Row],[Country]]-B34)/B34)+1)^12-1,"")</f>
        <v>7.5904541610099852E-2</v>
      </c>
    </row>
    <row r="36" spans="1:4" x14ac:dyDescent="0.35">
      <c r="A36" s="35">
        <v>23193</v>
      </c>
      <c r="B36" s="36">
        <f>VLOOKUP(A36,Data!$A:$AH,MATCH(Country!$A$1,Data!$A$1:$AH$1,),)</f>
        <v>3.1639379999999999</v>
      </c>
      <c r="C36" s="63">
        <f>IF(B24&gt;0,(Table2[[#This Row],[Country]]-B24)/B24,0)</f>
        <v>8.6373912231354127E-2</v>
      </c>
      <c r="D36" s="63">
        <f>IF(Table2[[#This Row],[Country]]&gt;0,(((Table2[[#This Row],[Country]]-B35)/B35)+1)^12-1,"")</f>
        <v>8.9066275180770482E-2</v>
      </c>
    </row>
    <row r="37" spans="1:4" x14ac:dyDescent="0.35">
      <c r="A37" s="35">
        <v>23224</v>
      </c>
      <c r="B37" s="36">
        <f>VLOOKUP(A37,Data!$A:$AH,MATCH(Country!$A$1,Data!$A$1:$AH$1,),)</f>
        <v>3.1846930000000002</v>
      </c>
      <c r="C37" s="63">
        <f>IF(B25&gt;0,(Table2[[#This Row],[Country]]-B25)/B25,0)</f>
        <v>8.7301484335203933E-2</v>
      </c>
      <c r="D37" s="63">
        <f>IF(Table2[[#This Row],[Country]]&gt;0,(((Table2[[#This Row],[Country]]-B36)/B36)+1)^12-1,"")</f>
        <v>8.1621484206204853E-2</v>
      </c>
    </row>
    <row r="38" spans="1:4" x14ac:dyDescent="0.35">
      <c r="A38" s="35">
        <v>23255</v>
      </c>
      <c r="B38" s="36">
        <f>VLOOKUP(A38,Data!$A:$AH,MATCH(Country!$A$1,Data!$A$1:$AH$1,),)</f>
        <v>3.204618</v>
      </c>
      <c r="C38" s="63">
        <f>IF(B26&gt;0,(Table2[[#This Row],[Country]]-B26)/B26,0)</f>
        <v>8.7630353017999416E-2</v>
      </c>
      <c r="D38" s="63">
        <f>IF(Table2[[#This Row],[Country]]&gt;0,(((Table2[[#This Row],[Country]]-B37)/B37)+1)^12-1,"")</f>
        <v>7.7716006934876125E-2</v>
      </c>
    </row>
    <row r="39" spans="1:4" x14ac:dyDescent="0.35">
      <c r="A39" s="35">
        <v>23285</v>
      </c>
      <c r="B39" s="36">
        <f>VLOOKUP(A39,Data!$A:$AH,MATCH(Country!$A$1,Data!$A$1:$AH$1,),)</f>
        <v>3.2237130000000001</v>
      </c>
      <c r="C39" s="63">
        <f>IF(B27&gt;0,(Table2[[#This Row],[Country]]-B27)/B27,0)</f>
        <v>8.7066100110031353E-2</v>
      </c>
      <c r="D39" s="63">
        <f>IF(Table2[[#This Row],[Country]]&gt;0,(((Table2[[#This Row],[Country]]-B38)/B38)+1)^12-1,"")</f>
        <v>7.3893550249723328E-2</v>
      </c>
    </row>
    <row r="40" spans="1:4" x14ac:dyDescent="0.35">
      <c r="A40" s="35">
        <v>23316</v>
      </c>
      <c r="B40" s="36">
        <f>VLOOKUP(A40,Data!$A:$AH,MATCH(Country!$A$1,Data!$A$1:$AH$1,),)</f>
        <v>3.2502800000000001</v>
      </c>
      <c r="C40" s="63">
        <f>IF(B28&gt;0,(Table2[[#This Row],[Country]]-B28)/B28,0)</f>
        <v>8.8104427600923116E-2</v>
      </c>
      <c r="D40" s="63">
        <f>IF(Table2[[#This Row],[Country]]&gt;0,(((Table2[[#This Row],[Country]]-B39)/B39)+1)^12-1,"")</f>
        <v>0.10350132534560319</v>
      </c>
    </row>
    <row r="41" spans="1:4" x14ac:dyDescent="0.35">
      <c r="A41" s="35">
        <v>23346</v>
      </c>
      <c r="B41" s="36">
        <f>VLOOKUP(A41,Data!$A:$AH,MATCH(Country!$A$1,Data!$A$1:$AH$1,),)</f>
        <v>3.2643939999999998</v>
      </c>
      <c r="C41" s="63">
        <f>IF(B29&gt;0,(Table2[[#This Row],[Country]]-B29)/B29,0)</f>
        <v>8.4091646494612232E-2</v>
      </c>
      <c r="D41" s="63">
        <f>IF(Table2[[#This Row],[Country]]&gt;0,(((Table2[[#This Row],[Country]]-B40)/B40)+1)^12-1,"")</f>
        <v>5.3371454749093772E-2</v>
      </c>
    </row>
    <row r="42" spans="1:4" x14ac:dyDescent="0.35">
      <c r="A42" s="35">
        <v>23377</v>
      </c>
      <c r="B42" s="36">
        <f>VLOOKUP(A42,Data!$A:$AH,MATCH(Country!$A$1,Data!$A$1:$AH$1,),)</f>
        <v>3.2809979999999999</v>
      </c>
      <c r="C42" s="63">
        <f>IF(B30&gt;0,(Table2[[#This Row],[Country]]-B30)/B30,0)</f>
        <v>8.214690689177262E-2</v>
      </c>
      <c r="D42" s="63">
        <f>IF(Table2[[#This Row],[Country]]&gt;0,(((Table2[[#This Row],[Country]]-B41)/B41)+1)^12-1,"")</f>
        <v>6.277354807065727E-2</v>
      </c>
    </row>
    <row r="43" spans="1:4" x14ac:dyDescent="0.35">
      <c r="A43" s="35">
        <v>23408</v>
      </c>
      <c r="B43" s="36">
        <f>VLOOKUP(A43,Data!$A:$AH,MATCH(Country!$A$1,Data!$A$1:$AH$1,),)</f>
        <v>3.3009230000000001</v>
      </c>
      <c r="C43" s="63">
        <f>IF(B31&gt;0,(Table2[[#This Row],[Country]]-B31)/B31,0)</f>
        <v>8.07284692324063E-2</v>
      </c>
      <c r="D43" s="63">
        <f>IF(Table2[[#This Row],[Country]]&gt;0,(((Table2[[#This Row],[Country]]-B42)/B42)+1)^12-1,"")</f>
        <v>7.5358165296409929E-2</v>
      </c>
    </row>
    <row r="44" spans="1:4" x14ac:dyDescent="0.35">
      <c r="A44" s="35">
        <v>23437</v>
      </c>
      <c r="B44" s="36">
        <f>VLOOKUP(A44,Data!$A:$AH,MATCH(Country!$A$1,Data!$A$1:$AH$1,),)</f>
        <v>3.3191869999999999</v>
      </c>
      <c r="C44" s="63">
        <f>IF(B32&gt;0,(Table2[[#This Row],[Country]]-B32)/B32,0)</f>
        <v>7.8499907070323602E-2</v>
      </c>
      <c r="D44" s="63">
        <f>IF(Table2[[#This Row],[Country]]&gt;0,(((Table2[[#This Row],[Country]]-B43)/B43)+1)^12-1,"")</f>
        <v>6.8454236357334608E-2</v>
      </c>
    </row>
    <row r="45" spans="1:4" x14ac:dyDescent="0.35">
      <c r="A45" s="35">
        <v>23468</v>
      </c>
      <c r="B45" s="36">
        <f>VLOOKUP(A45,Data!$A:$AH,MATCH(Country!$A$1,Data!$A$1:$AH$1,),)</f>
        <v>3.3349609999999998</v>
      </c>
      <c r="C45" s="63">
        <f>IF(B33&gt;0,(Table2[[#This Row],[Country]]-B33)/B33,0)</f>
        <v>7.6078163876198146E-2</v>
      </c>
      <c r="D45" s="63">
        <f>IF(Table2[[#This Row],[Country]]&gt;0,(((Table2[[#This Row],[Country]]-B44)/B44)+1)^12-1,"")</f>
        <v>5.8542900914696938E-2</v>
      </c>
    </row>
    <row r="46" spans="1:4" x14ac:dyDescent="0.35">
      <c r="A46" s="35">
        <v>23498</v>
      </c>
      <c r="B46" s="36">
        <f>VLOOKUP(A46,Data!$A:$AH,MATCH(Country!$A$1,Data!$A$1:$AH$1,),)</f>
        <v>3.3557169999999998</v>
      </c>
      <c r="C46" s="63">
        <f>IF(B34&gt;0,(Table2[[#This Row],[Country]]-B34)/B34,0)</f>
        <v>7.4714316779863801E-2</v>
      </c>
      <c r="D46" s="63">
        <f>IF(Table2[[#This Row],[Country]]&gt;0,(((Table2[[#This Row],[Country]]-B45)/B45)+1)^12-1,"")</f>
        <v>7.729544191747717E-2</v>
      </c>
    </row>
    <row r="47" spans="1:4" x14ac:dyDescent="0.35">
      <c r="A47" s="35">
        <v>23529</v>
      </c>
      <c r="B47" s="36">
        <f>VLOOKUP(A47,Data!$A:$AH,MATCH(Country!$A$1,Data!$A$1:$AH$1,),)</f>
        <v>3.3797929999999998</v>
      </c>
      <c r="C47" s="63">
        <f>IF(B35&gt;0,(Table2[[#This Row],[Country]]-B35)/B35,0)</f>
        <v>7.5845720641141354E-2</v>
      </c>
      <c r="D47" s="63">
        <f>IF(Table2[[#This Row],[Country]]&gt;0,(((Table2[[#This Row],[Country]]-B46)/B46)+1)^12-1,"")</f>
        <v>8.9575399439717929E-2</v>
      </c>
    </row>
    <row r="48" spans="1:4" x14ac:dyDescent="0.35">
      <c r="A48" s="35">
        <v>23559</v>
      </c>
      <c r="B48" s="36">
        <f>VLOOKUP(A48,Data!$A:$AH,MATCH(Country!$A$1,Data!$A$1:$AH$1,),)</f>
        <v>3.4046989999999999</v>
      </c>
      <c r="C48" s="63">
        <f>IF(B36&gt;0,(Table2[[#This Row],[Country]]-B36)/B36,0)</f>
        <v>7.609535964358341E-2</v>
      </c>
      <c r="D48" s="63">
        <f>IF(Table2[[#This Row],[Country]]&gt;0,(((Table2[[#This Row],[Country]]-B47)/B47)+1)^12-1,"")</f>
        <v>9.2102628647951601E-2</v>
      </c>
    </row>
    <row r="49" spans="1:4" x14ac:dyDescent="0.35">
      <c r="A49" s="35">
        <v>23590</v>
      </c>
      <c r="B49" s="36">
        <f>VLOOKUP(A49,Data!$A:$AH,MATCH(Country!$A$1,Data!$A$1:$AH$1,),)</f>
        <v>3.432096</v>
      </c>
      <c r="C49" s="63">
        <f>IF(B37&gt;0,(Table2[[#This Row],[Country]]-B37)/B37,0)</f>
        <v>7.7685039028879646E-2</v>
      </c>
      <c r="D49" s="63">
        <f>IF(Table2[[#This Row],[Country]]&gt;0,(((Table2[[#This Row],[Country]]-B48)/B48)+1)^12-1,"")</f>
        <v>0.10095215822127646</v>
      </c>
    </row>
    <row r="50" spans="1:4" x14ac:dyDescent="0.35">
      <c r="A50" s="35">
        <v>23621</v>
      </c>
      <c r="B50" s="36">
        <f>VLOOKUP(A50,Data!$A:$AH,MATCH(Country!$A$1,Data!$A$1:$AH$1,),)</f>
        <v>3.4611540000000001</v>
      </c>
      <c r="C50" s="63">
        <f>IF(B38&gt;0,(Table2[[#This Row],[Country]]-B38)/B38,0)</f>
        <v>8.0051974993587405E-2</v>
      </c>
      <c r="D50" s="63">
        <f>IF(Table2[[#This Row],[Country]]&gt;0,(((Table2[[#This Row],[Country]]-B49)/B49)+1)^12-1,"")</f>
        <v>0.10646569242206971</v>
      </c>
    </row>
    <row r="51" spans="1:4" x14ac:dyDescent="0.35">
      <c r="A51" s="35">
        <v>23651</v>
      </c>
      <c r="B51" s="36">
        <f>VLOOKUP(A51,Data!$A:$AH,MATCH(Country!$A$1,Data!$A$1:$AH$1,),)</f>
        <v>3.4794179999999999</v>
      </c>
      <c r="C51" s="63">
        <f>IF(B39&gt;0,(Table2[[#This Row],[Country]]-B39)/B39,0)</f>
        <v>7.9320026317479211E-2</v>
      </c>
      <c r="D51" s="63">
        <f>IF(Table2[[#This Row],[Country]]&gt;0,(((Table2[[#This Row],[Country]]-B50)/B50)+1)^12-1,"")</f>
        <v>6.5192727271013551E-2</v>
      </c>
    </row>
    <row r="52" spans="1:4" x14ac:dyDescent="0.35">
      <c r="A52" s="35">
        <v>23682</v>
      </c>
      <c r="B52" s="36">
        <f>VLOOKUP(A52,Data!$A:$AH,MATCH(Country!$A$1,Data!$A$1:$AH$1,),)</f>
        <v>3.503495</v>
      </c>
      <c r="C52" s="63">
        <f>IF(B40&gt;0,(Table2[[#This Row],[Country]]-B40)/B40,0)</f>
        <v>7.7905595825590396E-2</v>
      </c>
      <c r="D52" s="63">
        <f>IF(Table2[[#This Row],[Country]]&gt;0,(((Table2[[#This Row],[Country]]-B51)/B51)+1)^12-1,"")</f>
        <v>8.6272422117531056E-2</v>
      </c>
    </row>
    <row r="53" spans="1:4" x14ac:dyDescent="0.35">
      <c r="A53" s="35">
        <v>23712</v>
      </c>
      <c r="B53" s="36">
        <f>VLOOKUP(A53,Data!$A:$AH,MATCH(Country!$A$1,Data!$A$1:$AH$1,),)</f>
        <v>3.5259100000000001</v>
      </c>
      <c r="C53" s="63">
        <f>IF(B41&gt;0,(Table2[[#This Row],[Country]]-B41)/B41,0)</f>
        <v>8.0111653188922757E-2</v>
      </c>
      <c r="D53" s="63">
        <f>IF(Table2[[#This Row],[Country]]&gt;0,(((Table2[[#This Row],[Country]]-B52)/B52)+1)^12-1,"")</f>
        <v>7.9534799908317577E-2</v>
      </c>
    </row>
    <row r="54" spans="1:4" x14ac:dyDescent="0.35">
      <c r="A54" s="35">
        <v>23743</v>
      </c>
      <c r="B54" s="36">
        <f>VLOOKUP(A54,Data!$A:$AH,MATCH(Country!$A$1,Data!$A$1:$AH$1,),)</f>
        <v>3.549156</v>
      </c>
      <c r="C54" s="63">
        <f>IF(B42&gt;0,(Table2[[#This Row],[Country]]-B42)/B42,0)</f>
        <v>8.1730619768741131E-2</v>
      </c>
      <c r="D54" s="63">
        <f>IF(Table2[[#This Row],[Country]]&gt;0,(((Table2[[#This Row],[Country]]-B53)/B53)+1)^12-1,"")</f>
        <v>8.2047670475484225E-2</v>
      </c>
    </row>
    <row r="55" spans="1:4" x14ac:dyDescent="0.35">
      <c r="A55" s="35">
        <v>23774</v>
      </c>
      <c r="B55" s="36">
        <f>VLOOKUP(A55,Data!$A:$AH,MATCH(Country!$A$1,Data!$A$1:$AH$1,),)</f>
        <v>3.573232</v>
      </c>
      <c r="C55" s="63">
        <f>IF(B43&gt;0,(Table2[[#This Row],[Country]]-B43)/B43,0)</f>
        <v>8.249480524083716E-2</v>
      </c>
      <c r="D55" s="63">
        <f>IF(Table2[[#This Row],[Country]]&gt;0,(((Table2[[#This Row],[Country]]-B54)/B54)+1)^12-1,"")</f>
        <v>8.4509873517049083E-2</v>
      </c>
    </row>
    <row r="56" spans="1:4" x14ac:dyDescent="0.35">
      <c r="A56" s="35">
        <v>23802</v>
      </c>
      <c r="B56" s="36">
        <f>VLOOKUP(A56,Data!$A:$AH,MATCH(Country!$A$1,Data!$A$1:$AH$1,),)</f>
        <v>3.5964779999999998</v>
      </c>
      <c r="C56" s="63">
        <f>IF(B44&gt;0,(Table2[[#This Row],[Country]]-B44)/B44,0)</f>
        <v>8.3541843228477325E-2</v>
      </c>
      <c r="D56" s="63">
        <f>IF(Table2[[#This Row],[Country]]&gt;0,(((Table2[[#This Row],[Country]]-B55)/B55)+1)^12-1,"")</f>
        <v>8.0921911338240005E-2</v>
      </c>
    </row>
    <row r="57" spans="1:4" x14ac:dyDescent="0.35">
      <c r="A57" s="35">
        <v>23833</v>
      </c>
      <c r="B57" s="36">
        <f>VLOOKUP(A57,Data!$A:$AH,MATCH(Country!$A$1,Data!$A$1:$AH$1,),)</f>
        <v>3.6147429999999998</v>
      </c>
      <c r="C57" s="63">
        <f>IF(B45&gt;0,(Table2[[#This Row],[Country]]-B45)/B45,0)</f>
        <v>8.3893634738157349E-2</v>
      </c>
      <c r="D57" s="63">
        <f>IF(Table2[[#This Row],[Country]]&gt;0,(((Table2[[#This Row],[Country]]-B56)/B56)+1)^12-1,"")</f>
        <v>6.2674374991146475E-2</v>
      </c>
    </row>
    <row r="58" spans="1:4" x14ac:dyDescent="0.35">
      <c r="A58" s="35">
        <v>23863</v>
      </c>
      <c r="B58" s="36">
        <f>VLOOKUP(A58,Data!$A:$AH,MATCH(Country!$A$1,Data!$A$1:$AH$1,),)</f>
        <v>3.6288559999999999</v>
      </c>
      <c r="C58" s="63">
        <f>IF(B46&gt;0,(Table2[[#This Row],[Country]]-B46)/B46,0)</f>
        <v>8.1395123605476877E-2</v>
      </c>
      <c r="D58" s="63">
        <f>IF(Table2[[#This Row],[Country]]&gt;0,(((Table2[[#This Row],[Country]]-B57)/B57)+1)^12-1,"")</f>
        <v>4.7870741597864974E-2</v>
      </c>
    </row>
    <row r="59" spans="1:4" x14ac:dyDescent="0.35">
      <c r="A59" s="35">
        <v>23894</v>
      </c>
      <c r="B59" s="36">
        <f>VLOOKUP(A59,Data!$A:$AH,MATCH(Country!$A$1,Data!$A$1:$AH$1,),)</f>
        <v>3.6537630000000001</v>
      </c>
      <c r="C59" s="63">
        <f>IF(B47&gt;0,(Table2[[#This Row],[Country]]-B47)/B47,0)</f>
        <v>8.1061177415303332E-2</v>
      </c>
      <c r="D59" s="63">
        <f>IF(Table2[[#This Row],[Country]]&gt;0,(((Table2[[#This Row],[Country]]-B58)/B58)+1)^12-1,"")</f>
        <v>8.5544582049732698E-2</v>
      </c>
    </row>
    <row r="60" spans="1:4" x14ac:dyDescent="0.35">
      <c r="A60" s="35">
        <v>23924</v>
      </c>
      <c r="B60" s="36">
        <f>VLOOKUP(A60,Data!$A:$AH,MATCH(Country!$A$1,Data!$A$1:$AH$1,),)</f>
        <v>3.677009</v>
      </c>
      <c r="C60" s="63">
        <f>IF(B48&gt;0,(Table2[[#This Row],[Country]]-B48)/B48,0)</f>
        <v>7.9980638523405465E-2</v>
      </c>
      <c r="D60" s="63">
        <f>IF(Table2[[#This Row],[Country]]&gt;0,(((Table2[[#This Row],[Country]]-B59)/B59)+1)^12-1,"")</f>
        <v>7.9075498311587555E-2</v>
      </c>
    </row>
    <row r="61" spans="1:4" x14ac:dyDescent="0.35">
      <c r="A61" s="35">
        <v>23955</v>
      </c>
      <c r="B61" s="36">
        <f>VLOOKUP(A61,Data!$A:$AH,MATCH(Country!$A$1,Data!$A$1:$AH$1,),)</f>
        <v>3.701085</v>
      </c>
      <c r="C61" s="63">
        <f>IF(B49&gt;0,(Table2[[#This Row],[Country]]-B49)/B49,0)</f>
        <v>7.8374555956476716E-2</v>
      </c>
      <c r="D61" s="63">
        <f>IF(Table2[[#This Row],[Country]]&gt;0,(((Table2[[#This Row],[Country]]-B60)/B60)+1)^12-1,"")</f>
        <v>8.1464822510429302E-2</v>
      </c>
    </row>
    <row r="62" spans="1:4" x14ac:dyDescent="0.35">
      <c r="A62" s="35">
        <v>23986</v>
      </c>
      <c r="B62" s="36">
        <f>VLOOKUP(A62,Data!$A:$AH,MATCH(Country!$A$1,Data!$A$1:$AH$1,),)</f>
        <v>3.7318030000000002</v>
      </c>
      <c r="C62" s="63">
        <f>IF(B50&gt;0,(Table2[[#This Row],[Country]]-B50)/B50,0)</f>
        <v>7.8196173877267558E-2</v>
      </c>
      <c r="D62" s="63">
        <f>IF(Table2[[#This Row],[Country]]&gt;0,(((Table2[[#This Row],[Country]]-B61)/B61)+1)^12-1,"")</f>
        <v>0.10427134339395305</v>
      </c>
    </row>
    <row r="63" spans="1:4" x14ac:dyDescent="0.35">
      <c r="A63" s="35">
        <v>24016</v>
      </c>
      <c r="B63" s="36">
        <f>VLOOKUP(A63,Data!$A:$AH,MATCH(Country!$A$1,Data!$A$1:$AH$1,),)</f>
        <v>3.757539</v>
      </c>
      <c r="C63" s="63">
        <f>IF(B51&gt;0,(Table2[[#This Row],[Country]]-B51)/B51,0)</f>
        <v>7.9933195724112505E-2</v>
      </c>
      <c r="D63" s="63">
        <f>IF(Table2[[#This Row],[Country]]&gt;0,(((Table2[[#This Row],[Country]]-B62)/B62)+1)^12-1,"")</f>
        <v>8.5969051496256998E-2</v>
      </c>
    </row>
    <row r="64" spans="1:4" x14ac:dyDescent="0.35">
      <c r="A64" s="35">
        <v>24047</v>
      </c>
      <c r="B64" s="36">
        <f>VLOOKUP(A64,Data!$A:$AH,MATCH(Country!$A$1,Data!$A$1:$AH$1,),)</f>
        <v>3.7832759999999999</v>
      </c>
      <c r="C64" s="63">
        <f>IF(B52&gt;0,(Table2[[#This Row],[Country]]-B52)/B52,0)</f>
        <v>7.9857684968866749E-2</v>
      </c>
      <c r="D64" s="63">
        <f>IF(Table2[[#This Row],[Country]]&gt;0,(((Table2[[#This Row],[Country]]-B63)/B63)+1)^12-1,"")</f>
        <v>8.5361324494690916E-2</v>
      </c>
    </row>
    <row r="65" spans="1:4" x14ac:dyDescent="0.35">
      <c r="A65" s="35">
        <v>24077</v>
      </c>
      <c r="B65" s="36">
        <f>VLOOKUP(A65,Data!$A:$AH,MATCH(Country!$A$1,Data!$A$1:$AH$1,),)</f>
        <v>3.8123330000000002</v>
      </c>
      <c r="C65" s="63">
        <f>IF(B53&gt;0,(Table2[[#This Row],[Country]]-B53)/B53,0)</f>
        <v>8.1233780782833387E-2</v>
      </c>
      <c r="D65" s="63">
        <f>IF(Table2[[#This Row],[Country]]&gt;0,(((Table2[[#This Row],[Country]]-B64)/B64)+1)^12-1,"")</f>
        <v>9.6159208089904302E-2</v>
      </c>
    </row>
    <row r="66" spans="1:4" x14ac:dyDescent="0.35">
      <c r="A66" s="35">
        <v>24108</v>
      </c>
      <c r="B66" s="36">
        <f>VLOOKUP(A66,Data!$A:$AH,MATCH(Country!$A$1,Data!$A$1:$AH$1,),)</f>
        <v>3.8355790000000001</v>
      </c>
      <c r="C66" s="63">
        <f>IF(B54&gt;0,(Table2[[#This Row],[Country]]-B54)/B54,0)</f>
        <v>8.0701721761455431E-2</v>
      </c>
      <c r="D66" s="63">
        <f>IF(Table2[[#This Row],[Country]]&gt;0,(((Table2[[#This Row],[Country]]-B65)/B65)+1)^12-1,"")</f>
        <v>7.5675420864997234E-2</v>
      </c>
    </row>
    <row r="67" spans="1:4" x14ac:dyDescent="0.35">
      <c r="A67" s="35">
        <v>24139</v>
      </c>
      <c r="B67" s="36">
        <f>VLOOKUP(A67,Data!$A:$AH,MATCH(Country!$A$1,Data!$A$1:$AH$1,),)</f>
        <v>3.8571650000000002</v>
      </c>
      <c r="C67" s="63">
        <f>IF(B55&gt;0,(Table2[[#This Row],[Country]]-B55)/B55,0)</f>
        <v>7.9461115315210495E-2</v>
      </c>
      <c r="D67" s="63">
        <f>IF(Table2[[#This Row],[Country]]&gt;0,(((Table2[[#This Row],[Country]]-B66)/B66)+1)^12-1,"")</f>
        <v>6.9664103226934948E-2</v>
      </c>
    </row>
    <row r="68" spans="1:4" x14ac:dyDescent="0.35">
      <c r="A68" s="35">
        <v>24167</v>
      </c>
      <c r="B68" s="36">
        <f>VLOOKUP(A68,Data!$A:$AH,MATCH(Country!$A$1,Data!$A$1:$AH$1,),)</f>
        <v>3.8787500000000001</v>
      </c>
      <c r="C68" s="63">
        <f>IF(B56&gt;0,(Table2[[#This Row],[Country]]-B56)/B56,0)</f>
        <v>7.8485674039991432E-2</v>
      </c>
      <c r="D68" s="63">
        <f>IF(Table2[[#This Row],[Country]]&gt;0,(((Table2[[#This Row],[Country]]-B67)/B67)+1)^12-1,"")</f>
        <v>6.9258854668289072E-2</v>
      </c>
    </row>
    <row r="69" spans="1:4" x14ac:dyDescent="0.35">
      <c r="A69" s="35">
        <v>24198</v>
      </c>
      <c r="B69" s="36">
        <f>VLOOKUP(A69,Data!$A:$AH,MATCH(Country!$A$1,Data!$A$1:$AH$1,),)</f>
        <v>3.896185</v>
      </c>
      <c r="C69" s="63">
        <f>IF(B57&gt;0,(Table2[[#This Row],[Country]]-B57)/B57,0)</f>
        <v>7.7859477146784761E-2</v>
      </c>
      <c r="D69" s="63">
        <f>IF(Table2[[#This Row],[Country]]&gt;0,(((Table2[[#This Row],[Country]]-B68)/B68)+1)^12-1,"")</f>
        <v>5.5293776882481938E-2</v>
      </c>
    </row>
    <row r="70" spans="1:4" x14ac:dyDescent="0.35">
      <c r="A70" s="35">
        <v>24228</v>
      </c>
      <c r="B70" s="36">
        <f>VLOOKUP(A70,Data!$A:$AH,MATCH(Country!$A$1,Data!$A$1:$AH$1,),)</f>
        <v>3.9028269999999998</v>
      </c>
      <c r="C70" s="63">
        <f>IF(B58&gt;0,(Table2[[#This Row],[Country]]-B58)/B58,0)</f>
        <v>7.5497897960128471E-2</v>
      </c>
      <c r="D70" s="63">
        <f>IF(Table2[[#This Row],[Country]]&gt;0,(((Table2[[#This Row],[Country]]-B69)/B69)+1)^12-1,"")</f>
        <v>2.0649834436228476E-2</v>
      </c>
    </row>
    <row r="71" spans="1:4" x14ac:dyDescent="0.35">
      <c r="A71" s="35">
        <v>24259</v>
      </c>
      <c r="B71" s="36">
        <f>VLOOKUP(A71,Data!$A:$AH,MATCH(Country!$A$1,Data!$A$1:$AH$1,),)</f>
        <v>3.911959</v>
      </c>
      <c r="C71" s="63">
        <f>IF(B59&gt;0,(Table2[[#This Row],[Country]]-B59)/B59,0)</f>
        <v>7.0665776625358528E-2</v>
      </c>
      <c r="D71" s="63">
        <f>IF(Table2[[#This Row],[Country]]&gt;0,(((Table2[[#This Row],[Country]]-B70)/B70)+1)^12-1,"")</f>
        <v>2.8442282586393475E-2</v>
      </c>
    </row>
    <row r="72" spans="1:4" x14ac:dyDescent="0.35">
      <c r="A72" s="35">
        <v>24289</v>
      </c>
      <c r="B72" s="36">
        <f>VLOOKUP(A72,Data!$A:$AH,MATCH(Country!$A$1,Data!$A$1:$AH$1,),)</f>
        <v>3.9094679999999999</v>
      </c>
      <c r="C72" s="63">
        <f>IF(B60&gt;0,(Table2[[#This Row],[Country]]-B60)/B60,0)</f>
        <v>6.3219589617539679E-2</v>
      </c>
      <c r="D72" s="63">
        <f>IF(Table2[[#This Row],[Country]]&gt;0,(((Table2[[#This Row],[Country]]-B71)/B71)+1)^12-1,"")</f>
        <v>-7.6144800702488968E-3</v>
      </c>
    </row>
    <row r="73" spans="1:4" x14ac:dyDescent="0.35">
      <c r="A73" s="35">
        <v>24320</v>
      </c>
      <c r="B73" s="36">
        <f>VLOOKUP(A73,Data!$A:$AH,MATCH(Country!$A$1,Data!$A$1:$AH$1,),)</f>
        <v>3.9235820000000001</v>
      </c>
      <c r="C73" s="63">
        <f>IF(B61&gt;0,(Table2[[#This Row],[Country]]-B61)/B61,0)</f>
        <v>6.0116695509560079E-2</v>
      </c>
      <c r="D73" s="63">
        <f>IF(Table2[[#This Row],[Country]]&gt;0,(((Table2[[#This Row],[Country]]-B72)/B72)+1)^12-1,"")</f>
        <v>4.4193173652764761E-2</v>
      </c>
    </row>
    <row r="74" spans="1:4" x14ac:dyDescent="0.35">
      <c r="A74" s="35">
        <v>24351</v>
      </c>
      <c r="B74" s="36">
        <f>VLOOKUP(A74,Data!$A:$AH,MATCH(Country!$A$1,Data!$A$1:$AH$1,),)</f>
        <v>3.946828</v>
      </c>
      <c r="C74" s="63">
        <f>IF(B62&gt;0,(Table2[[#This Row],[Country]]-B62)/B62,0)</f>
        <v>5.7619601034674069E-2</v>
      </c>
      <c r="D74" s="63">
        <f>IF(Table2[[#This Row],[Country]]&gt;0,(((Table2[[#This Row],[Country]]-B73)/B73)+1)^12-1,"")</f>
        <v>7.3459354564376245E-2</v>
      </c>
    </row>
    <row r="75" spans="1:4" x14ac:dyDescent="0.35">
      <c r="A75" s="35">
        <v>24381</v>
      </c>
      <c r="B75" s="36">
        <f>VLOOKUP(A75,Data!$A:$AH,MATCH(Country!$A$1,Data!$A$1:$AH$1,),)</f>
        <v>3.9493179999999999</v>
      </c>
      <c r="C75" s="63">
        <f>IF(B63&gt;0,(Table2[[#This Row],[Country]]-B63)/B63,0)</f>
        <v>5.1038458948795988E-2</v>
      </c>
      <c r="D75" s="63">
        <f>IF(Table2[[#This Row],[Country]]&gt;0,(((Table2[[#This Row],[Country]]-B74)/B74)+1)^12-1,"")</f>
        <v>7.5969609545512018E-3</v>
      </c>
    </row>
    <row r="76" spans="1:4" x14ac:dyDescent="0.35">
      <c r="A76" s="35">
        <v>24412</v>
      </c>
      <c r="B76" s="36">
        <f>VLOOKUP(A76,Data!$A:$AH,MATCH(Country!$A$1,Data!$A$1:$AH$1,),)</f>
        <v>3.962602</v>
      </c>
      <c r="C76" s="63">
        <f>IF(B64&gt;0,(Table2[[#This Row],[Country]]-B64)/B64,0)</f>
        <v>4.7399661034510855E-2</v>
      </c>
      <c r="D76" s="63">
        <f>IF(Table2[[#This Row],[Country]]&gt;0,(((Table2[[#This Row],[Country]]-B75)/B75)+1)^12-1,"")</f>
        <v>4.1118580187375908E-2</v>
      </c>
    </row>
    <row r="77" spans="1:4" x14ac:dyDescent="0.35">
      <c r="A77" s="35">
        <v>24442</v>
      </c>
      <c r="B77" s="36">
        <f>VLOOKUP(A77,Data!$A:$AH,MATCH(Country!$A$1,Data!$A$1:$AH$1,),)</f>
        <v>3.9866779999999999</v>
      </c>
      <c r="C77" s="63">
        <f>IF(B65&gt;0,(Table2[[#This Row],[Country]]-B65)/B65,0)</f>
        <v>4.5731839270074189E-2</v>
      </c>
      <c r="D77" s="63">
        <f>IF(Table2[[#This Row],[Country]]&gt;0,(((Table2[[#This Row],[Country]]-B76)/B76)+1)^12-1,"")</f>
        <v>7.5396111531340848E-2</v>
      </c>
    </row>
    <row r="78" spans="1:4" x14ac:dyDescent="0.35">
      <c r="A78" s="35">
        <v>24473</v>
      </c>
      <c r="B78" s="36">
        <f>VLOOKUP(A78,Data!$A:$AH,MATCH(Country!$A$1,Data!$A$1:$AH$1,),)</f>
        <v>3.9983010000000001</v>
      </c>
      <c r="C78" s="63">
        <f>IF(B66&gt;0,(Table2[[#This Row],[Country]]-B66)/B66,0)</f>
        <v>4.2424364092096663E-2</v>
      </c>
      <c r="D78" s="63">
        <f>IF(Table2[[#This Row],[Country]]&gt;0,(((Table2[[#This Row],[Country]]-B77)/B77)+1)^12-1,"")</f>
        <v>3.5552000891927005E-2</v>
      </c>
    </row>
    <row r="79" spans="1:4" x14ac:dyDescent="0.35">
      <c r="A79" s="35">
        <v>24504</v>
      </c>
      <c r="B79" s="36">
        <f>VLOOKUP(A79,Data!$A:$AH,MATCH(Country!$A$1,Data!$A$1:$AH$1,),)</f>
        <v>4.0273580000000004</v>
      </c>
      <c r="C79" s="63">
        <f>IF(B67&gt;0,(Table2[[#This Row],[Country]]-B67)/B67,0)</f>
        <v>4.412385780748302E-2</v>
      </c>
      <c r="D79" s="63">
        <f>IF(Table2[[#This Row],[Country]]&gt;0,(((Table2[[#This Row],[Country]]-B78)/B78)+1)^12-1,"")</f>
        <v>9.0779614747940274E-2</v>
      </c>
    </row>
    <row r="80" spans="1:4" x14ac:dyDescent="0.35">
      <c r="A80" s="35">
        <v>24532</v>
      </c>
      <c r="B80" s="36">
        <f>VLOOKUP(A80,Data!$A:$AH,MATCH(Country!$A$1,Data!$A$1:$AH$1,),)</f>
        <v>4.0655479999999997</v>
      </c>
      <c r="C80" s="63">
        <f>IF(B68&gt;0,(Table2[[#This Row],[Country]]-B68)/B68,0)</f>
        <v>4.8159329680953801E-2</v>
      </c>
      <c r="D80" s="63">
        <f>IF(Table2[[#This Row],[Country]]&gt;0,(((Table2[[#This Row],[Country]]-B79)/B79)+1)^12-1,"")</f>
        <v>0.11991813067246704</v>
      </c>
    </row>
    <row r="81" spans="1:4" x14ac:dyDescent="0.35">
      <c r="A81" s="35">
        <v>24563</v>
      </c>
      <c r="B81" s="36">
        <f>VLOOKUP(A81,Data!$A:$AH,MATCH(Country!$A$1,Data!$A$1:$AH$1,),)</f>
        <v>4.0854730000000004</v>
      </c>
      <c r="C81" s="63">
        <f>IF(B69&gt;0,(Table2[[#This Row],[Country]]-B69)/B69,0)</f>
        <v>4.8582908665784692E-2</v>
      </c>
      <c r="D81" s="63">
        <f>IF(Table2[[#This Row],[Country]]&gt;0,(((Table2[[#This Row],[Country]]-B80)/B80)+1)^12-1,"")</f>
        <v>6.0422712330732375E-2</v>
      </c>
    </row>
    <row r="82" spans="1:4" x14ac:dyDescent="0.35">
      <c r="A82" s="35">
        <v>24593</v>
      </c>
      <c r="B82" s="36">
        <f>VLOOKUP(A82,Data!$A:$AH,MATCH(Country!$A$1,Data!$A$1:$AH$1,),)</f>
        <v>4.1278139999999999</v>
      </c>
      <c r="C82" s="63">
        <f>IF(B70&gt;0,(Table2[[#This Row],[Country]]-B70)/B70,0)</f>
        <v>5.7647187538673907E-2</v>
      </c>
      <c r="D82" s="63">
        <f>IF(Table2[[#This Row],[Country]]&gt;0,(((Table2[[#This Row],[Country]]-B81)/B81)+1)^12-1,"")</f>
        <v>0.13170516997319059</v>
      </c>
    </row>
    <row r="83" spans="1:4" x14ac:dyDescent="0.35">
      <c r="A83" s="35">
        <v>24624</v>
      </c>
      <c r="B83" s="36">
        <f>VLOOKUP(A83,Data!$A:$AH,MATCH(Country!$A$1,Data!$A$1:$AH$1,),)</f>
        <v>4.1676640000000003</v>
      </c>
      <c r="C83" s="63">
        <f>IF(B71&gt;0,(Table2[[#This Row],[Country]]-B71)/B71,0)</f>
        <v>6.5364948865772959E-2</v>
      </c>
      <c r="D83" s="63">
        <f>IF(Table2[[#This Row],[Country]]&gt;0,(((Table2[[#This Row],[Country]]-B82)/B82)+1)^12-1,"")</f>
        <v>0.12220176336773325</v>
      </c>
    </row>
    <row r="84" spans="1:4" x14ac:dyDescent="0.35">
      <c r="A84" s="35">
        <v>24654</v>
      </c>
      <c r="B84" s="36">
        <f>VLOOKUP(A84,Data!$A:$AH,MATCH(Country!$A$1,Data!$A$1:$AH$1,),)</f>
        <v>4.2033630000000004</v>
      </c>
      <c r="C84" s="63">
        <f>IF(B72&gt;0,(Table2[[#This Row],[Country]]-B72)/B72,0)</f>
        <v>7.5175190077013149E-2</v>
      </c>
      <c r="D84" s="63">
        <f>IF(Table2[[#This Row],[Country]]&gt;0,(((Table2[[#This Row],[Country]]-B83)/B83)+1)^12-1,"")</f>
        <v>0.10777199461420883</v>
      </c>
    </row>
    <row r="85" spans="1:4" x14ac:dyDescent="0.35">
      <c r="A85" s="35">
        <v>24685</v>
      </c>
      <c r="B85" s="36">
        <f>VLOOKUP(A85,Data!$A:$AH,MATCH(Country!$A$1,Data!$A$1:$AH$1,),)</f>
        <v>4.240723</v>
      </c>
      <c r="C85" s="63">
        <f>IF(B73&gt;0,(Table2[[#This Row],[Country]]-B73)/B73,0)</f>
        <v>8.0829456348815928E-2</v>
      </c>
      <c r="D85" s="63">
        <f>IF(Table2[[#This Row],[Country]]&gt;0,(((Table2[[#This Row],[Country]]-B84)/B84)+1)^12-1,"")</f>
        <v>0.11202897573963266</v>
      </c>
    </row>
    <row r="86" spans="1:4" x14ac:dyDescent="0.35">
      <c r="A86" s="35">
        <v>24716</v>
      </c>
      <c r="B86" s="36">
        <f>VLOOKUP(A86,Data!$A:$AH,MATCH(Country!$A$1,Data!$A$1:$AH$1,),)</f>
        <v>4.2731009999999996</v>
      </c>
      <c r="C86" s="63">
        <f>IF(B74&gt;0,(Table2[[#This Row],[Country]]-B74)/B74,0)</f>
        <v>8.2667144349842347E-2</v>
      </c>
      <c r="D86" s="63">
        <f>IF(Table2[[#This Row],[Country]]&gt;0,(((Table2[[#This Row],[Country]]-B85)/B85)+1)^12-1,"")</f>
        <v>9.5567216580217718E-2</v>
      </c>
    </row>
    <row r="87" spans="1:4" x14ac:dyDescent="0.35">
      <c r="A87" s="35">
        <v>24746</v>
      </c>
      <c r="B87" s="36">
        <f>VLOOKUP(A87,Data!$A:$AH,MATCH(Country!$A$1,Data!$A$1:$AH$1,),)</f>
        <v>4.3021580000000004</v>
      </c>
      <c r="C87" s="63">
        <f>IF(B75&gt;0,(Table2[[#This Row],[Country]]-B75)/B75,0)</f>
        <v>8.9342007911239488E-2</v>
      </c>
      <c r="D87" s="63">
        <f>IF(Table2[[#This Row],[Country]]&gt;0,(((Table2[[#This Row],[Country]]-B86)/B86)+1)^12-1,"")</f>
        <v>8.4721822401986557E-2</v>
      </c>
    </row>
    <row r="88" spans="1:4" x14ac:dyDescent="0.35">
      <c r="A88" s="35">
        <v>24777</v>
      </c>
      <c r="B88" s="36">
        <f>VLOOKUP(A88,Data!$A:$AH,MATCH(Country!$A$1,Data!$A$1:$AH$1,),)</f>
        <v>4.3270650000000002</v>
      </c>
      <c r="C88" s="63">
        <f>IF(B76&gt;0,(Table2[[#This Row],[Country]]-B76)/B76,0)</f>
        <v>9.1975676588262001E-2</v>
      </c>
      <c r="D88" s="63">
        <f>IF(Table2[[#This Row],[Country]]&gt;0,(((Table2[[#This Row],[Country]]-B87)/B87)+1)^12-1,"")</f>
        <v>7.1728440066054722E-2</v>
      </c>
    </row>
    <row r="89" spans="1:4" x14ac:dyDescent="0.35">
      <c r="A89" s="35">
        <v>24807</v>
      </c>
      <c r="B89" s="36">
        <f>VLOOKUP(A89,Data!$A:$AH,MATCH(Country!$A$1,Data!$A$1:$AH$1,),)</f>
        <v>4.3569519999999997</v>
      </c>
      <c r="C89" s="63">
        <f>IF(B77&gt;0,(Table2[[#This Row],[Country]]-B77)/B77,0)</f>
        <v>9.287782961152112E-2</v>
      </c>
      <c r="D89" s="63">
        <f>IF(Table2[[#This Row],[Country]]&gt;0,(((Table2[[#This Row],[Country]]-B88)/B88)+1)^12-1,"")</f>
        <v>8.6106156591374772E-2</v>
      </c>
    </row>
    <row r="90" spans="1:4" x14ac:dyDescent="0.35">
      <c r="A90" s="35">
        <v>24838</v>
      </c>
      <c r="B90" s="36">
        <f>VLOOKUP(A90,Data!$A:$AH,MATCH(Country!$A$1,Data!$A$1:$AH$1,),)</f>
        <v>4.3785379999999998</v>
      </c>
      <c r="C90" s="63">
        <f>IF(B78&gt;0,(Table2[[#This Row],[Country]]-B78)/B78,0)</f>
        <v>9.5099643573607812E-2</v>
      </c>
      <c r="D90" s="63">
        <f>IF(Table2[[#This Row],[Country]]&gt;0,(((Table2[[#This Row],[Country]]-B89)/B89)+1)^12-1,"")</f>
        <v>6.1099654959970717E-2</v>
      </c>
    </row>
    <row r="91" spans="1:4" x14ac:dyDescent="0.35">
      <c r="A91" s="35">
        <v>24869</v>
      </c>
      <c r="B91" s="36">
        <f>VLOOKUP(A91,Data!$A:$AH,MATCH(Country!$A$1,Data!$A$1:$AH$1,),)</f>
        <v>4.4034440000000004</v>
      </c>
      <c r="C91" s="63">
        <f>IF(B79&gt;0,(Table2[[#This Row],[Country]]-B79)/B79,0)</f>
        <v>9.3382808282750099E-2</v>
      </c>
      <c r="D91" s="63">
        <f>IF(Table2[[#This Row],[Country]]&gt;0,(((Table2[[#This Row],[Country]]-B90)/B90)+1)^12-1,"")</f>
        <v>7.0434884210423876E-2</v>
      </c>
    </row>
    <row r="92" spans="1:4" x14ac:dyDescent="0.35">
      <c r="A92" s="35">
        <v>24898</v>
      </c>
      <c r="B92" s="36">
        <f>VLOOKUP(A92,Data!$A:$AH,MATCH(Country!$A$1,Data!$A$1:$AH$1,),)</f>
        <v>4.4266899999999998</v>
      </c>
      <c r="C92" s="63">
        <f>IF(B80&gt;0,(Table2[[#This Row],[Country]]-B80)/B80,0)</f>
        <v>8.8829845324664744E-2</v>
      </c>
      <c r="D92" s="63">
        <f>IF(Table2[[#This Row],[Country]]&gt;0,(((Table2[[#This Row],[Country]]-B91)/B91)+1)^12-1,"")</f>
        <v>6.522066310059027E-2</v>
      </c>
    </row>
    <row r="93" spans="1:4" x14ac:dyDescent="0.35">
      <c r="A93" s="35">
        <v>24929</v>
      </c>
      <c r="B93" s="36">
        <f>VLOOKUP(A93,Data!$A:$AH,MATCH(Country!$A$1,Data!$A$1:$AH$1,),)</f>
        <v>4.4474450000000001</v>
      </c>
      <c r="C93" s="63">
        <f>IF(B81&gt;0,(Table2[[#This Row],[Country]]-B81)/B81,0)</f>
        <v>8.8599777798066395E-2</v>
      </c>
      <c r="D93" s="63">
        <f>IF(Table2[[#This Row],[Country]]&gt;0,(((Table2[[#This Row],[Country]]-B92)/B92)+1)^12-1,"")</f>
        <v>5.7737052980968429E-2</v>
      </c>
    </row>
    <row r="94" spans="1:4" x14ac:dyDescent="0.35">
      <c r="A94" s="35">
        <v>24959</v>
      </c>
      <c r="B94" s="36">
        <f>VLOOKUP(A94,Data!$A:$AH,MATCH(Country!$A$1,Data!$A$1:$AH$1,),)</f>
        <v>4.4740120000000001</v>
      </c>
      <c r="C94" s="63">
        <f>IF(B82&gt;0,(Table2[[#This Row],[Country]]-B82)/B82,0)</f>
        <v>8.3869573580592591E-2</v>
      </c>
      <c r="D94" s="63">
        <f>IF(Table2[[#This Row],[Country]]&gt;0,(((Table2[[#This Row],[Country]]-B93)/B93)+1)^12-1,"")</f>
        <v>7.408512737679751E-2</v>
      </c>
    </row>
    <row r="95" spans="1:4" x14ac:dyDescent="0.35">
      <c r="A95" s="35">
        <v>24990</v>
      </c>
      <c r="B95" s="36">
        <f>VLOOKUP(A95,Data!$A:$AH,MATCH(Country!$A$1,Data!$A$1:$AH$1,),)</f>
        <v>4.5047300000000003</v>
      </c>
      <c r="C95" s="63">
        <f>IF(B83&gt;0,(Table2[[#This Row],[Country]]-B83)/B83,0)</f>
        <v>8.0876481405410816E-2</v>
      </c>
      <c r="D95" s="63">
        <f>IF(Table2[[#This Row],[Country]]&gt;0,(((Table2[[#This Row],[Country]]-B94)/B94)+1)^12-1,"")</f>
        <v>8.5574052308472259E-2</v>
      </c>
    </row>
    <row r="96" spans="1:4" x14ac:dyDescent="0.35">
      <c r="A96" s="35">
        <v>25020</v>
      </c>
      <c r="B96" s="36">
        <f>VLOOKUP(A96,Data!$A:$AH,MATCH(Country!$A$1,Data!$A$1:$AH$1,),)</f>
        <v>4.529636</v>
      </c>
      <c r="C96" s="63">
        <f>IF(B84&gt;0,(Table2[[#This Row],[Country]]-B84)/B84,0)</f>
        <v>7.762189465910975E-2</v>
      </c>
      <c r="D96" s="63">
        <f>IF(Table2[[#This Row],[Country]]&gt;0,(((Table2[[#This Row],[Country]]-B95)/B95)+1)^12-1,"")</f>
        <v>6.8401414830040697E-2</v>
      </c>
    </row>
    <row r="97" spans="1:4" x14ac:dyDescent="0.35">
      <c r="A97" s="35">
        <v>25051</v>
      </c>
      <c r="B97" s="36">
        <f>VLOOKUP(A97,Data!$A:$AH,MATCH(Country!$A$1,Data!$A$1:$AH$1,),)</f>
        <v>4.5611839999999999</v>
      </c>
      <c r="C97" s="63">
        <f>IF(B85&gt;0,(Table2[[#This Row],[Country]]-B85)/B85,0)</f>
        <v>7.556753883712751E-2</v>
      </c>
      <c r="D97" s="63">
        <f>IF(Table2[[#This Row],[Country]]&gt;0,(((Table2[[#This Row],[Country]]-B96)/B96)+1)^12-1,"")</f>
        <v>8.6854636978977329E-2</v>
      </c>
    </row>
    <row r="98" spans="1:4" x14ac:dyDescent="0.35">
      <c r="A98" s="35">
        <v>25082</v>
      </c>
      <c r="B98" s="36">
        <f>VLOOKUP(A98,Data!$A:$AH,MATCH(Country!$A$1,Data!$A$1:$AH$1,),)</f>
        <v>4.5960539999999996</v>
      </c>
      <c r="C98" s="63">
        <f>IF(B86&gt;0,(Table2[[#This Row],[Country]]-B86)/B86,0)</f>
        <v>7.5578134006193648E-2</v>
      </c>
      <c r="D98" s="63">
        <f>IF(Table2[[#This Row],[Country]]&gt;0,(((Table2[[#This Row],[Country]]-B97)/B97)+1)^12-1,"")</f>
        <v>9.5696729772633438E-2</v>
      </c>
    </row>
    <row r="99" spans="1:4" x14ac:dyDescent="0.35">
      <c r="A99" s="35">
        <v>25112</v>
      </c>
      <c r="B99" s="36">
        <f>VLOOKUP(A99,Data!$A:$AH,MATCH(Country!$A$1,Data!$A$1:$AH$1,),)</f>
        <v>4.6292619999999998</v>
      </c>
      <c r="C99" s="63">
        <f>IF(B87&gt;0,(Table2[[#This Row],[Country]]-B87)/B87,0)</f>
        <v>7.6032539948555897E-2</v>
      </c>
      <c r="D99" s="63">
        <f>IF(Table2[[#This Row],[Country]]&gt;0,(((Table2[[#This Row],[Country]]-B98)/B98)+1)^12-1,"")</f>
        <v>9.023384569158921E-2</v>
      </c>
    </row>
    <row r="100" spans="1:4" x14ac:dyDescent="0.35">
      <c r="A100" s="35">
        <v>25143</v>
      </c>
      <c r="B100" s="36">
        <f>VLOOKUP(A100,Data!$A:$AH,MATCH(Country!$A$1,Data!$A$1:$AH$1,),)</f>
        <v>4.6691120000000002</v>
      </c>
      <c r="C100" s="63">
        <f>IF(B88&gt;0,(Table2[[#This Row],[Country]]-B88)/B88,0)</f>
        <v>7.9048269438984617E-2</v>
      </c>
      <c r="D100" s="63">
        <f>IF(Table2[[#This Row],[Country]]&gt;0,(((Table2[[#This Row],[Country]]-B99)/B99)+1)^12-1,"")</f>
        <v>0.10833326384691611</v>
      </c>
    </row>
    <row r="101" spans="1:4" x14ac:dyDescent="0.35">
      <c r="A101" s="35">
        <v>25173</v>
      </c>
      <c r="B101" s="36">
        <f>VLOOKUP(A101,Data!$A:$AH,MATCH(Country!$A$1,Data!$A$1:$AH$1,),)</f>
        <v>4.705641</v>
      </c>
      <c r="C101" s="63">
        <f>IF(B89&gt;0,(Table2[[#This Row],[Country]]-B89)/B89,0)</f>
        <v>8.0030489204379635E-2</v>
      </c>
      <c r="D101" s="63">
        <f>IF(Table2[[#This Row],[Country]]&gt;0,(((Table2[[#This Row],[Country]]-B100)/B100)+1)^12-1,"")</f>
        <v>9.8029464189455906E-2</v>
      </c>
    </row>
    <row r="102" spans="1:4" x14ac:dyDescent="0.35">
      <c r="A102" s="35">
        <v>25204</v>
      </c>
      <c r="B102" s="36">
        <f>VLOOKUP(A102,Data!$A:$AH,MATCH(Country!$A$1,Data!$A$1:$AH$1,),)</f>
        <v>4.7263970000000004</v>
      </c>
      <c r="C102" s="63">
        <f>IF(B90&gt;0,(Table2[[#This Row],[Country]]-B90)/B90,0)</f>
        <v>7.9446381417724504E-2</v>
      </c>
      <c r="D102" s="63">
        <f>IF(Table2[[#This Row],[Country]]&gt;0,(((Table2[[#This Row],[Country]]-B101)/B101)+1)^12-1,"")</f>
        <v>5.4233667888283321E-2</v>
      </c>
    </row>
    <row r="103" spans="1:4" x14ac:dyDescent="0.35">
      <c r="A103" s="35">
        <v>25235</v>
      </c>
      <c r="B103" s="36">
        <f>VLOOKUP(A103,Data!$A:$AH,MATCH(Country!$A$1,Data!$A$1:$AH$1,),)</f>
        <v>4.7479820000000004</v>
      </c>
      <c r="C103" s="63">
        <f>IF(B91&gt;0,(Table2[[#This Row],[Country]]-B91)/B91,0)</f>
        <v>7.8242848097988746E-2</v>
      </c>
      <c r="D103" s="63">
        <f>IF(Table2[[#This Row],[Country]]&gt;0,(((Table2[[#This Row],[Country]]-B102)/B102)+1)^12-1,"")</f>
        <v>5.6200552696048289E-2</v>
      </c>
    </row>
    <row r="104" spans="1:4" x14ac:dyDescent="0.35">
      <c r="A104" s="35">
        <v>25263</v>
      </c>
      <c r="B104" s="36">
        <f>VLOOKUP(A104,Data!$A:$AH,MATCH(Country!$A$1,Data!$A$1:$AH$1,),)</f>
        <v>4.7687369999999998</v>
      </c>
      <c r="C104" s="63">
        <f>IF(B92&gt;0,(Table2[[#This Row],[Country]]-B92)/B92,0)</f>
        <v>7.7269246321743784E-2</v>
      </c>
      <c r="D104" s="63">
        <f>IF(Table2[[#This Row],[Country]]&gt;0,(((Table2[[#This Row],[Country]]-B103)/B103)+1)^12-1,"")</f>
        <v>5.3735691447403422E-2</v>
      </c>
    </row>
    <row r="105" spans="1:4" x14ac:dyDescent="0.35">
      <c r="A105" s="35">
        <v>25294</v>
      </c>
      <c r="B105" s="36">
        <f>VLOOKUP(A105,Data!$A:$AH,MATCH(Country!$A$1,Data!$A$1:$AH$1,),)</f>
        <v>4.7795310000000004</v>
      </c>
      <c r="C105" s="63">
        <f>IF(B93&gt;0,(Table2[[#This Row],[Country]]-B93)/B93,0)</f>
        <v>7.4668939132468262E-2</v>
      </c>
      <c r="D105" s="63">
        <f>IF(Table2[[#This Row],[Country]]&gt;0,(((Table2[[#This Row],[Country]]-B104)/B104)+1)^12-1,"")</f>
        <v>2.7502617498831761E-2</v>
      </c>
    </row>
    <row r="106" spans="1:4" x14ac:dyDescent="0.35">
      <c r="A106" s="35">
        <v>25324</v>
      </c>
      <c r="B106" s="36">
        <f>VLOOKUP(A106,Data!$A:$AH,MATCH(Country!$A$1,Data!$A$1:$AH$1,),)</f>
        <v>4.7861719999999996</v>
      </c>
      <c r="C106" s="63">
        <f>IF(B94&gt;0,(Table2[[#This Row],[Country]]-B94)/B94,0)</f>
        <v>6.9771828953520812E-2</v>
      </c>
      <c r="D106" s="63">
        <f>IF(Table2[[#This Row],[Country]]&gt;0,(((Table2[[#This Row],[Country]]-B105)/B105)+1)^12-1,"")</f>
        <v>1.6801615300241046E-2</v>
      </c>
    </row>
    <row r="107" spans="1:4" x14ac:dyDescent="0.35">
      <c r="A107" s="35">
        <v>25355</v>
      </c>
      <c r="B107" s="36">
        <f>VLOOKUP(A107,Data!$A:$AH,MATCH(Country!$A$1,Data!$A$1:$AH$1,),)</f>
        <v>4.8027759999999997</v>
      </c>
      <c r="C107" s="63">
        <f>IF(B95&gt;0,(Table2[[#This Row],[Country]]-B95)/B95,0)</f>
        <v>6.6162899885231594E-2</v>
      </c>
      <c r="D107" s="63">
        <f>IF(Table2[[#This Row],[Country]]&gt;0,(((Table2[[#This Row],[Country]]-B106)/B106)+1)^12-1,"")</f>
        <v>4.2433501370878757E-2</v>
      </c>
    </row>
    <row r="108" spans="1:4" x14ac:dyDescent="0.35">
      <c r="A108" s="35">
        <v>25385</v>
      </c>
      <c r="B108" s="36">
        <f>VLOOKUP(A108,Data!$A:$AH,MATCH(Country!$A$1,Data!$A$1:$AH$1,),)</f>
        <v>4.8110790000000003</v>
      </c>
      <c r="C108" s="63">
        <f>IF(B96&gt;0,(Table2[[#This Row],[Country]]-B96)/B96,0)</f>
        <v>6.2133690212635262E-2</v>
      </c>
      <c r="D108" s="63">
        <f>IF(Table2[[#This Row],[Country]]&gt;0,(((Table2[[#This Row],[Country]]-B107)/B107)+1)^12-1,"")</f>
        <v>2.0943898934228544E-2</v>
      </c>
    </row>
    <row r="109" spans="1:4" x14ac:dyDescent="0.35">
      <c r="A109" s="35">
        <v>25416</v>
      </c>
      <c r="B109" s="36">
        <f>VLOOKUP(A109,Data!$A:$AH,MATCH(Country!$A$1,Data!$A$1:$AH$1,),)</f>
        <v>4.8160600000000002</v>
      </c>
      <c r="C109" s="63">
        <f>IF(B97&gt;0,(Table2[[#This Row],[Country]]-B97)/B97,0)</f>
        <v>5.5879350624750135E-2</v>
      </c>
      <c r="D109" s="63">
        <f>IF(Table2[[#This Row],[Country]]&gt;0,(((Table2[[#This Row],[Country]]-B108)/B108)+1)^12-1,"")</f>
        <v>1.2494813369521518E-2</v>
      </c>
    </row>
    <row r="110" spans="1:4" x14ac:dyDescent="0.35">
      <c r="A110" s="35">
        <v>25447</v>
      </c>
      <c r="B110" s="36">
        <f>VLOOKUP(A110,Data!$A:$AH,MATCH(Country!$A$1,Data!$A$1:$AH$1,),)</f>
        <v>4.8326640000000003</v>
      </c>
      <c r="C110" s="63">
        <f>IF(B98&gt;0,(Table2[[#This Row],[Country]]-B98)/B98,0)</f>
        <v>5.1481118368061095E-2</v>
      </c>
      <c r="D110" s="63">
        <f>IF(Table2[[#This Row],[Country]]&gt;0,(((Table2[[#This Row],[Country]]-B109)/B109)+1)^12-1,"")</f>
        <v>4.2165150061928447E-2</v>
      </c>
    </row>
    <row r="111" spans="1:4" x14ac:dyDescent="0.35">
      <c r="A111" s="35">
        <v>25477</v>
      </c>
      <c r="B111" s="36">
        <f>VLOOKUP(A111,Data!$A:$AH,MATCH(Country!$A$1,Data!$A$1:$AH$1,),)</f>
        <v>4.8434569999999999</v>
      </c>
      <c r="C111" s="63">
        <f>IF(B99&gt;0,(Table2[[#This Row],[Country]]-B99)/B99,0)</f>
        <v>4.6269794191817218E-2</v>
      </c>
      <c r="D111" s="63">
        <f>IF(Table2[[#This Row],[Country]]&gt;0,(((Table2[[#This Row],[Country]]-B110)/B110)+1)^12-1,"")</f>
        <v>2.7131784610919363E-2</v>
      </c>
    </row>
    <row r="112" spans="1:4" x14ac:dyDescent="0.35">
      <c r="A112" s="35">
        <v>25508</v>
      </c>
      <c r="B112" s="36">
        <f>VLOOKUP(A112,Data!$A:$AH,MATCH(Country!$A$1,Data!$A$1:$AH$1,),)</f>
        <v>4.860061</v>
      </c>
      <c r="C112" s="63">
        <f>IF(B100&gt;0,(Table2[[#This Row],[Country]]-B100)/B100,0)</f>
        <v>4.0896213241404321E-2</v>
      </c>
      <c r="D112" s="63">
        <f>IF(Table2[[#This Row],[Country]]&gt;0,(((Table2[[#This Row],[Country]]-B111)/B111)+1)^12-1,"")</f>
        <v>4.1922128361033151E-2</v>
      </c>
    </row>
    <row r="113" spans="1:4" x14ac:dyDescent="0.35">
      <c r="A113" s="35">
        <v>25538</v>
      </c>
      <c r="B113" s="36">
        <f>VLOOKUP(A113,Data!$A:$AH,MATCH(Country!$A$1,Data!$A$1:$AH$1,),)</f>
        <v>4.8808160000000003</v>
      </c>
      <c r="C113" s="63">
        <f>IF(B101&gt;0,(Table2[[#This Row],[Country]]-B101)/B101,0)</f>
        <v>3.7226596759081347E-2</v>
      </c>
      <c r="D113" s="63">
        <f>IF(Table2[[#This Row],[Country]]&gt;0,(((Table2[[#This Row],[Country]]-B112)/B112)+1)^12-1,"")</f>
        <v>5.2467236346114721E-2</v>
      </c>
    </row>
    <row r="114" spans="1:4" x14ac:dyDescent="0.35">
      <c r="A114" s="35">
        <v>25569</v>
      </c>
      <c r="B114" s="36">
        <f>VLOOKUP(A114,Data!$A:$AH,MATCH(Country!$A$1,Data!$A$1:$AH$1,),)</f>
        <v>4.8949299999999996</v>
      </c>
      <c r="C114" s="63">
        <f>IF(B102&gt;0,(Table2[[#This Row],[Country]]-B102)/B102,0)</f>
        <v>3.5657817149088222E-2</v>
      </c>
      <c r="D114" s="63">
        <f>IF(Table2[[#This Row],[Country]]&gt;0,(((Table2[[#This Row],[Country]]-B113)/B113)+1)^12-1,"")</f>
        <v>3.5258008131625163E-2</v>
      </c>
    </row>
    <row r="115" spans="1:4" x14ac:dyDescent="0.35">
      <c r="A115" s="35">
        <v>25600</v>
      </c>
      <c r="B115" s="36">
        <f>VLOOKUP(A115,Data!$A:$AH,MATCH(Country!$A$1,Data!$A$1:$AH$1,),)</f>
        <v>4.8675329999999999</v>
      </c>
      <c r="C115" s="63">
        <f>IF(B103&gt;0,(Table2[[#This Row],[Country]]-B103)/B103,0)</f>
        <v>2.5179328818011423E-2</v>
      </c>
      <c r="D115" s="63">
        <f>IF(Table2[[#This Row],[Country]]&gt;0,(((Table2[[#This Row],[Country]]-B114)/B114)+1)^12-1,"")</f>
        <v>-6.5134726003849619E-2</v>
      </c>
    </row>
    <row r="116" spans="1:4" x14ac:dyDescent="0.35">
      <c r="A116" s="35">
        <v>25628</v>
      </c>
      <c r="B116" s="36">
        <f>VLOOKUP(A116,Data!$A:$AH,MATCH(Country!$A$1,Data!$A$1:$AH$1,),)</f>
        <v>4.8758350000000004</v>
      </c>
      <c r="C116" s="63">
        <f>IF(B104&gt;0,(Table2[[#This Row],[Country]]-B104)/B104,0)</f>
        <v>2.2458357422521013E-2</v>
      </c>
      <c r="D116" s="63">
        <f>IF(Table2[[#This Row],[Country]]&gt;0,(((Table2[[#This Row],[Country]]-B115)/B115)+1)^12-1,"")</f>
        <v>2.0660133005805603E-2</v>
      </c>
    </row>
    <row r="117" spans="1:4" x14ac:dyDescent="0.35">
      <c r="A117" s="35">
        <v>25659</v>
      </c>
      <c r="B117" s="36">
        <f>VLOOKUP(A117,Data!$A:$AH,MATCH(Country!$A$1,Data!$A$1:$AH$1,),)</f>
        <v>4.8849669999999996</v>
      </c>
      <c r="C117" s="63">
        <f>IF(B105&gt;0,(Table2[[#This Row],[Country]]-B105)/B105,0)</f>
        <v>2.2059905040891916E-2</v>
      </c>
      <c r="D117" s="63">
        <f>IF(Table2[[#This Row],[Country]]&gt;0,(((Table2[[#This Row],[Country]]-B116)/B116)+1)^12-1,"")</f>
        <v>2.2707885397405203E-2</v>
      </c>
    </row>
    <row r="118" spans="1:4" x14ac:dyDescent="0.35">
      <c r="A118" s="35">
        <v>25689</v>
      </c>
      <c r="B118" s="36">
        <f>VLOOKUP(A118,Data!$A:$AH,MATCH(Country!$A$1,Data!$A$1:$AH$1,),)</f>
        <v>4.910704</v>
      </c>
      <c r="C118" s="63">
        <f>IF(B106&gt;0,(Table2[[#This Row],[Country]]-B106)/B106,0)</f>
        <v>2.6019123424732817E-2</v>
      </c>
      <c r="D118" s="63">
        <f>IF(Table2[[#This Row],[Country]]&gt;0,(((Table2[[#This Row],[Country]]-B117)/B117)+1)^12-1,"")</f>
        <v>6.5087960133207501E-2</v>
      </c>
    </row>
    <row r="119" spans="1:4" x14ac:dyDescent="0.35">
      <c r="A119" s="35">
        <v>25720</v>
      </c>
      <c r="B119" s="36">
        <f>VLOOKUP(A119,Data!$A:$AH,MATCH(Country!$A$1,Data!$A$1:$AH$1,),)</f>
        <v>4.9414220000000002</v>
      </c>
      <c r="C119" s="63">
        <f>IF(B107&gt;0,(Table2[[#This Row],[Country]]-B107)/B107,0)</f>
        <v>2.8867888071398812E-2</v>
      </c>
      <c r="D119" s="63">
        <f>IF(Table2[[#This Row],[Country]]&gt;0,(((Table2[[#This Row],[Country]]-B118)/B118)+1)^12-1,"")</f>
        <v>7.7700904319089048E-2</v>
      </c>
    </row>
    <row r="120" spans="1:4" x14ac:dyDescent="0.35">
      <c r="A120" s="35">
        <v>25750</v>
      </c>
      <c r="B120" s="36">
        <f>VLOOKUP(A120,Data!$A:$AH,MATCH(Country!$A$1,Data!$A$1:$AH$1,),)</f>
        <v>4.9737999999999998</v>
      </c>
      <c r="C120" s="63">
        <f>IF(B108&gt;0,(Table2[[#This Row],[Country]]-B108)/B108,0)</f>
        <v>3.3822142600443569E-2</v>
      </c>
      <c r="D120" s="63">
        <f>IF(Table2[[#This Row],[Country]]&gt;0,(((Table2[[#This Row],[Country]]-B119)/B119)+1)^12-1,"")</f>
        <v>8.15248002371598E-2</v>
      </c>
    </row>
    <row r="121" spans="1:4" x14ac:dyDescent="0.35">
      <c r="A121" s="35">
        <v>25781</v>
      </c>
      <c r="B121" s="36">
        <f>VLOOKUP(A121,Data!$A:$AH,MATCH(Country!$A$1,Data!$A$1:$AH$1,),)</f>
        <v>5.0219519999999997</v>
      </c>
      <c r="C121" s="63">
        <f>IF(B109&gt;0,(Table2[[#This Row],[Country]]-B109)/B109,0)</f>
        <v>4.2751128515840647E-2</v>
      </c>
      <c r="D121" s="63">
        <f>IF(Table2[[#This Row],[Country]]&gt;0,(((Table2[[#This Row],[Country]]-B120)/B120)+1)^12-1,"")</f>
        <v>0.12256338540795908</v>
      </c>
    </row>
    <row r="122" spans="1:4" x14ac:dyDescent="0.35">
      <c r="A122" s="35">
        <v>25812</v>
      </c>
      <c r="B122" s="36">
        <f>VLOOKUP(A122,Data!$A:$AH,MATCH(Country!$A$1,Data!$A$1:$AH$1,),)</f>
        <v>5.074255</v>
      </c>
      <c r="C122" s="63">
        <f>IF(B110&gt;0,(Table2[[#This Row],[Country]]-B110)/B110,0)</f>
        <v>4.999126775625197E-2</v>
      </c>
      <c r="D122" s="63">
        <f>IF(Table2[[#This Row],[Country]]&gt;0,(((Table2[[#This Row],[Country]]-B121)/B121)+1)^12-1,"")</f>
        <v>0.13239194444896873</v>
      </c>
    </row>
    <row r="123" spans="1:4" x14ac:dyDescent="0.35">
      <c r="A123" s="35">
        <v>25842</v>
      </c>
      <c r="B123" s="36">
        <f>VLOOKUP(A123,Data!$A:$AH,MATCH(Country!$A$1,Data!$A$1:$AH$1,),)</f>
        <v>5.117426</v>
      </c>
      <c r="C123" s="63">
        <f>IF(B111&gt;0,(Table2[[#This Row],[Country]]-B111)/B111,0)</f>
        <v>5.6564763556278118E-2</v>
      </c>
      <c r="D123" s="63">
        <f>IF(Table2[[#This Row],[Country]]&gt;0,(((Table2[[#This Row],[Country]]-B122)/B122)+1)^12-1,"")</f>
        <v>0.1070096220437935</v>
      </c>
    </row>
    <row r="124" spans="1:4" x14ac:dyDescent="0.35">
      <c r="A124" s="35">
        <v>25873</v>
      </c>
      <c r="B124" s="36">
        <f>VLOOKUP(A124,Data!$A:$AH,MATCH(Country!$A$1,Data!$A$1:$AH$1,),)</f>
        <v>5.1564459999999999</v>
      </c>
      <c r="C124" s="63">
        <f>IF(B112&gt;0,(Table2[[#This Row],[Country]]-B112)/B112,0)</f>
        <v>6.098380246667684E-2</v>
      </c>
      <c r="D124" s="63">
        <f>IF(Table2[[#This Row],[Country]]&gt;0,(((Table2[[#This Row],[Country]]-B123)/B123)+1)^12-1,"")</f>
        <v>9.5435554490247654E-2</v>
      </c>
    </row>
    <row r="125" spans="1:4" x14ac:dyDescent="0.35">
      <c r="A125" s="35">
        <v>25903</v>
      </c>
      <c r="B125" s="36">
        <f>VLOOKUP(A125,Data!$A:$AH,MATCH(Country!$A$1,Data!$A$1:$AH$1,),)</f>
        <v>5.2012780000000003</v>
      </c>
      <c r="C125" s="63">
        <f>IF(B113&gt;0,(Table2[[#This Row],[Country]]-B113)/B113,0)</f>
        <v>6.5657463833916296E-2</v>
      </c>
      <c r="D125" s="63">
        <f>IF(Table2[[#This Row],[Country]]&gt;0,(((Table2[[#This Row],[Country]]-B124)/B124)+1)^12-1,"")</f>
        <v>0.10946884798077128</v>
      </c>
    </row>
    <row r="126" spans="1:4" x14ac:dyDescent="0.35">
      <c r="A126" s="35">
        <v>25934</v>
      </c>
      <c r="B126" s="36">
        <f>VLOOKUP(A126,Data!$A:$AH,MATCH(Country!$A$1,Data!$A$1:$AH$1,),)</f>
        <v>5.2544120000000003</v>
      </c>
      <c r="C126" s="63">
        <f>IF(B114&gt;0,(Table2[[#This Row],[Country]]-B114)/B114,0)</f>
        <v>7.3439661037032353E-2</v>
      </c>
      <c r="D126" s="63">
        <f>IF(Table2[[#This Row],[Country]]&gt;0,(((Table2[[#This Row],[Country]]-B125)/B125)+1)^12-1,"")</f>
        <v>0.12971442567176106</v>
      </c>
    </row>
    <row r="127" spans="1:4" x14ac:dyDescent="0.35">
      <c r="A127" s="35">
        <v>25965</v>
      </c>
      <c r="B127" s="36">
        <f>VLOOKUP(A127,Data!$A:$AH,MATCH(Country!$A$1,Data!$A$1:$AH$1,),)</f>
        <v>5.3216590000000004</v>
      </c>
      <c r="C127" s="63">
        <f>IF(B115&gt;0,(Table2[[#This Row],[Country]]-B115)/B115,0)</f>
        <v>9.3296953508070823E-2</v>
      </c>
      <c r="D127" s="63">
        <f>IF(Table2[[#This Row],[Country]]&gt;0,(((Table2[[#This Row],[Country]]-B126)/B126)+1)^12-1,"")</f>
        <v>0.16486349275499346</v>
      </c>
    </row>
    <row r="128" spans="1:4" x14ac:dyDescent="0.35">
      <c r="A128" s="35">
        <v>25993</v>
      </c>
      <c r="B128" s="36">
        <f>VLOOKUP(A128,Data!$A:$AH,MATCH(Country!$A$1,Data!$A$1:$AH$1,),)</f>
        <v>5.3955469999999996</v>
      </c>
      <c r="C128" s="63">
        <f>IF(B116&gt;0,(Table2[[#This Row],[Country]]-B116)/B116,0)</f>
        <v>0.106589332904005</v>
      </c>
      <c r="D128" s="63">
        <f>IF(Table2[[#This Row],[Country]]&gt;0,(((Table2[[#This Row],[Country]]-B127)/B127)+1)^12-1,"")</f>
        <v>0.17994360245359786</v>
      </c>
    </row>
    <row r="129" spans="1:4" x14ac:dyDescent="0.35">
      <c r="A129" s="35">
        <v>26024</v>
      </c>
      <c r="B129" s="36">
        <f>VLOOKUP(A129,Data!$A:$AH,MATCH(Country!$A$1,Data!$A$1:$AH$1,),)</f>
        <v>5.4661150000000003</v>
      </c>
      <c r="C129" s="63">
        <f>IF(B117&gt;0,(Table2[[#This Row],[Country]]-B117)/B117,0)</f>
        <v>0.11896661737940108</v>
      </c>
      <c r="D129" s="63">
        <f>IF(Table2[[#This Row],[Country]]&gt;0,(((Table2[[#This Row],[Country]]-B128)/B128)+1)^12-1,"")</f>
        <v>0.16874405183581187</v>
      </c>
    </row>
    <row r="130" spans="1:4" x14ac:dyDescent="0.35">
      <c r="A130" s="35">
        <v>26054</v>
      </c>
      <c r="B130" s="36">
        <f>VLOOKUP(A130,Data!$A:$AH,MATCH(Country!$A$1,Data!$A$1:$AH$1,),)</f>
        <v>5.5350229999999998</v>
      </c>
      <c r="C130" s="63">
        <f>IF(B118&gt;0,(Table2[[#This Row],[Country]]-B118)/B118,0)</f>
        <v>0.12713431719769708</v>
      </c>
      <c r="D130" s="63">
        <f>IF(Table2[[#This Row],[Country]]&gt;0,(((Table2[[#This Row],[Country]]-B129)/B129)+1)^12-1,"")</f>
        <v>0.16221903749783384</v>
      </c>
    </row>
    <row r="131" spans="1:4" x14ac:dyDescent="0.35">
      <c r="A131" s="35">
        <v>26085</v>
      </c>
      <c r="B131" s="36">
        <f>VLOOKUP(A131,Data!$A:$AH,MATCH(Country!$A$1,Data!$A$1:$AH$1,),)</f>
        <v>5.5873270000000002</v>
      </c>
      <c r="C131" s="63">
        <f>IF(B119&gt;0,(Table2[[#This Row],[Country]]-B119)/B119,0)</f>
        <v>0.13071237388751658</v>
      </c>
      <c r="D131" s="63">
        <f>IF(Table2[[#This Row],[Country]]&gt;0,(((Table2[[#This Row],[Country]]-B130)/B130)+1)^12-1,"")</f>
        <v>0.11947890268526717</v>
      </c>
    </row>
    <row r="132" spans="1:4" x14ac:dyDescent="0.35">
      <c r="A132" s="35">
        <v>26115</v>
      </c>
      <c r="B132" s="36">
        <f>VLOOKUP(A132,Data!$A:$AH,MATCH(Country!$A$1,Data!$A$1:$AH$1,),)</f>
        <v>5.6421200000000002</v>
      </c>
      <c r="C132" s="63">
        <f>IF(B120&gt;0,(Table2[[#This Row],[Country]]-B120)/B120,0)</f>
        <v>0.13436808878523473</v>
      </c>
      <c r="D132" s="63">
        <f>IF(Table2[[#This Row],[Country]]&gt;0,(((Table2[[#This Row],[Country]]-B131)/B131)+1)^12-1,"")</f>
        <v>0.12423927506254184</v>
      </c>
    </row>
    <row r="133" spans="1:4" x14ac:dyDescent="0.35">
      <c r="A133" s="35">
        <v>26146</v>
      </c>
      <c r="B133" s="36">
        <f>VLOOKUP(A133,Data!$A:$AH,MATCH(Country!$A$1,Data!$A$1:$AH$1,),)</f>
        <v>5.691103</v>
      </c>
      <c r="C133" s="63">
        <f>IF(B121&gt;0,(Table2[[#This Row],[Country]]-B121)/B121,0)</f>
        <v>0.13324520027272269</v>
      </c>
      <c r="D133" s="63">
        <f>IF(Table2[[#This Row],[Country]]&gt;0,(((Table2[[#This Row],[Country]]-B132)/B132)+1)^12-1,"")</f>
        <v>0.1093013043902622</v>
      </c>
    </row>
    <row r="134" spans="1:4" x14ac:dyDescent="0.35">
      <c r="A134" s="35">
        <v>26177</v>
      </c>
      <c r="B134" s="36">
        <f>VLOOKUP(A134,Data!$A:$AH,MATCH(Country!$A$1,Data!$A$1:$AH$1,),)</f>
        <v>5.7492179999999999</v>
      </c>
      <c r="C134" s="63">
        <f>IF(B122&gt;0,(Table2[[#This Row],[Country]]-B122)/B122,0)</f>
        <v>0.1330171621252775</v>
      </c>
      <c r="D134" s="63">
        <f>IF(Table2[[#This Row],[Country]]&gt;0,(((Table2[[#This Row],[Country]]-B133)/B133)+1)^12-1,"")</f>
        <v>0.12966057128732422</v>
      </c>
    </row>
    <row r="135" spans="1:4" x14ac:dyDescent="0.35">
      <c r="A135" s="35">
        <v>26207</v>
      </c>
      <c r="B135" s="36">
        <f>VLOOKUP(A135,Data!$A:$AH,MATCH(Country!$A$1,Data!$A$1:$AH$1,),)</f>
        <v>5.7982009999999997</v>
      </c>
      <c r="C135" s="63">
        <f>IF(B123&gt;0,(Table2[[#This Row],[Country]]-B123)/B123,0)</f>
        <v>0.13303074631660519</v>
      </c>
      <c r="D135" s="63">
        <f>IF(Table2[[#This Row],[Country]]&gt;0,(((Table2[[#This Row],[Country]]-B134)/B134)+1)^12-1,"")</f>
        <v>0.10716890106624377</v>
      </c>
    </row>
    <row r="136" spans="1:4" x14ac:dyDescent="0.35">
      <c r="A136" s="35">
        <v>26238</v>
      </c>
      <c r="B136" s="36">
        <f>VLOOKUP(A136,Data!$A:$AH,MATCH(Country!$A$1,Data!$A$1:$AH$1,),)</f>
        <v>5.8496740000000003</v>
      </c>
      <c r="C136" s="63">
        <f>IF(B124&gt;0,(Table2[[#This Row],[Country]]-B124)/B124,0)</f>
        <v>0.1344391078661544</v>
      </c>
      <c r="D136" s="63">
        <f>IF(Table2[[#This Row],[Country]]&gt;0,(((Table2[[#This Row],[Country]]-B135)/B135)+1)^12-1,"")</f>
        <v>0.11188729140480258</v>
      </c>
    </row>
    <row r="137" spans="1:4" x14ac:dyDescent="0.35">
      <c r="A137" s="35">
        <v>26268</v>
      </c>
      <c r="B137" s="36">
        <f>VLOOKUP(A137,Data!$A:$AH,MATCH(Country!$A$1,Data!$A$1:$AH$1,),)</f>
        <v>5.8969959999999997</v>
      </c>
      <c r="C137" s="63">
        <f>IF(B125&gt;0,(Table2[[#This Row],[Country]]-B125)/B125,0)</f>
        <v>0.13375904921828816</v>
      </c>
      <c r="D137" s="63">
        <f>IF(Table2[[#This Row],[Country]]&gt;0,(((Table2[[#This Row],[Country]]-B136)/B136)+1)^12-1,"")</f>
        <v>0.10151403196811493</v>
      </c>
    </row>
    <row r="138" spans="1:4" x14ac:dyDescent="0.35">
      <c r="A138" s="35">
        <v>26299</v>
      </c>
      <c r="B138" s="36">
        <f>VLOOKUP(A138,Data!$A:$AH,MATCH(Country!$A$1,Data!$A$1:$AH$1,),)</f>
        <v>5.958431</v>
      </c>
      <c r="C138" s="63">
        <f>IF(B126&gt;0,(Table2[[#This Row],[Country]]-B126)/B126,0)</f>
        <v>0.13398625764405223</v>
      </c>
      <c r="D138" s="63">
        <f>IF(Table2[[#This Row],[Country]]&gt;0,(((Table2[[#This Row],[Country]]-B137)/B137)+1)^12-1,"")</f>
        <v>0.13243419660805666</v>
      </c>
    </row>
    <row r="139" spans="1:4" x14ac:dyDescent="0.35">
      <c r="A139" s="35">
        <v>26330</v>
      </c>
      <c r="B139" s="36">
        <f>VLOOKUP(A139,Data!$A:$AH,MATCH(Country!$A$1,Data!$A$1:$AH$1,),)</f>
        <v>6.0248480000000004</v>
      </c>
      <c r="C139" s="63">
        <f>IF(B127&gt;0,(Table2[[#This Row],[Country]]-B127)/B127,0)</f>
        <v>0.13213717752302431</v>
      </c>
      <c r="D139" s="63">
        <f>IF(Table2[[#This Row],[Country]]&gt;0,(((Table2[[#This Row],[Country]]-B138)/B138)+1)^12-1,"")</f>
        <v>0.14227365854891594</v>
      </c>
    </row>
    <row r="140" spans="1:4" x14ac:dyDescent="0.35">
      <c r="A140" s="35">
        <v>26359</v>
      </c>
      <c r="B140" s="36">
        <f>VLOOKUP(A140,Data!$A:$AH,MATCH(Country!$A$1,Data!$A$1:$AH$1,),)</f>
        <v>6.0896049999999997</v>
      </c>
      <c r="C140" s="63">
        <f>IF(B128&gt;0,(Table2[[#This Row],[Country]]-B128)/B128,0)</f>
        <v>0.12863533576855138</v>
      </c>
      <c r="D140" s="63">
        <f>IF(Table2[[#This Row],[Country]]&gt;0,(((Table2[[#This Row],[Country]]-B139)/B139)+1)^12-1,"")</f>
        <v>0.13688449282463488</v>
      </c>
    </row>
    <row r="141" spans="1:4" x14ac:dyDescent="0.35">
      <c r="A141" s="35">
        <v>26390</v>
      </c>
      <c r="B141" s="36">
        <f>VLOOKUP(A141,Data!$A:$AH,MATCH(Country!$A$1,Data!$A$1:$AH$1,),)</f>
        <v>6.1302849999999998</v>
      </c>
      <c r="C141" s="63">
        <f>IF(B129&gt;0,(Table2[[#This Row],[Country]]-B129)/B129,0)</f>
        <v>0.12150677400676704</v>
      </c>
      <c r="D141" s="63">
        <f>IF(Table2[[#This Row],[Country]]&gt;0,(((Table2[[#This Row],[Country]]-B140)/B140)+1)^12-1,"")</f>
        <v>8.3174701991566291E-2</v>
      </c>
    </row>
    <row r="142" spans="1:4" x14ac:dyDescent="0.35">
      <c r="A142" s="35">
        <v>26420</v>
      </c>
      <c r="B142" s="36">
        <f>VLOOKUP(A142,Data!$A:$AH,MATCH(Country!$A$1,Data!$A$1:$AH$1,),)</f>
        <v>6.170966</v>
      </c>
      <c r="C142" s="63">
        <f>IF(B130&gt;0,(Table2[[#This Row],[Country]]-B130)/B130,0)</f>
        <v>0.11489437351931513</v>
      </c>
      <c r="D142" s="63">
        <f>IF(Table2[[#This Row],[Country]]&gt;0,(((Table2[[#This Row],[Country]]-B141)/B141)+1)^12-1,"")</f>
        <v>8.2604571271604366E-2</v>
      </c>
    </row>
    <row r="143" spans="1:4" x14ac:dyDescent="0.35">
      <c r="A143" s="35">
        <v>26451</v>
      </c>
      <c r="B143" s="36">
        <f>VLOOKUP(A143,Data!$A:$AH,MATCH(Country!$A$1,Data!$A$1:$AH$1,),)</f>
        <v>6.2240989999999998</v>
      </c>
      <c r="C143" s="63">
        <f>IF(B131&gt;0,(Table2[[#This Row],[Country]]-B131)/B131,0)</f>
        <v>0.11396719755260425</v>
      </c>
      <c r="D143" s="63">
        <f>IF(Table2[[#This Row],[Country]]&gt;0,(((Table2[[#This Row],[Country]]-B142)/B142)+1)^12-1,"")</f>
        <v>0.1083579978025262</v>
      </c>
    </row>
    <row r="144" spans="1:4" x14ac:dyDescent="0.35">
      <c r="A144" s="35">
        <v>26481</v>
      </c>
      <c r="B144" s="36">
        <f>VLOOKUP(A144,Data!$A:$AH,MATCH(Country!$A$1,Data!$A$1:$AH$1,),)</f>
        <v>6.3054600000000001</v>
      </c>
      <c r="C144" s="63">
        <f>IF(B132&gt;0,(Table2[[#This Row],[Country]]-B132)/B132,0)</f>
        <v>0.11756928246829203</v>
      </c>
      <c r="D144" s="63">
        <f>IF(Table2[[#This Row],[Country]]&gt;0,(((Table2[[#This Row],[Country]]-B143)/B143)+1)^12-1,"")</f>
        <v>0.16864713121487585</v>
      </c>
    </row>
    <row r="145" spans="1:4" x14ac:dyDescent="0.35">
      <c r="A145" s="35">
        <v>26512</v>
      </c>
      <c r="B145" s="36">
        <f>VLOOKUP(A145,Data!$A:$AH,MATCH(Country!$A$1,Data!$A$1:$AH$1,),)</f>
        <v>6.3818390000000003</v>
      </c>
      <c r="C145" s="63">
        <f>IF(B133&gt;0,(Table2[[#This Row],[Country]]-B133)/B133,0)</f>
        <v>0.12137119992381094</v>
      </c>
      <c r="D145" s="63">
        <f>IF(Table2[[#This Row],[Country]]&gt;0,(((Table2[[#This Row],[Country]]-B144)/B144)+1)^12-1,"")</f>
        <v>0.15544379391648855</v>
      </c>
    </row>
    <row r="146" spans="1:4" x14ac:dyDescent="0.35">
      <c r="A146" s="35">
        <v>26543</v>
      </c>
      <c r="B146" s="36">
        <f>VLOOKUP(A146,Data!$A:$AH,MATCH(Country!$A$1,Data!$A$1:$AH$1,),)</f>
        <v>6.4615400000000003</v>
      </c>
      <c r="C146" s="63">
        <f>IF(B134&gt;0,(Table2[[#This Row],[Country]]-B134)/B134,0)</f>
        <v>0.12389893721198263</v>
      </c>
      <c r="D146" s="63">
        <f>IF(Table2[[#This Row],[Country]]&gt;0,(((Table2[[#This Row],[Country]]-B145)/B145)+1)^12-1,"")</f>
        <v>0.16059934648191265</v>
      </c>
    </row>
    <row r="147" spans="1:4" x14ac:dyDescent="0.35">
      <c r="A147" s="35">
        <v>26573</v>
      </c>
      <c r="B147" s="36">
        <f>VLOOKUP(A147,Data!$A:$AH,MATCH(Country!$A$1,Data!$A$1:$AH$1,),)</f>
        <v>6.5329379999999997</v>
      </c>
      <c r="C147" s="63">
        <f>IF(B135&gt;0,(Table2[[#This Row],[Country]]-B135)/B135,0)</f>
        <v>0.12671809756164024</v>
      </c>
      <c r="D147" s="63">
        <f>IF(Table2[[#This Row],[Country]]&gt;0,(((Table2[[#This Row],[Country]]-B146)/B146)+1)^12-1,"")</f>
        <v>0.14095888115220667</v>
      </c>
    </row>
    <row r="148" spans="1:4" x14ac:dyDescent="0.35">
      <c r="A148" s="35">
        <v>26604</v>
      </c>
      <c r="B148" s="36">
        <f>VLOOKUP(A148,Data!$A:$AH,MATCH(Country!$A$1,Data!$A$1:$AH$1,),)</f>
        <v>6.5910529999999996</v>
      </c>
      <c r="C148" s="63">
        <f>IF(B136&gt;0,(Table2[[#This Row],[Country]]-B136)/B136,0)</f>
        <v>0.12673851568480557</v>
      </c>
      <c r="D148" s="63">
        <f>IF(Table2[[#This Row],[Country]]&gt;0,(((Table2[[#This Row],[Country]]-B147)/B147)+1)^12-1,"")</f>
        <v>0.11212910785860242</v>
      </c>
    </row>
    <row r="149" spans="1:4" x14ac:dyDescent="0.35">
      <c r="A149" s="35">
        <v>26634</v>
      </c>
      <c r="B149" s="36">
        <f>VLOOKUP(A149,Data!$A:$AH,MATCH(Country!$A$1,Data!$A$1:$AH$1,),)</f>
        <v>6.6607900000000004</v>
      </c>
      <c r="C149" s="63">
        <f>IF(B137&gt;0,(Table2[[#This Row],[Country]]-B137)/B137,0)</f>
        <v>0.12952255690863632</v>
      </c>
      <c r="D149" s="63">
        <f>IF(Table2[[#This Row],[Country]]&gt;0,(((Table2[[#This Row],[Country]]-B148)/B148)+1)^12-1,"")</f>
        <v>0.13462213404409673</v>
      </c>
    </row>
    <row r="150" spans="1:4" x14ac:dyDescent="0.35">
      <c r="A150" s="35">
        <v>26665</v>
      </c>
      <c r="B150" s="36">
        <f>VLOOKUP(A150,Data!$A:$AH,MATCH(Country!$A$1,Data!$A$1:$AH$1,),)</f>
        <v>6.7272080000000001</v>
      </c>
      <c r="C150" s="63">
        <f>IF(B138&gt;0,(Table2[[#This Row],[Country]]-B138)/B138,0)</f>
        <v>0.12902339558853665</v>
      </c>
      <c r="D150" s="63">
        <f>IF(Table2[[#This Row],[Country]]&gt;0,(((Table2[[#This Row],[Country]]-B149)/B149)+1)^12-1,"")</f>
        <v>0.12644339516793091</v>
      </c>
    </row>
    <row r="151" spans="1:4" x14ac:dyDescent="0.35">
      <c r="A151" s="35">
        <v>26696</v>
      </c>
      <c r="B151" s="36">
        <f>VLOOKUP(A151,Data!$A:$AH,MATCH(Country!$A$1,Data!$A$1:$AH$1,),)</f>
        <v>6.758756</v>
      </c>
      <c r="C151" s="63">
        <f>IF(B139&gt;0,(Table2[[#This Row],[Country]]-B139)/B139,0)</f>
        <v>0.12181352956954258</v>
      </c>
      <c r="D151" s="63">
        <f>IF(Table2[[#This Row],[Country]]&gt;0,(((Table2[[#This Row],[Country]]-B150)/B150)+1)^12-1,"")</f>
        <v>5.7749786280465898E-2</v>
      </c>
    </row>
    <row r="152" spans="1:4" x14ac:dyDescent="0.35">
      <c r="A152" s="35">
        <v>26724</v>
      </c>
      <c r="B152" s="36">
        <f>VLOOKUP(A152,Data!$A:$AH,MATCH(Country!$A$1,Data!$A$1:$AH$1,),)</f>
        <v>6.7687179999999998</v>
      </c>
      <c r="C152" s="63">
        <f>IF(B140&gt;0,(Table2[[#This Row],[Country]]-B140)/B140,0)</f>
        <v>0.1115200411192516</v>
      </c>
      <c r="D152" s="63">
        <f>IF(Table2[[#This Row],[Country]]&gt;0,(((Table2[[#This Row],[Country]]-B151)/B151)+1)^12-1,"")</f>
        <v>1.7831370276076175E-2</v>
      </c>
    </row>
    <row r="153" spans="1:4" x14ac:dyDescent="0.35">
      <c r="A153" s="35">
        <v>26755</v>
      </c>
      <c r="B153" s="36">
        <f>VLOOKUP(A153,Data!$A:$AH,MATCH(Country!$A$1,Data!$A$1:$AH$1,),)</f>
        <v>6.8052469999999996</v>
      </c>
      <c r="C153" s="63">
        <f>IF(B141&gt;0,(Table2[[#This Row],[Country]]-B141)/B141,0)</f>
        <v>0.11010287449930956</v>
      </c>
      <c r="D153" s="63">
        <f>IF(Table2[[#This Row],[Country]]&gt;0,(((Table2[[#This Row],[Country]]-B152)/B152)+1)^12-1,"")</f>
        <v>6.6718098856770158E-2</v>
      </c>
    </row>
    <row r="154" spans="1:4" x14ac:dyDescent="0.35">
      <c r="A154" s="35">
        <v>26785</v>
      </c>
      <c r="B154" s="36">
        <f>VLOOKUP(A154,Data!$A:$AH,MATCH(Country!$A$1,Data!$A$1:$AH$1,),)</f>
        <v>6.8641920000000001</v>
      </c>
      <c r="C154" s="63">
        <f>IF(B142&gt;0,(Table2[[#This Row],[Country]]-B142)/B142,0)</f>
        <v>0.11233670708929527</v>
      </c>
      <c r="D154" s="63">
        <f>IF(Table2[[#This Row],[Country]]&gt;0,(((Table2[[#This Row],[Country]]-B153)/B153)+1)^12-1,"")</f>
        <v>0.10903782872119128</v>
      </c>
    </row>
    <row r="155" spans="1:4" x14ac:dyDescent="0.35">
      <c r="A155" s="35">
        <v>26816</v>
      </c>
      <c r="B155" s="36">
        <f>VLOOKUP(A155,Data!$A:$AH,MATCH(Country!$A$1,Data!$A$1:$AH$1,),)</f>
        <v>6.9181559999999998</v>
      </c>
      <c r="C155" s="63">
        <f>IF(B143&gt;0,(Table2[[#This Row],[Country]]-B143)/B143,0)</f>
        <v>0.11151124042210767</v>
      </c>
      <c r="D155" s="63">
        <f>IF(Table2[[#This Row],[Country]]&gt;0,(((Table2[[#This Row],[Country]]-B154)/B154)+1)^12-1,"")</f>
        <v>9.8528015244589318E-2</v>
      </c>
    </row>
    <row r="156" spans="1:4" x14ac:dyDescent="0.35">
      <c r="A156" s="35">
        <v>26846</v>
      </c>
      <c r="B156" s="36">
        <f>VLOOKUP(A156,Data!$A:$AH,MATCH(Country!$A$1,Data!$A$1:$AH$1,),)</f>
        <v>6.9447229999999998</v>
      </c>
      <c r="C156" s="63">
        <f>IF(B144&gt;0,(Table2[[#This Row],[Country]]-B144)/B144,0)</f>
        <v>0.10138245266800514</v>
      </c>
      <c r="D156" s="63">
        <f>IF(Table2[[#This Row],[Country]]&gt;0,(((Table2[[#This Row],[Country]]-B155)/B155)+1)^12-1,"")</f>
        <v>4.7068092565058395E-2</v>
      </c>
    </row>
    <row r="157" spans="1:4" x14ac:dyDescent="0.35">
      <c r="A157" s="35">
        <v>26877</v>
      </c>
      <c r="B157" s="36">
        <f>VLOOKUP(A157,Data!$A:$AH,MATCH(Country!$A$1,Data!$A$1:$AH$1,),)</f>
        <v>6.9638179999999998</v>
      </c>
      <c r="C157" s="63">
        <f>IF(B145&gt;0,(Table2[[#This Row],[Country]]-B145)/B145,0)</f>
        <v>9.1192993116874232E-2</v>
      </c>
      <c r="D157" s="63">
        <f>IF(Table2[[#This Row],[Country]]&gt;0,(((Table2[[#This Row],[Country]]-B156)/B156)+1)^12-1,"")</f>
        <v>3.3498406909844958E-2</v>
      </c>
    </row>
    <row r="158" spans="1:4" x14ac:dyDescent="0.35">
      <c r="A158" s="35">
        <v>26908</v>
      </c>
      <c r="B158" s="36">
        <f>VLOOKUP(A158,Data!$A:$AH,MATCH(Country!$A$1,Data!$A$1:$AH$1,),)</f>
        <v>6.9679690000000001</v>
      </c>
      <c r="C158" s="63">
        <f>IF(B146&gt;0,(Table2[[#This Row],[Country]]-B146)/B146,0)</f>
        <v>7.8375898005738534E-2</v>
      </c>
      <c r="D158" s="63">
        <f>IF(Table2[[#This Row],[Country]]&gt;0,(((Table2[[#This Row],[Country]]-B157)/B157)+1)^12-1,"")</f>
        <v>7.1764699848988478E-3</v>
      </c>
    </row>
    <row r="159" spans="1:4" x14ac:dyDescent="0.35">
      <c r="A159" s="35">
        <v>26938</v>
      </c>
      <c r="B159" s="36">
        <f>VLOOKUP(A159,Data!$A:$AH,MATCH(Country!$A$1,Data!$A$1:$AH$1,),)</f>
        <v>6.9953659999999998</v>
      </c>
      <c r="C159" s="63">
        <f>IF(B147&gt;0,(Table2[[#This Row],[Country]]-B147)/B147,0)</f>
        <v>7.078407907743807E-2</v>
      </c>
      <c r="D159" s="63">
        <f>IF(Table2[[#This Row],[Country]]&gt;0,(((Table2[[#This Row],[Country]]-B158)/B158)+1)^12-1,"")</f>
        <v>4.8215998883302635E-2</v>
      </c>
    </row>
    <row r="160" spans="1:4" x14ac:dyDescent="0.35">
      <c r="A160" s="35">
        <v>26969</v>
      </c>
      <c r="B160" s="36">
        <f>VLOOKUP(A160,Data!$A:$AH,MATCH(Country!$A$1,Data!$A$1:$AH$1,),)</f>
        <v>7.047669</v>
      </c>
      <c r="C160" s="63">
        <f>IF(B148&gt;0,(Table2[[#This Row],[Country]]-B148)/B148,0)</f>
        <v>6.9278156312807732E-2</v>
      </c>
      <c r="D160" s="63">
        <f>IF(Table2[[#This Row],[Country]]&gt;0,(((Table2[[#This Row],[Country]]-B159)/B159)+1)^12-1,"")</f>
        <v>9.350477539877966E-2</v>
      </c>
    </row>
    <row r="161" spans="1:4" x14ac:dyDescent="0.35">
      <c r="A161" s="35">
        <v>26999</v>
      </c>
      <c r="B161" s="36">
        <f>VLOOKUP(A161,Data!$A:$AH,MATCH(Country!$A$1,Data!$A$1:$AH$1,),)</f>
        <v>7.1024630000000002</v>
      </c>
      <c r="C161" s="63">
        <f>IF(B149&gt;0,(Table2[[#This Row],[Country]]-B149)/B149,0)</f>
        <v>6.6309401737631682E-2</v>
      </c>
      <c r="D161" s="63">
        <f>IF(Table2[[#This Row],[Country]]&gt;0,(((Table2[[#This Row],[Country]]-B160)/B160)+1)^12-1,"")</f>
        <v>9.7391957962255749E-2</v>
      </c>
    </row>
    <row r="162" spans="1:4" x14ac:dyDescent="0.35">
      <c r="A162" s="35">
        <v>27030</v>
      </c>
      <c r="B162" s="36">
        <f>VLOOKUP(A162,Data!$A:$AH,MATCH(Country!$A$1,Data!$A$1:$AH$1,),)</f>
        <v>7.1373319999999998</v>
      </c>
      <c r="C162" s="63">
        <f>IF(B150&gt;0,(Table2[[#This Row],[Country]]-B150)/B150,0)</f>
        <v>6.0964964960203358E-2</v>
      </c>
      <c r="D162" s="63">
        <f>IF(Table2[[#This Row],[Country]]&gt;0,(((Table2[[#This Row],[Country]]-B161)/B161)+1)^12-1,"")</f>
        <v>6.0530167420363323E-2</v>
      </c>
    </row>
    <row r="163" spans="1:4" x14ac:dyDescent="0.35">
      <c r="A163" s="35">
        <v>27061</v>
      </c>
      <c r="B163" s="36">
        <f>VLOOKUP(A163,Data!$A:$AH,MATCH(Country!$A$1,Data!$A$1:$AH$1,),)</f>
        <v>7.1746920000000003</v>
      </c>
      <c r="C163" s="63">
        <f>IF(B151&gt;0,(Table2[[#This Row],[Country]]-B151)/B151,0)</f>
        <v>6.1540318958104169E-2</v>
      </c>
      <c r="D163" s="63">
        <f>IF(Table2[[#This Row],[Country]]&gt;0,(((Table2[[#This Row],[Country]]-B162)/B162)+1)^12-1,"")</f>
        <v>6.4653678869990516E-2</v>
      </c>
    </row>
    <row r="164" spans="1:4" x14ac:dyDescent="0.35">
      <c r="A164" s="35">
        <v>27089</v>
      </c>
      <c r="B164" s="36">
        <f>VLOOKUP(A164,Data!$A:$AH,MATCH(Country!$A$1,Data!$A$1:$AH$1,),)</f>
        <v>7.2236739999999999</v>
      </c>
      <c r="C164" s="63">
        <f>IF(B152&gt;0,(Table2[[#This Row],[Country]]-B152)/B152,0)</f>
        <v>6.7214500589328749E-2</v>
      </c>
      <c r="D164" s="63">
        <f>IF(Table2[[#This Row],[Country]]&gt;0,(((Table2[[#This Row],[Country]]-B163)/B163)+1)^12-1,"")</f>
        <v>8.5071893597444603E-2</v>
      </c>
    </row>
    <row r="165" spans="1:4" x14ac:dyDescent="0.35">
      <c r="A165" s="35">
        <v>27120</v>
      </c>
      <c r="B165" s="36">
        <f>VLOOKUP(A165,Data!$A:$AH,MATCH(Country!$A$1,Data!$A$1:$AH$1,),)</f>
        <v>7.2469200000000003</v>
      </c>
      <c r="C165" s="63">
        <f>IF(B153&gt;0,(Table2[[#This Row],[Country]]-B153)/B153,0)</f>
        <v>6.4901832365526282E-2</v>
      </c>
      <c r="D165" s="63">
        <f>IF(Table2[[#This Row],[Country]]&gt;0,(((Table2[[#This Row],[Country]]-B164)/B164)+1)^12-1,"")</f>
        <v>3.9307222803463215E-2</v>
      </c>
    </row>
    <row r="166" spans="1:4" x14ac:dyDescent="0.35">
      <c r="A166" s="35">
        <v>27150</v>
      </c>
      <c r="B166" s="36">
        <f>VLOOKUP(A166,Data!$A:$AH,MATCH(Country!$A$1,Data!$A$1:$AH$1,),)</f>
        <v>7.2610340000000004</v>
      </c>
      <c r="C166" s="63">
        <f>IF(B154&gt;0,(Table2[[#This Row],[Country]]-B154)/B154,0)</f>
        <v>5.7813359533066724E-2</v>
      </c>
      <c r="D166" s="63">
        <f>IF(Table2[[#This Row],[Country]]&gt;0,(((Table2[[#This Row],[Country]]-B165)/B165)+1)^12-1,"")</f>
        <v>2.362300849654364E-2</v>
      </c>
    </row>
    <row r="167" spans="1:4" x14ac:dyDescent="0.35">
      <c r="A167" s="35">
        <v>27181</v>
      </c>
      <c r="B167" s="36">
        <f>VLOOKUP(A167,Data!$A:$AH,MATCH(Country!$A$1,Data!$A$1:$AH$1,),)</f>
        <v>7.2876010000000004</v>
      </c>
      <c r="C167" s="63">
        <f>IF(B155&gt;0,(Table2[[#This Row],[Country]]-B155)/B155,0)</f>
        <v>5.3402236087188651E-2</v>
      </c>
      <c r="D167" s="63">
        <f>IF(Table2[[#This Row],[Country]]&gt;0,(((Table2[[#This Row],[Country]]-B166)/B166)+1)^12-1,"")</f>
        <v>4.4800560380819032E-2</v>
      </c>
    </row>
    <row r="168" spans="1:4" x14ac:dyDescent="0.35">
      <c r="A168" s="35">
        <v>27211</v>
      </c>
      <c r="B168" s="36">
        <f>VLOOKUP(A168,Data!$A:$AH,MATCH(Country!$A$1,Data!$A$1:$AH$1,),)</f>
        <v>7.317488</v>
      </c>
      <c r="C168" s="63">
        <f>IF(B156&gt;0,(Table2[[#This Row],[Country]]-B156)/B156,0)</f>
        <v>5.3676006948009336E-2</v>
      </c>
      <c r="D168" s="63">
        <f>IF(Table2[[#This Row],[Country]]&gt;0,(((Table2[[#This Row],[Country]]-B167)/B167)+1)^12-1,"")</f>
        <v>5.0338260339213514E-2</v>
      </c>
    </row>
    <row r="169" spans="1:4" x14ac:dyDescent="0.35">
      <c r="A169" s="35">
        <v>27242</v>
      </c>
      <c r="B169" s="36">
        <f>VLOOKUP(A169,Data!$A:$AH,MATCH(Country!$A$1,Data!$A$1:$AH$1,),)</f>
        <v>7.3399039999999998</v>
      </c>
      <c r="C169" s="63">
        <f>IF(B157&gt;0,(Table2[[#This Row],[Country]]-B157)/B157,0)</f>
        <v>5.4005719276408418E-2</v>
      </c>
      <c r="D169" s="63">
        <f>IF(Table2[[#This Row],[Country]]&gt;0,(((Table2[[#This Row],[Country]]-B168)/B168)+1)^12-1,"")</f>
        <v>3.7385874015436249E-2</v>
      </c>
    </row>
    <row r="170" spans="1:4" x14ac:dyDescent="0.35">
      <c r="A170" s="35">
        <v>27273</v>
      </c>
      <c r="B170" s="36">
        <f>VLOOKUP(A170,Data!$A:$AH,MATCH(Country!$A$1,Data!$A$1:$AH$1,),)</f>
        <v>7.3714519999999997</v>
      </c>
      <c r="C170" s="63">
        <f>IF(B158&gt;0,(Table2[[#This Row],[Country]]-B158)/B158,0)</f>
        <v>5.790539538852707E-2</v>
      </c>
      <c r="D170" s="63">
        <f>IF(Table2[[#This Row],[Country]]&gt;0,(((Table2[[#This Row],[Country]]-B169)/B169)+1)^12-1,"")</f>
        <v>5.2814714888369307E-2</v>
      </c>
    </row>
    <row r="171" spans="1:4" x14ac:dyDescent="0.35">
      <c r="A171" s="35">
        <v>27303</v>
      </c>
      <c r="B171" s="36">
        <f>VLOOKUP(A171,Data!$A:$AH,MATCH(Country!$A$1,Data!$A$1:$AH$1,),)</f>
        <v>7.4162840000000001</v>
      </c>
      <c r="C171" s="63">
        <f>IF(B159&gt;0,(Table2[[#This Row],[Country]]-B159)/B159,0)</f>
        <v>6.0170976043283565E-2</v>
      </c>
      <c r="D171" s="63">
        <f>IF(Table2[[#This Row],[Country]]&gt;0,(((Table2[[#This Row],[Country]]-B170)/B170)+1)^12-1,"")</f>
        <v>7.5473528939693946E-2</v>
      </c>
    </row>
    <row r="172" spans="1:4" x14ac:dyDescent="0.35">
      <c r="A172" s="35">
        <v>27334</v>
      </c>
      <c r="B172" s="36">
        <f>VLOOKUP(A172,Data!$A:$AH,MATCH(Country!$A$1,Data!$A$1:$AH$1,),)</f>
        <v>7.4602849999999998</v>
      </c>
      <c r="C172" s="63">
        <f>IF(B160&gt;0,(Table2[[#This Row],[Country]]-B160)/B160,0)</f>
        <v>5.8546449897121995E-2</v>
      </c>
      <c r="D172" s="63">
        <f>IF(Table2[[#This Row],[Country]]&gt;0,(((Table2[[#This Row],[Country]]-B171)/B171)+1)^12-1,"")</f>
        <v>7.3566120238216515E-2</v>
      </c>
    </row>
    <row r="173" spans="1:4" x14ac:dyDescent="0.35">
      <c r="A173" s="35">
        <v>27364</v>
      </c>
      <c r="B173" s="36">
        <f>VLOOKUP(A173,Data!$A:$AH,MATCH(Country!$A$1,Data!$A$1:$AH$1,),)</f>
        <v>7.4893419999999997</v>
      </c>
      <c r="C173" s="63">
        <f>IF(B161&gt;0,(Table2[[#This Row],[Country]]-B161)/B161,0)</f>
        <v>5.4471103897338079E-2</v>
      </c>
      <c r="D173" s="63">
        <f>IF(Table2[[#This Row],[Country]]&gt;0,(((Table2[[#This Row],[Country]]-B172)/B172)+1)^12-1,"")</f>
        <v>4.7753042396709855E-2</v>
      </c>
    </row>
    <row r="174" spans="1:4" x14ac:dyDescent="0.35">
      <c r="A174" s="35">
        <v>27395</v>
      </c>
      <c r="B174" s="36">
        <f>VLOOKUP(A174,Data!$A:$AH,MATCH(Country!$A$1,Data!$A$1:$AH$1,),)</f>
        <v>7.5242110000000002</v>
      </c>
      <c r="C174" s="63">
        <f>IF(B162&gt;0,(Table2[[#This Row],[Country]]-B162)/B162,0)</f>
        <v>5.4204988642815054E-2</v>
      </c>
      <c r="D174" s="63">
        <f>IF(Table2[[#This Row],[Country]]&gt;0,(((Table2[[#This Row],[Country]]-B173)/B173)+1)^12-1,"")</f>
        <v>5.732288918922368E-2</v>
      </c>
    </row>
    <row r="175" spans="1:4" x14ac:dyDescent="0.35">
      <c r="A175" s="35">
        <v>27426</v>
      </c>
      <c r="B175" s="36">
        <f>VLOOKUP(A175,Data!$A:$AH,MATCH(Country!$A$1,Data!$A$1:$AH$1,),)</f>
        <v>7.5889680000000004</v>
      </c>
      <c r="C175" s="63">
        <f>IF(B163&gt;0,(Table2[[#This Row],[Country]]-B163)/B163,0)</f>
        <v>5.7741293981678946E-2</v>
      </c>
      <c r="D175" s="63">
        <f>IF(Table2[[#This Row],[Country]]&gt;0,(((Table2[[#This Row],[Country]]-B174)/B174)+1)^12-1,"")</f>
        <v>0.10830953134378207</v>
      </c>
    </row>
    <row r="176" spans="1:4" x14ac:dyDescent="0.35">
      <c r="A176" s="35">
        <v>27454</v>
      </c>
      <c r="B176" s="36">
        <f>VLOOKUP(A176,Data!$A:$AH,MATCH(Country!$A$1,Data!$A$1:$AH$1,),)</f>
        <v>7.6794609999999999</v>
      </c>
      <c r="C176" s="63">
        <f>IF(B164&gt;0,(Table2[[#This Row],[Country]]-B164)/B164,0)</f>
        <v>6.3096285906589902E-2</v>
      </c>
      <c r="D176" s="63">
        <f>IF(Table2[[#This Row],[Country]]&gt;0,(((Table2[[#This Row],[Country]]-B175)/B175)+1)^12-1,"")</f>
        <v>0.15285904533939076</v>
      </c>
    </row>
    <row r="177" spans="1:4" x14ac:dyDescent="0.35">
      <c r="A177" s="35">
        <v>27485</v>
      </c>
      <c r="B177" s="36">
        <f>VLOOKUP(A177,Data!$A:$AH,MATCH(Country!$A$1,Data!$A$1:$AH$1,),)</f>
        <v>7.763312</v>
      </c>
      <c r="C177" s="63">
        <f>IF(B165&gt;0,(Table2[[#This Row],[Country]]-B165)/B165,0)</f>
        <v>7.1256754593675614E-2</v>
      </c>
      <c r="D177" s="63">
        <f>IF(Table2[[#This Row],[Country]]&gt;0,(((Table2[[#This Row],[Country]]-B176)/B176)+1)^12-1,"")</f>
        <v>0.13918855865098712</v>
      </c>
    </row>
    <row r="178" spans="1:4" x14ac:dyDescent="0.35">
      <c r="A178" s="35">
        <v>27515</v>
      </c>
      <c r="B178" s="36">
        <f>VLOOKUP(A178,Data!$A:$AH,MATCH(Country!$A$1,Data!$A$1:$AH$1,),)</f>
        <v>7.8695789999999999</v>
      </c>
      <c r="C178" s="63">
        <f>IF(B166&gt;0,(Table2[[#This Row],[Country]]-B166)/B166,0)</f>
        <v>8.3809688812915548E-2</v>
      </c>
      <c r="D178" s="63">
        <f>IF(Table2[[#This Row],[Country]]&gt;0,(((Table2[[#This Row],[Country]]-B177)/B177)+1)^12-1,"")</f>
        <v>0.17720882438633412</v>
      </c>
    </row>
    <row r="179" spans="1:4" x14ac:dyDescent="0.35">
      <c r="A179" s="35">
        <v>27546</v>
      </c>
      <c r="B179" s="36">
        <f>VLOOKUP(A179,Data!$A:$AH,MATCH(Country!$A$1,Data!$A$1:$AH$1,),)</f>
        <v>7.9949409999999999</v>
      </c>
      <c r="C179" s="63">
        <f>IF(B167&gt;0,(Table2[[#This Row],[Country]]-B167)/B167,0)</f>
        <v>9.7060747425661661E-2</v>
      </c>
      <c r="D179" s="63">
        <f>IF(Table2[[#This Row],[Country]]&gt;0,(((Table2[[#This Row],[Country]]-B178)/B178)+1)^12-1,"")</f>
        <v>0.20882981806036094</v>
      </c>
    </row>
    <row r="180" spans="1:4" x14ac:dyDescent="0.35">
      <c r="A180" s="35">
        <v>27576</v>
      </c>
      <c r="B180" s="36">
        <f>VLOOKUP(A180,Data!$A:$AH,MATCH(Country!$A$1,Data!$A$1:$AH$1,),)</f>
        <v>8.0953970000000002</v>
      </c>
      <c r="C180" s="63">
        <f>IF(B168&gt;0,(Table2[[#This Row],[Country]]-B168)/B168,0)</f>
        <v>0.10630820303360937</v>
      </c>
      <c r="D180" s="63">
        <f>IF(Table2[[#This Row],[Country]]&gt;0,(((Table2[[#This Row],[Country]]-B179)/B179)+1)^12-1,"")</f>
        <v>0.16164829766713629</v>
      </c>
    </row>
    <row r="181" spans="1:4" x14ac:dyDescent="0.35">
      <c r="A181" s="35">
        <v>27607</v>
      </c>
      <c r="B181" s="36">
        <f>VLOOKUP(A181,Data!$A:$AH,MATCH(Country!$A$1,Data!$A$1:$AH$1,),)</f>
        <v>8.1618139999999997</v>
      </c>
      <c r="C181" s="63">
        <f>IF(B169&gt;0,(Table2[[#This Row],[Country]]-B169)/B169,0)</f>
        <v>0.11197830380342848</v>
      </c>
      <c r="D181" s="63">
        <f>IF(Table2[[#This Row],[Country]]&gt;0,(((Table2[[#This Row],[Country]]-B180)/B180)+1)^12-1,"")</f>
        <v>0.10301775345509934</v>
      </c>
    </row>
    <row r="182" spans="1:4" x14ac:dyDescent="0.35">
      <c r="A182" s="35">
        <v>27638</v>
      </c>
      <c r="B182" s="36">
        <f>VLOOKUP(A182,Data!$A:$AH,MATCH(Country!$A$1,Data!$A$1:$AH$1,),)</f>
        <v>8.2315520000000006</v>
      </c>
      <c r="C182" s="63">
        <f>IF(B170&gt;0,(Table2[[#This Row],[Country]]-B170)/B170,0)</f>
        <v>0.11667986171516832</v>
      </c>
      <c r="D182" s="63">
        <f>IF(Table2[[#This Row],[Country]]&gt;0,(((Table2[[#This Row],[Country]]-B181)/B181)+1)^12-1,"")</f>
        <v>0.10749147466125275</v>
      </c>
    </row>
    <row r="183" spans="1:4" x14ac:dyDescent="0.35">
      <c r="A183" s="35">
        <v>27668</v>
      </c>
      <c r="B183" s="36">
        <f>VLOOKUP(A183,Data!$A:$AH,MATCH(Country!$A$1,Data!$A$1:$AH$1,),)</f>
        <v>8.2838550000000009</v>
      </c>
      <c r="C183" s="63">
        <f>IF(B171&gt;0,(Table2[[#This Row],[Country]]-B171)/B171,0)</f>
        <v>0.11698190090886497</v>
      </c>
      <c r="D183" s="63">
        <f>IF(Table2[[#This Row],[Country]]&gt;0,(((Table2[[#This Row],[Country]]-B182)/B182)+1)^12-1,"")</f>
        <v>7.8969451183492856E-2</v>
      </c>
    </row>
    <row r="184" spans="1:4" x14ac:dyDescent="0.35">
      <c r="A184" s="35">
        <v>27699</v>
      </c>
      <c r="B184" s="36">
        <f>VLOOKUP(A184,Data!$A:$AH,MATCH(Country!$A$1,Data!$A$1:$AH$1,),)</f>
        <v>8.3594050000000006</v>
      </c>
      <c r="C184" s="63">
        <f>IF(B172&gt;0,(Table2[[#This Row],[Country]]-B172)/B172,0)</f>
        <v>0.12052086481950768</v>
      </c>
      <c r="D184" s="63">
        <f>IF(Table2[[#This Row],[Country]]&gt;0,(((Table2[[#This Row],[Country]]-B183)/B183)+1)^12-1,"")</f>
        <v>0.11510185517737681</v>
      </c>
    </row>
    <row r="185" spans="1:4" x14ac:dyDescent="0.35">
      <c r="A185" s="35">
        <v>27729</v>
      </c>
      <c r="B185" s="36">
        <f>VLOOKUP(A185,Data!$A:$AH,MATCH(Country!$A$1,Data!$A$1:$AH$1,),)</f>
        <v>8.4366140000000005</v>
      </c>
      <c r="C185" s="63">
        <f>IF(B173&gt;0,(Table2[[#This Row],[Country]]-B173)/B173,0)</f>
        <v>0.1264826736447609</v>
      </c>
      <c r="D185" s="63">
        <f>IF(Table2[[#This Row],[Country]]&gt;0,(((Table2[[#This Row],[Country]]-B184)/B184)+1)^12-1,"")</f>
        <v>0.11664146867838321</v>
      </c>
    </row>
    <row r="186" spans="1:4" x14ac:dyDescent="0.35">
      <c r="A186" s="35">
        <v>27760</v>
      </c>
      <c r="B186" s="36">
        <f>VLOOKUP(A186,Data!$A:$AH,MATCH(Country!$A$1,Data!$A$1:$AH$1,),)</f>
        <v>8.5229560000000006</v>
      </c>
      <c r="C186" s="63">
        <f>IF(B174&gt;0,(Table2[[#This Row],[Country]]-B174)/B174,0)</f>
        <v>0.13273750563348111</v>
      </c>
      <c r="D186" s="63">
        <f>IF(Table2[[#This Row],[Country]]&gt;0,(((Table2[[#This Row],[Country]]-B185)/B185)+1)^12-1,"")</f>
        <v>0.12996451431884259</v>
      </c>
    </row>
    <row r="187" spans="1:4" x14ac:dyDescent="0.35">
      <c r="A187" s="35">
        <v>27791</v>
      </c>
      <c r="B187" s="36">
        <f>VLOOKUP(A187,Data!$A:$AH,MATCH(Country!$A$1,Data!$A$1:$AH$1,),)</f>
        <v>8.6366949999999996</v>
      </c>
      <c r="C187" s="63">
        <f>IF(B175&gt;0,(Table2[[#This Row],[Country]]-B175)/B175,0)</f>
        <v>0.1380592196462021</v>
      </c>
      <c r="D187" s="63">
        <f>IF(Table2[[#This Row],[Country]]&gt;0,(((Table2[[#This Row],[Country]]-B186)/B186)+1)^12-1,"")</f>
        <v>0.17243301488195839</v>
      </c>
    </row>
    <row r="188" spans="1:4" x14ac:dyDescent="0.35">
      <c r="A188" s="35">
        <v>27820</v>
      </c>
      <c r="B188" s="36">
        <f>VLOOKUP(A188,Data!$A:$AH,MATCH(Country!$A$1,Data!$A$1:$AH$1,),)</f>
        <v>8.7172260000000001</v>
      </c>
      <c r="C188" s="63">
        <f>IF(B176&gt;0,(Table2[[#This Row],[Country]]-B176)/B176,0)</f>
        <v>0.13513513513513517</v>
      </c>
      <c r="D188" s="63">
        <f>IF(Table2[[#This Row],[Country]]&gt;0,(((Table2[[#This Row],[Country]]-B187)/B187)+1)^12-1,"")</f>
        <v>0.11781174906801595</v>
      </c>
    </row>
    <row r="189" spans="1:4" x14ac:dyDescent="0.35">
      <c r="A189" s="35">
        <v>27851</v>
      </c>
      <c r="B189" s="36">
        <f>VLOOKUP(A189,Data!$A:$AH,MATCH(Country!$A$1,Data!$A$1:$AH$1,),)</f>
        <v>8.806889</v>
      </c>
      <c r="C189" s="63">
        <f>IF(B177&gt;0,(Table2[[#This Row],[Country]]-B177)/B177,0)</f>
        <v>0.13442419936233402</v>
      </c>
      <c r="D189" s="63">
        <f>IF(Table2[[#This Row],[Country]]&gt;0,(((Table2[[#This Row],[Country]]-B188)/B188)+1)^12-1,"")</f>
        <v>0.1306562960202684</v>
      </c>
    </row>
    <row r="190" spans="1:4" x14ac:dyDescent="0.35">
      <c r="A190" s="35">
        <v>27881</v>
      </c>
      <c r="B190" s="36">
        <f>VLOOKUP(A190,Data!$A:$AH,MATCH(Country!$A$1,Data!$A$1:$AH$1,),)</f>
        <v>8.9007020000000008</v>
      </c>
      <c r="C190" s="63">
        <f>IF(B178&gt;0,(Table2[[#This Row],[Country]]-B178)/B178,0)</f>
        <v>0.13102645008074776</v>
      </c>
      <c r="D190" s="63">
        <f>IF(Table2[[#This Row],[Country]]&gt;0,(((Table2[[#This Row],[Country]]-B189)/B189)+1)^12-1,"")</f>
        <v>0.13558816843810351</v>
      </c>
    </row>
    <row r="191" spans="1:4" x14ac:dyDescent="0.35">
      <c r="A191" s="35">
        <v>27912</v>
      </c>
      <c r="B191" s="36">
        <f>VLOOKUP(A191,Data!$A:$AH,MATCH(Country!$A$1,Data!$A$1:$AH$1,),)</f>
        <v>8.9463640000000009</v>
      </c>
      <c r="C191" s="63">
        <f>IF(B179&gt;0,(Table2[[#This Row],[Country]]-B179)/B179,0)</f>
        <v>0.11900312960408352</v>
      </c>
      <c r="D191" s="63">
        <f>IF(Table2[[#This Row],[Country]]&gt;0,(((Table2[[#This Row],[Country]]-B190)/B190)+1)^12-1,"")</f>
        <v>6.3328957292722921E-2</v>
      </c>
    </row>
    <row r="192" spans="1:4" x14ac:dyDescent="0.35">
      <c r="A192" s="35">
        <v>27942</v>
      </c>
      <c r="B192" s="36">
        <f>VLOOKUP(A192,Data!$A:$AH,MATCH(Country!$A$1,Data!$A$1:$AH$1,),)</f>
        <v>9.0185929999999992</v>
      </c>
      <c r="C192" s="63">
        <f>IF(B180&gt;0,(Table2[[#This Row],[Country]]-B180)/B180,0)</f>
        <v>0.11403962029286507</v>
      </c>
      <c r="D192" s="63">
        <f>IF(Table2[[#This Row],[Country]]&gt;0,(((Table2[[#This Row],[Country]]-B191)/B191)+1)^12-1,"")</f>
        <v>0.1013026532981014</v>
      </c>
    </row>
    <row r="193" spans="1:4" x14ac:dyDescent="0.35">
      <c r="A193" s="35">
        <v>27973</v>
      </c>
      <c r="B193" s="36">
        <f>VLOOKUP(A193,Data!$A:$AH,MATCH(Country!$A$1,Data!$A$1:$AH$1,),)</f>
        <v>9.1215390000000003</v>
      </c>
      <c r="C193" s="63">
        <f>IF(B181&gt;0,(Table2[[#This Row],[Country]]-B181)/B181,0)</f>
        <v>0.11758721774350661</v>
      </c>
      <c r="D193" s="63">
        <f>IF(Table2[[#This Row],[Country]]&gt;0,(((Table2[[#This Row],[Country]]-B192)/B192)+1)^12-1,"")</f>
        <v>0.14591386686172303</v>
      </c>
    </row>
    <row r="194" spans="1:4" x14ac:dyDescent="0.35">
      <c r="A194" s="35">
        <v>28004</v>
      </c>
      <c r="B194" s="36">
        <f>VLOOKUP(A194,Data!$A:$AH,MATCH(Country!$A$1,Data!$A$1:$AH$1,),)</f>
        <v>9.2219940000000005</v>
      </c>
      <c r="C194" s="63">
        <f>IF(B182&gt;0,(Table2[[#This Row],[Country]]-B182)/B182,0)</f>
        <v>0.12032263174672282</v>
      </c>
      <c r="D194" s="63">
        <f>IF(Table2[[#This Row],[Country]]&gt;0,(((Table2[[#This Row],[Country]]-B193)/B193)+1)^12-1,"")</f>
        <v>0.14046140277726238</v>
      </c>
    </row>
    <row r="195" spans="1:4" x14ac:dyDescent="0.35">
      <c r="A195" s="35">
        <v>28034</v>
      </c>
      <c r="B195" s="36">
        <f>VLOOKUP(A195,Data!$A:$AH,MATCH(Country!$A$1,Data!$A$1:$AH$1,),)</f>
        <v>9.3398850000000007</v>
      </c>
      <c r="C195" s="63">
        <f>IF(B183&gt;0,(Table2[[#This Row],[Country]]-B183)/B183,0)</f>
        <v>0.12748050273695033</v>
      </c>
      <c r="D195" s="63">
        <f>IF(Table2[[#This Row],[Country]]&gt;0,(((Table2[[#This Row],[Country]]-B194)/B194)+1)^12-1,"")</f>
        <v>0.1646631183229843</v>
      </c>
    </row>
    <row r="196" spans="1:4" x14ac:dyDescent="0.35">
      <c r="A196" s="35">
        <v>28065</v>
      </c>
      <c r="B196" s="36">
        <f>VLOOKUP(A196,Data!$A:$AH,MATCH(Country!$A$1,Data!$A$1:$AH$1,),)</f>
        <v>9.4494720000000001</v>
      </c>
      <c r="C196" s="63">
        <f>IF(B184&gt;0,(Table2[[#This Row],[Country]]-B184)/B184,0)</f>
        <v>0.13040007033993439</v>
      </c>
      <c r="D196" s="63">
        <f>IF(Table2[[#This Row],[Country]]&gt;0,(((Table2[[#This Row],[Country]]-B195)/B195)+1)^12-1,"")</f>
        <v>0.15024979148158524</v>
      </c>
    </row>
    <row r="197" spans="1:4" x14ac:dyDescent="0.35">
      <c r="A197" s="35">
        <v>28095</v>
      </c>
      <c r="B197" s="36">
        <f>VLOOKUP(A197,Data!$A:$AH,MATCH(Country!$A$1,Data!$A$1:$AH$1,),)</f>
        <v>9.5640420000000006</v>
      </c>
      <c r="C197" s="63">
        <f>IF(B185&gt;0,(Table2[[#This Row],[Country]]-B185)/B185,0)</f>
        <v>0.13363512897472848</v>
      </c>
      <c r="D197" s="63">
        <f>IF(Table2[[#This Row],[Country]]&gt;0,(((Table2[[#This Row],[Country]]-B196)/B196)+1)^12-1,"")</f>
        <v>0.15559907540188544</v>
      </c>
    </row>
    <row r="198" spans="1:4" x14ac:dyDescent="0.35">
      <c r="A198" s="35">
        <v>28126</v>
      </c>
      <c r="B198" s="36">
        <f>VLOOKUP(A198,Data!$A:$AH,MATCH(Country!$A$1,Data!$A$1:$AH$1,),)</f>
        <v>9.6736299999999993</v>
      </c>
      <c r="C198" s="63">
        <f>IF(B186&gt;0,(Table2[[#This Row],[Country]]-B186)/B186,0)</f>
        <v>0.13500879272402658</v>
      </c>
      <c r="D198" s="63">
        <f>IF(Table2[[#This Row],[Country]]&gt;0,(((Table2[[#This Row],[Country]]-B197)/B197)+1)^12-1,"")</f>
        <v>0.14650505137157888</v>
      </c>
    </row>
    <row r="199" spans="1:4" x14ac:dyDescent="0.35">
      <c r="A199" s="35">
        <v>28157</v>
      </c>
      <c r="B199" s="36">
        <f>VLOOKUP(A199,Data!$A:$AH,MATCH(Country!$A$1,Data!$A$1:$AH$1,),)</f>
        <v>9.7765760000000004</v>
      </c>
      <c r="C199" s="63">
        <f>IF(B187&gt;0,(Table2[[#This Row],[Country]]-B187)/B187,0)</f>
        <v>0.13198115714402336</v>
      </c>
      <c r="D199" s="63">
        <f>IF(Table2[[#This Row],[Country]]&gt;0,(((Table2[[#This Row],[Country]]-B198)/B198)+1)^12-1,"")</f>
        <v>0.13544917790200772</v>
      </c>
    </row>
    <row r="200" spans="1:4" x14ac:dyDescent="0.35">
      <c r="A200" s="35">
        <v>28185</v>
      </c>
      <c r="B200" s="36">
        <f>VLOOKUP(A200,Data!$A:$AH,MATCH(Country!$A$1,Data!$A$1:$AH$1,),)</f>
        <v>9.8670690000000008</v>
      </c>
      <c r="C200" s="63">
        <f>IF(B188&gt;0,(Table2[[#This Row],[Country]]-B188)/B188,0)</f>
        <v>0.13190469078121878</v>
      </c>
      <c r="D200" s="63">
        <f>IF(Table2[[#This Row],[Country]]&gt;0,(((Table2[[#This Row],[Country]]-B199)/B199)+1)^12-1,"")</f>
        <v>0.1169059751635686</v>
      </c>
    </row>
    <row r="201" spans="1:4" x14ac:dyDescent="0.35">
      <c r="A201" s="35">
        <v>28216</v>
      </c>
      <c r="B201" s="36">
        <f>VLOOKUP(A201,Data!$A:$AH,MATCH(Country!$A$1,Data!$A$1:$AH$1,),)</f>
        <v>9.9592229999999997</v>
      </c>
      <c r="C201" s="63">
        <f>IF(B189&gt;0,(Table2[[#This Row],[Country]]-B189)/B189,0)</f>
        <v>0.13084461493723831</v>
      </c>
      <c r="D201" s="63">
        <f>IF(Table2[[#This Row],[Country]]&gt;0,(((Table2[[#This Row],[Country]]-B200)/B200)+1)^12-1,"")</f>
        <v>0.11801466494558421</v>
      </c>
    </row>
    <row r="202" spans="1:4" x14ac:dyDescent="0.35">
      <c r="A202" s="35">
        <v>28246</v>
      </c>
      <c r="B202" s="36">
        <f>VLOOKUP(A202,Data!$A:$AH,MATCH(Country!$A$1,Data!$A$1:$AH$1,),)</f>
        <v>10.03726</v>
      </c>
      <c r="C202" s="63">
        <f>IF(B190&gt;0,(Table2[[#This Row],[Country]]-B190)/B190,0)</f>
        <v>0.12769307409685202</v>
      </c>
      <c r="D202" s="63">
        <f>IF(Table2[[#This Row],[Country]]&gt;0,(((Table2[[#This Row],[Country]]-B201)/B201)+1)^12-1,"")</f>
        <v>9.8187776974832497E-2</v>
      </c>
    </row>
    <row r="203" spans="1:4" x14ac:dyDescent="0.35">
      <c r="A203" s="35">
        <v>28277</v>
      </c>
      <c r="B203" s="36">
        <f>VLOOKUP(A203,Data!$A:$AH,MATCH(Country!$A$1,Data!$A$1:$AH$1,),)</f>
        <v>10.11032</v>
      </c>
      <c r="C203" s="63">
        <f>IF(B191&gt;0,(Table2[[#This Row],[Country]]-B191)/B191,0)</f>
        <v>0.13010380530011956</v>
      </c>
      <c r="D203" s="63">
        <f>IF(Table2[[#This Row],[Country]]&gt;0,(((Table2[[#This Row],[Country]]-B202)/B202)+1)^12-1,"")</f>
        <v>9.0929612778920088E-2</v>
      </c>
    </row>
    <row r="204" spans="1:4" x14ac:dyDescent="0.35">
      <c r="A204" s="35">
        <v>28307</v>
      </c>
      <c r="B204" s="36">
        <f>VLOOKUP(A204,Data!$A:$AH,MATCH(Country!$A$1,Data!$A$1:$AH$1,),)</f>
        <v>10.18421</v>
      </c>
      <c r="C204" s="63">
        <f>IF(B192&gt;0,(Table2[[#This Row],[Country]]-B192)/B192,0)</f>
        <v>0.12924599214090282</v>
      </c>
      <c r="D204" s="63">
        <f>IF(Table2[[#This Row],[Country]]&gt;0,(((Table2[[#This Row],[Country]]-B203)/B203)+1)^12-1,"")</f>
        <v>9.1313009478675378E-2</v>
      </c>
    </row>
    <row r="205" spans="1:4" x14ac:dyDescent="0.35">
      <c r="A205" s="35">
        <v>28338</v>
      </c>
      <c r="B205" s="36">
        <f>VLOOKUP(A205,Data!$A:$AH,MATCH(Country!$A$1,Data!$A$1:$AH$1,),)</f>
        <v>10.26972</v>
      </c>
      <c r="C205" s="63">
        <f>IF(B193&gt;0,(Table2[[#This Row],[Country]]-B193)/B193,0)</f>
        <v>0.12587579793278297</v>
      </c>
      <c r="D205" s="63">
        <f>IF(Table2[[#This Row],[Country]]&gt;0,(((Table2[[#This Row],[Country]]-B204)/B204)+1)^12-1,"")</f>
        <v>0.10554158473965192</v>
      </c>
    </row>
    <row r="206" spans="1:4" x14ac:dyDescent="0.35">
      <c r="A206" s="35">
        <v>28369</v>
      </c>
      <c r="B206" s="36">
        <f>VLOOKUP(A206,Data!$A:$AH,MATCH(Country!$A$1,Data!$A$1:$AH$1,),)</f>
        <v>10.3461</v>
      </c>
      <c r="C206" s="63">
        <f>IF(B194&gt;0,(Table2[[#This Row],[Country]]-B194)/B194,0)</f>
        <v>0.12189402855824882</v>
      </c>
      <c r="D206" s="63">
        <f>IF(Table2[[#This Row],[Country]]&gt;0,(((Table2[[#This Row],[Country]]-B205)/B205)+1)^12-1,"")</f>
        <v>9.2991605523946363E-2</v>
      </c>
    </row>
    <row r="207" spans="1:4" x14ac:dyDescent="0.35">
      <c r="A207" s="35">
        <v>28399</v>
      </c>
      <c r="B207" s="36">
        <f>VLOOKUP(A207,Data!$A:$AH,MATCH(Country!$A$1,Data!$A$1:$AH$1,),)</f>
        <v>10.41086</v>
      </c>
      <c r="C207" s="63">
        <f>IF(B195&gt;0,(Table2[[#This Row],[Country]]-B195)/B195,0)</f>
        <v>0.1146668294095697</v>
      </c>
      <c r="D207" s="63">
        <f>IF(Table2[[#This Row],[Country]]&gt;0,(((Table2[[#This Row],[Country]]-B206)/B206)+1)^12-1,"")</f>
        <v>7.775293700967989E-2</v>
      </c>
    </row>
    <row r="208" spans="1:4" x14ac:dyDescent="0.35">
      <c r="A208" s="35">
        <v>28430</v>
      </c>
      <c r="B208" s="36">
        <f>VLOOKUP(A208,Data!$A:$AH,MATCH(Country!$A$1,Data!$A$1:$AH$1,),)</f>
        <v>10.480600000000001</v>
      </c>
      <c r="C208" s="63">
        <f>IF(B196&gt;0,(Table2[[#This Row],[Country]]-B196)/B196,0)</f>
        <v>0.10912017094711754</v>
      </c>
      <c r="D208" s="63">
        <f>IF(Table2[[#This Row],[Country]]&gt;0,(((Table2[[#This Row],[Country]]-B207)/B207)+1)^12-1,"")</f>
        <v>8.3414085012665229E-2</v>
      </c>
    </row>
    <row r="209" spans="1:4" x14ac:dyDescent="0.35">
      <c r="A209" s="35">
        <v>28460</v>
      </c>
      <c r="B209" s="36">
        <f>VLOOKUP(A209,Data!$A:$AH,MATCH(Country!$A$1,Data!$A$1:$AH$1,),)</f>
        <v>10.54618</v>
      </c>
      <c r="C209" s="63">
        <f>IF(B197&gt;0,(Table2[[#This Row],[Country]]-B197)/B197,0)</f>
        <v>0.10269068245413383</v>
      </c>
      <c r="D209" s="63">
        <f>IF(Table2[[#This Row],[Country]]&gt;0,(((Table2[[#This Row],[Country]]-B208)/B208)+1)^12-1,"")</f>
        <v>7.7726100026011435E-2</v>
      </c>
    </row>
    <row r="210" spans="1:4" x14ac:dyDescent="0.35">
      <c r="A210" s="35">
        <v>28491</v>
      </c>
      <c r="B210" s="36">
        <f>VLOOKUP(A210,Data!$A:$AH,MATCH(Country!$A$1,Data!$A$1:$AH$1,),)</f>
        <v>10.624219999999999</v>
      </c>
      <c r="C210" s="63">
        <f>IF(B198&gt;0,(Table2[[#This Row],[Country]]-B198)/B198,0)</f>
        <v>9.8266111066890108E-2</v>
      </c>
      <c r="D210" s="63">
        <f>IF(Table2[[#This Row],[Country]]&gt;0,(((Table2[[#This Row],[Country]]-B209)/B209)+1)^12-1,"")</f>
        <v>9.2502674094456561E-2</v>
      </c>
    </row>
    <row r="211" spans="1:4" x14ac:dyDescent="0.35">
      <c r="A211" s="35">
        <v>28522</v>
      </c>
      <c r="B211" s="36">
        <f>VLOOKUP(A211,Data!$A:$AH,MATCH(Country!$A$1,Data!$A$1:$AH$1,),)</f>
        <v>10.672370000000001</v>
      </c>
      <c r="C211" s="63">
        <f>IF(B199&gt;0,(Table2[[#This Row],[Country]]-B199)/B199,0)</f>
        <v>9.1626557191393024E-2</v>
      </c>
      <c r="D211" s="63">
        <f>IF(Table2[[#This Row],[Country]]&gt;0,(((Table2[[#This Row],[Country]]-B210)/B210)+1)^12-1,"")</f>
        <v>5.576149274839981E-2</v>
      </c>
    </row>
    <row r="212" spans="1:4" x14ac:dyDescent="0.35">
      <c r="A212" s="35">
        <v>28550</v>
      </c>
      <c r="B212" s="36">
        <f>VLOOKUP(A212,Data!$A:$AH,MATCH(Country!$A$1,Data!$A$1:$AH$1,),)</f>
        <v>10.728</v>
      </c>
      <c r="C212" s="63">
        <f>IF(B200&gt;0,(Table2[[#This Row],[Country]]-B200)/B200,0)</f>
        <v>8.7252962353866065E-2</v>
      </c>
      <c r="D212" s="63">
        <f>IF(Table2[[#This Row],[Country]]&gt;0,(((Table2[[#This Row],[Country]]-B211)/B211)+1)^12-1,"")</f>
        <v>6.4375079265542201E-2</v>
      </c>
    </row>
    <row r="213" spans="1:4" x14ac:dyDescent="0.35">
      <c r="A213" s="35">
        <v>28581</v>
      </c>
      <c r="B213" s="36">
        <f>VLOOKUP(A213,Data!$A:$AH,MATCH(Country!$A$1,Data!$A$1:$AH$1,),)</f>
        <v>10.79608</v>
      </c>
      <c r="C213" s="63">
        <f>IF(B201&gt;0,(Table2[[#This Row],[Country]]-B201)/B201,0)</f>
        <v>8.402834237168906E-2</v>
      </c>
      <c r="D213" s="63">
        <f>IF(Table2[[#This Row],[Country]]&gt;0,(((Table2[[#This Row],[Country]]-B212)/B212)+1)^12-1,"")</f>
        <v>7.8867102720352689E-2</v>
      </c>
    </row>
    <row r="214" spans="1:4" x14ac:dyDescent="0.35">
      <c r="A214" s="35">
        <v>28611</v>
      </c>
      <c r="B214" s="36">
        <f>VLOOKUP(A214,Data!$A:$AH,MATCH(Country!$A$1,Data!$A$1:$AH$1,),)</f>
        <v>10.87993</v>
      </c>
      <c r="C214" s="63">
        <f>IF(B202&gt;0,(Table2[[#This Row],[Country]]-B202)/B202,0)</f>
        <v>8.3954186700354483E-2</v>
      </c>
      <c r="D214" s="63">
        <f>IF(Table2[[#This Row],[Country]]&gt;0,(((Table2[[#This Row],[Country]]-B213)/B213)+1)^12-1,"")</f>
        <v>9.7286624681088174E-2</v>
      </c>
    </row>
    <row r="215" spans="1:4" x14ac:dyDescent="0.35">
      <c r="A215" s="35">
        <v>28642</v>
      </c>
      <c r="B215" s="36">
        <f>VLOOKUP(A215,Data!$A:$AH,MATCH(Country!$A$1,Data!$A$1:$AH$1,),)</f>
        <v>10.946339999999999</v>
      </c>
      <c r="C215" s="63">
        <f>IF(B203&gt;0,(Table2[[#This Row],[Country]]-B203)/B203,0)</f>
        <v>8.2689766496015907E-2</v>
      </c>
      <c r="D215" s="63">
        <f>IF(Table2[[#This Row],[Country]]&gt;0,(((Table2[[#This Row],[Country]]-B214)/B214)+1)^12-1,"")</f>
        <v>7.5756521251282516E-2</v>
      </c>
    </row>
    <row r="216" spans="1:4" x14ac:dyDescent="0.35">
      <c r="A216" s="35">
        <v>28672</v>
      </c>
      <c r="B216" s="36">
        <f>VLOOKUP(A216,Data!$A:$AH,MATCH(Country!$A$1,Data!$A$1:$AH$1,),)</f>
        <v>10.992839999999999</v>
      </c>
      <c r="C216" s="63">
        <f>IF(B204&gt;0,(Table2[[#This Row],[Country]]-B204)/B204,0)</f>
        <v>7.9400365860483935E-2</v>
      </c>
      <c r="D216" s="63">
        <f>IF(Table2[[#This Row],[Country]]&gt;0,(((Table2[[#This Row],[Country]]-B215)/B215)+1)^12-1,"")</f>
        <v>5.218397006921105E-2</v>
      </c>
    </row>
    <row r="217" spans="1:4" x14ac:dyDescent="0.35">
      <c r="A217" s="35">
        <v>28703</v>
      </c>
      <c r="B217" s="36">
        <f>VLOOKUP(A217,Data!$A:$AH,MATCH(Country!$A$1,Data!$A$1:$AH$1,),)</f>
        <v>11.070880000000001</v>
      </c>
      <c r="C217" s="63">
        <f>IF(B205&gt;0,(Table2[[#This Row],[Country]]-B205)/B205,0)</f>
        <v>7.8011864004082027E-2</v>
      </c>
      <c r="D217" s="63">
        <f>IF(Table2[[#This Row],[Country]]&gt;0,(((Table2[[#This Row],[Country]]-B216)/B216)+1)^12-1,"")</f>
        <v>8.8596259537610633E-2</v>
      </c>
    </row>
    <row r="218" spans="1:4" x14ac:dyDescent="0.35">
      <c r="A218" s="35">
        <v>28734</v>
      </c>
      <c r="B218" s="36">
        <f>VLOOKUP(A218,Data!$A:$AH,MATCH(Country!$A$1,Data!$A$1:$AH$1,),)</f>
        <v>11.16635</v>
      </c>
      <c r="C218" s="63">
        <f>IF(B206&gt;0,(Table2[[#This Row],[Country]]-B206)/B206,0)</f>
        <v>7.9281081760276789E-2</v>
      </c>
      <c r="D218" s="63">
        <f>IF(Table2[[#This Row],[Country]]&gt;0,(((Table2[[#This Row],[Country]]-B217)/B217)+1)^12-1,"")</f>
        <v>0.10853424905110365</v>
      </c>
    </row>
    <row r="219" spans="1:4" x14ac:dyDescent="0.35">
      <c r="A219" s="35">
        <v>28764</v>
      </c>
      <c r="B219" s="36">
        <f>VLOOKUP(A219,Data!$A:$AH,MATCH(Country!$A$1,Data!$A$1:$AH$1,),)</f>
        <v>11.22696</v>
      </c>
      <c r="C219" s="63">
        <f>IF(B207&gt;0,(Table2[[#This Row],[Country]]-B207)/B207,0)</f>
        <v>7.8389297329903629E-2</v>
      </c>
      <c r="D219" s="63">
        <f>IF(Table2[[#This Row],[Country]]&gt;0,(((Table2[[#This Row],[Country]]-B218)/B218)+1)^12-1,"")</f>
        <v>6.7115106300965399E-2</v>
      </c>
    </row>
    <row r="220" spans="1:4" x14ac:dyDescent="0.35">
      <c r="A220" s="35">
        <v>28795</v>
      </c>
      <c r="B220" s="36">
        <f>VLOOKUP(A220,Data!$A:$AH,MATCH(Country!$A$1,Data!$A$1:$AH$1,),)</f>
        <v>11.28341</v>
      </c>
      <c r="C220" s="63">
        <f>IF(B208&gt;0,(Table2[[#This Row],[Country]]-B208)/B208,0)</f>
        <v>7.6599622159036609E-2</v>
      </c>
      <c r="D220" s="63">
        <f>IF(Table2[[#This Row],[Country]]&gt;0,(((Table2[[#This Row],[Country]]-B219)/B219)+1)^12-1,"")</f>
        <v>6.2033769806722816E-2</v>
      </c>
    </row>
    <row r="221" spans="1:4" x14ac:dyDescent="0.35">
      <c r="A221" s="35">
        <v>28825</v>
      </c>
      <c r="B221" s="36">
        <f>VLOOKUP(A221,Data!$A:$AH,MATCH(Country!$A$1,Data!$A$1:$AH$1,),)</f>
        <v>11.3407</v>
      </c>
      <c r="C221" s="63">
        <f>IF(B209&gt;0,(Table2[[#This Row],[Country]]-B209)/B209,0)</f>
        <v>7.5337231111170147E-2</v>
      </c>
      <c r="D221" s="63">
        <f>IF(Table2[[#This Row],[Country]]&gt;0,(((Table2[[#This Row],[Country]]-B220)/B220)+1)^12-1,"")</f>
        <v>6.2658974072367979E-2</v>
      </c>
    </row>
    <row r="222" spans="1:4" x14ac:dyDescent="0.35">
      <c r="A222" s="35">
        <v>28856</v>
      </c>
      <c r="B222" s="36">
        <f>VLOOKUP(A222,Data!$A:$AH,MATCH(Country!$A$1,Data!$A$1:$AH$1,),)</f>
        <v>11.38719</v>
      </c>
      <c r="C222" s="63">
        <f>IF(B210&gt;0,(Table2[[#This Row],[Country]]-B210)/B210,0)</f>
        <v>7.1814213184591538E-2</v>
      </c>
      <c r="D222" s="63">
        <f>IF(Table2[[#This Row],[Country]]&gt;0,(((Table2[[#This Row],[Country]]-B221)/B221)+1)^12-1,"")</f>
        <v>5.0317159395976141E-2</v>
      </c>
    </row>
    <row r="223" spans="1:4" x14ac:dyDescent="0.35">
      <c r="A223" s="35">
        <v>28887</v>
      </c>
      <c r="B223" s="36">
        <f>VLOOKUP(A223,Data!$A:$AH,MATCH(Country!$A$1,Data!$A$1:$AH$1,),)</f>
        <v>11.43866</v>
      </c>
      <c r="C223" s="63">
        <f>IF(B211&gt;0,(Table2[[#This Row],[Country]]-B211)/B211,0)</f>
        <v>7.1801296244414281E-2</v>
      </c>
      <c r="D223" s="63">
        <f>IF(Table2[[#This Row],[Country]]&gt;0,(((Table2[[#This Row],[Country]]-B222)/B222)+1)^12-1,"")</f>
        <v>5.5608821093235283E-2</v>
      </c>
    </row>
    <row r="224" spans="1:4" x14ac:dyDescent="0.35">
      <c r="A224" s="35">
        <v>28915</v>
      </c>
      <c r="B224" s="36">
        <f>VLOOKUP(A224,Data!$A:$AH,MATCH(Country!$A$1,Data!$A$1:$AH$1,),)</f>
        <v>11.52168</v>
      </c>
      <c r="C224" s="63">
        <f>IF(B212&gt;0,(Table2[[#This Row],[Country]]-B212)/B212,0)</f>
        <v>7.398210290827742E-2</v>
      </c>
      <c r="D224" s="63">
        <f>IF(Table2[[#This Row],[Country]]&gt;0,(((Table2[[#This Row],[Country]]-B223)/B223)+1)^12-1,"")</f>
        <v>9.0656251789488662E-2</v>
      </c>
    </row>
    <row r="225" spans="1:4" x14ac:dyDescent="0.35">
      <c r="A225" s="35">
        <v>28946</v>
      </c>
      <c r="B225" s="36">
        <f>VLOOKUP(A225,Data!$A:$AH,MATCH(Country!$A$1,Data!$A$1:$AH$1,),)</f>
        <v>11.6404</v>
      </c>
      <c r="C225" s="63">
        <f>IF(B213&gt;0,(Table2[[#This Row],[Country]]-B213)/B213,0)</f>
        <v>7.8206163718683053E-2</v>
      </c>
      <c r="D225" s="63">
        <f>IF(Table2[[#This Row],[Country]]&gt;0,(((Table2[[#This Row],[Country]]-B224)/B224)+1)^12-1,"")</f>
        <v>0.1309024429410921</v>
      </c>
    </row>
    <row r="226" spans="1:4" x14ac:dyDescent="0.35">
      <c r="A226" s="35">
        <v>28976</v>
      </c>
      <c r="B226" s="36">
        <f>VLOOKUP(A226,Data!$A:$AH,MATCH(Country!$A$1,Data!$A$1:$AH$1,),)</f>
        <v>11.707649999999999</v>
      </c>
      <c r="C226" s="63">
        <f>IF(B214&gt;0,(Table2[[#This Row],[Country]]-B214)/B214,0)</f>
        <v>7.6077695352819302E-2</v>
      </c>
      <c r="D226" s="63">
        <f>IF(Table2[[#This Row],[Country]]&gt;0,(((Table2[[#This Row],[Country]]-B225)/B225)+1)^12-1,"")</f>
        <v>7.1573383011303227E-2</v>
      </c>
    </row>
    <row r="227" spans="1:4" x14ac:dyDescent="0.35">
      <c r="A227" s="35">
        <v>29007</v>
      </c>
      <c r="B227" s="36">
        <f>VLOOKUP(A227,Data!$A:$AH,MATCH(Country!$A$1,Data!$A$1:$AH$1,),)</f>
        <v>11.81392</v>
      </c>
      <c r="C227" s="63">
        <f>IF(B215&gt;0,(Table2[[#This Row],[Country]]-B215)/B215,0)</f>
        <v>7.925754179022397E-2</v>
      </c>
      <c r="D227" s="63">
        <f>IF(Table2[[#This Row],[Country]]&gt;0,(((Table2[[#This Row],[Country]]-B226)/B226)+1)^12-1,"")</f>
        <v>0.11452942481505768</v>
      </c>
    </row>
    <row r="228" spans="1:4" x14ac:dyDescent="0.35">
      <c r="A228" s="35">
        <v>29037</v>
      </c>
      <c r="B228" s="36">
        <f>VLOOKUP(A228,Data!$A:$AH,MATCH(Country!$A$1,Data!$A$1:$AH$1,),)</f>
        <v>11.91188</v>
      </c>
      <c r="C228" s="63">
        <f>IF(B216&gt;0,(Table2[[#This Row],[Country]]-B216)/B216,0)</f>
        <v>8.3603509193256778E-2</v>
      </c>
      <c r="D228" s="63">
        <f>IF(Table2[[#This Row],[Country]]&gt;0,(((Table2[[#This Row],[Country]]-B227)/B227)+1)^12-1,"")</f>
        <v>0.10416864092236677</v>
      </c>
    </row>
    <row r="229" spans="1:4" x14ac:dyDescent="0.35">
      <c r="A229" s="35">
        <v>29068</v>
      </c>
      <c r="B229" s="36">
        <f>VLOOKUP(A229,Data!$A:$AH,MATCH(Country!$A$1,Data!$A$1:$AH$1,),)</f>
        <v>12.00985</v>
      </c>
      <c r="C229" s="63">
        <f>IF(B217&gt;0,(Table2[[#This Row],[Country]]-B217)/B217,0)</f>
        <v>8.4814395964909681E-2</v>
      </c>
      <c r="D229" s="63">
        <f>IF(Table2[[#This Row],[Country]]&gt;0,(((Table2[[#This Row],[Country]]-B228)/B228)+1)^12-1,"")</f>
        <v>0.1032839038618496</v>
      </c>
    </row>
    <row r="230" spans="1:4" x14ac:dyDescent="0.35">
      <c r="A230" s="35">
        <v>29099</v>
      </c>
      <c r="B230" s="36">
        <f>VLOOKUP(A230,Data!$A:$AH,MATCH(Country!$A$1,Data!$A$1:$AH$1,),)</f>
        <v>12.07211</v>
      </c>
      <c r="C230" s="63">
        <f>IF(B218&gt;0,(Table2[[#This Row],[Country]]-B218)/B218,0)</f>
        <v>8.1115136100874577E-2</v>
      </c>
      <c r="D230" s="63">
        <f>IF(Table2[[#This Row],[Country]]&gt;0,(((Table2[[#This Row],[Country]]-B229)/B229)+1)^12-1,"")</f>
        <v>6.4013675725274277E-2</v>
      </c>
    </row>
    <row r="231" spans="1:4" x14ac:dyDescent="0.35">
      <c r="A231" s="35">
        <v>29129</v>
      </c>
      <c r="B231" s="36">
        <f>VLOOKUP(A231,Data!$A:$AH,MATCH(Country!$A$1,Data!$A$1:$AH$1,),)</f>
        <v>12.124420000000001</v>
      </c>
      <c r="C231" s="63">
        <f>IF(B219&gt;0,(Table2[[#This Row],[Country]]-B219)/B219,0)</f>
        <v>7.9937935113334385E-2</v>
      </c>
      <c r="D231" s="63">
        <f>IF(Table2[[#This Row],[Country]]&gt;0,(((Table2[[#This Row],[Country]]-B230)/B230)+1)^12-1,"")</f>
        <v>5.3254828775394447E-2</v>
      </c>
    </row>
    <row r="232" spans="1:4" x14ac:dyDescent="0.35">
      <c r="A232" s="35">
        <v>29160</v>
      </c>
      <c r="B232" s="36">
        <f>VLOOKUP(A232,Data!$A:$AH,MATCH(Country!$A$1,Data!$A$1:$AH$1,),)</f>
        <v>12.17008</v>
      </c>
      <c r="C232" s="63">
        <f>IF(B220&gt;0,(Table2[[#This Row],[Country]]-B220)/B220,0)</f>
        <v>7.8581740803533723E-2</v>
      </c>
      <c r="D232" s="63">
        <f>IF(Table2[[#This Row],[Country]]&gt;0,(((Table2[[#This Row],[Country]]-B231)/B231)+1)^12-1,"")</f>
        <v>4.613932921391628E-2</v>
      </c>
    </row>
    <row r="233" spans="1:4" x14ac:dyDescent="0.35">
      <c r="A233" s="35">
        <v>29190</v>
      </c>
      <c r="B233" s="36">
        <f>VLOOKUP(A233,Data!$A:$AH,MATCH(Country!$A$1,Data!$A$1:$AH$1,),)</f>
        <v>12.234830000000001</v>
      </c>
      <c r="C233" s="63">
        <f>IF(B221&gt;0,(Table2[[#This Row],[Country]]-B221)/B221,0)</f>
        <v>7.8842575855105998E-2</v>
      </c>
      <c r="D233" s="63">
        <f>IF(Table2[[#This Row],[Country]]&gt;0,(((Table2[[#This Row],[Country]]-B232)/B232)+1)^12-1,"")</f>
        <v>6.574689217616414E-2</v>
      </c>
    </row>
    <row r="234" spans="1:4" x14ac:dyDescent="0.35">
      <c r="A234" s="35">
        <v>29221</v>
      </c>
      <c r="B234" s="36">
        <f>VLOOKUP(A234,Data!$A:$AH,MATCH(Country!$A$1,Data!$A$1:$AH$1,),)</f>
        <v>12.30955</v>
      </c>
      <c r="C234" s="63">
        <f>IF(B222&gt;0,(Table2[[#This Row],[Country]]-B222)/B222,0)</f>
        <v>8.0999790115032708E-2</v>
      </c>
      <c r="D234" s="63">
        <f>IF(Table2[[#This Row],[Country]]&gt;0,(((Table2[[#This Row],[Country]]-B233)/B233)+1)^12-1,"")</f>
        <v>7.5798288329846253E-2</v>
      </c>
    </row>
    <row r="235" spans="1:4" x14ac:dyDescent="0.35">
      <c r="A235" s="35">
        <v>29252</v>
      </c>
      <c r="B235" s="36">
        <f>VLOOKUP(A235,Data!$A:$AH,MATCH(Country!$A$1,Data!$A$1:$AH$1,),)</f>
        <v>12.40835</v>
      </c>
      <c r="C235" s="63">
        <f>IF(B223&gt;0,(Table2[[#This Row],[Country]]-B223)/B223,0)</f>
        <v>8.4773041597529769E-2</v>
      </c>
      <c r="D235" s="63">
        <f>IF(Table2[[#This Row],[Country]]&gt;0,(((Table2[[#This Row],[Country]]-B234)/B234)+1)^12-1,"")</f>
        <v>0.10068310369916444</v>
      </c>
    </row>
    <row r="236" spans="1:4" x14ac:dyDescent="0.35">
      <c r="A236" s="35">
        <v>29281</v>
      </c>
      <c r="B236" s="36">
        <f>VLOOKUP(A236,Data!$A:$AH,MATCH(Country!$A$1,Data!$A$1:$AH$1,),)</f>
        <v>12.45152</v>
      </c>
      <c r="C236" s="63">
        <f>IF(B224&gt;0,(Table2[[#This Row],[Country]]-B224)/B224,0)</f>
        <v>8.070350851611921E-2</v>
      </c>
      <c r="D236" s="63">
        <f>IF(Table2[[#This Row],[Country]]&gt;0,(((Table2[[#This Row],[Country]]-B235)/B235)+1)^12-1,"")</f>
        <v>4.2557520523256676E-2</v>
      </c>
    </row>
    <row r="237" spans="1:4" x14ac:dyDescent="0.35">
      <c r="A237" s="35">
        <v>29312</v>
      </c>
      <c r="B237" s="36">
        <f>VLOOKUP(A237,Data!$A:$AH,MATCH(Country!$A$1,Data!$A$1:$AH$1,),)</f>
        <v>12.471439999999999</v>
      </c>
      <c r="C237" s="63">
        <f>IF(B225&gt;0,(Table2[[#This Row],[Country]]-B225)/B225,0)</f>
        <v>7.139273564482318E-2</v>
      </c>
      <c r="D237" s="63">
        <f>IF(Table2[[#This Row],[Country]]&gt;0,(((Table2[[#This Row],[Country]]-B236)/B236)+1)^12-1,"")</f>
        <v>1.9367478982020181E-2</v>
      </c>
    </row>
    <row r="238" spans="1:4" x14ac:dyDescent="0.35">
      <c r="A238" s="35">
        <v>29342</v>
      </c>
      <c r="B238" s="36">
        <f>VLOOKUP(A238,Data!$A:$AH,MATCH(Country!$A$1,Data!$A$1:$AH$1,),)</f>
        <v>12.555300000000001</v>
      </c>
      <c r="C238" s="63">
        <f>IF(B226&gt;0,(Table2[[#This Row],[Country]]-B226)/B226,0)</f>
        <v>7.2401378585796608E-2</v>
      </c>
      <c r="D238" s="63">
        <f>IF(Table2[[#This Row],[Country]]&gt;0,(((Table2[[#This Row],[Country]]-B237)/B237)+1)^12-1,"")</f>
        <v>8.3742018303884613E-2</v>
      </c>
    </row>
    <row r="239" spans="1:4" x14ac:dyDescent="0.35">
      <c r="A239" s="35">
        <v>29373</v>
      </c>
      <c r="B239" s="36">
        <f>VLOOKUP(A239,Data!$A:$AH,MATCH(Country!$A$1,Data!$A$1:$AH$1,),)</f>
        <v>12.695600000000001</v>
      </c>
      <c r="C239" s="63">
        <f>IF(B227&gt;0,(Table2[[#This Row],[Country]]-B227)/B227,0)</f>
        <v>7.4630605252109475E-2</v>
      </c>
      <c r="D239" s="63">
        <f>IF(Table2[[#This Row],[Country]]&gt;0,(((Table2[[#This Row],[Country]]-B238)/B238)+1)^12-1,"")</f>
        <v>0.14265108376164659</v>
      </c>
    </row>
    <row r="240" spans="1:4" x14ac:dyDescent="0.35">
      <c r="A240" s="35">
        <v>29403</v>
      </c>
      <c r="B240" s="36">
        <f>VLOOKUP(A240,Data!$A:$AH,MATCH(Country!$A$1,Data!$A$1:$AH$1,),)</f>
        <v>12.83093</v>
      </c>
      <c r="C240" s="63">
        <f>IF(B228&gt;0,(Table2[[#This Row],[Country]]-B228)/B228,0)</f>
        <v>7.7154068039637771E-2</v>
      </c>
      <c r="D240" s="63">
        <f>IF(Table2[[#This Row],[Country]]&gt;0,(((Table2[[#This Row],[Country]]-B239)/B239)+1)^12-1,"")</f>
        <v>0.13568753747843254</v>
      </c>
    </row>
    <row r="241" spans="1:4" x14ac:dyDescent="0.35">
      <c r="A241" s="35">
        <v>29434</v>
      </c>
      <c r="B241" s="36">
        <f>VLOOKUP(A241,Data!$A:$AH,MATCH(Country!$A$1,Data!$A$1:$AH$1,),)</f>
        <v>12.963760000000001</v>
      </c>
      <c r="C241" s="63">
        <f>IF(B229&gt;0,(Table2[[#This Row],[Country]]-B229)/B229,0)</f>
        <v>7.9427303421774662E-2</v>
      </c>
      <c r="D241" s="63">
        <f>IF(Table2[[#This Row],[Country]]&gt;0,(((Table2[[#This Row],[Country]]-B240)/B240)+1)^12-1,"")</f>
        <v>0.13155106939083505</v>
      </c>
    </row>
    <row r="242" spans="1:4" x14ac:dyDescent="0.35">
      <c r="A242" s="35">
        <v>29465</v>
      </c>
      <c r="B242" s="36">
        <f>VLOOKUP(A242,Data!$A:$AH,MATCH(Country!$A$1,Data!$A$1:$AH$1,),)</f>
        <v>13.067539999999999</v>
      </c>
      <c r="C242" s="63">
        <f>IF(B230&gt;0,(Table2[[#This Row],[Country]]-B230)/B230,0)</f>
        <v>8.2457002131358884E-2</v>
      </c>
      <c r="D242" s="63">
        <f>IF(Table2[[#This Row],[Country]]&gt;0,(((Table2[[#This Row],[Country]]-B241)/B241)+1)^12-1,"")</f>
        <v>0.10040934666900547</v>
      </c>
    </row>
    <row r="243" spans="1:4" x14ac:dyDescent="0.35">
      <c r="A243" s="35">
        <v>29495</v>
      </c>
      <c r="B243" s="36">
        <f>VLOOKUP(A243,Data!$A:$AH,MATCH(Country!$A$1,Data!$A$1:$AH$1,),)</f>
        <v>13.1572</v>
      </c>
      <c r="C243" s="63">
        <f>IF(B231&gt;0,(Table2[[#This Row],[Country]]-B231)/B231,0)</f>
        <v>8.5181806634873986E-2</v>
      </c>
      <c r="D243" s="63">
        <f>IF(Table2[[#This Row],[Country]]&gt;0,(((Table2[[#This Row],[Country]]-B242)/B242)+1)^12-1,"")</f>
        <v>8.551457372939808E-2</v>
      </c>
    </row>
    <row r="244" spans="1:4" x14ac:dyDescent="0.35">
      <c r="A244" s="35">
        <v>29526</v>
      </c>
      <c r="B244" s="36">
        <f>VLOOKUP(A244,Data!$A:$AH,MATCH(Country!$A$1,Data!$A$1:$AH$1,),)</f>
        <v>13.248519999999999</v>
      </c>
      <c r="C244" s="63">
        <f>IF(B232&gt;0,(Table2[[#This Row],[Country]]-B232)/B232,0)</f>
        <v>8.8614043621734501E-2</v>
      </c>
      <c r="D244" s="63">
        <f>IF(Table2[[#This Row],[Country]]&gt;0,(((Table2[[#This Row],[Country]]-B243)/B243)+1)^12-1,"")</f>
        <v>8.6542383700447756E-2</v>
      </c>
    </row>
    <row r="245" spans="1:4" x14ac:dyDescent="0.35">
      <c r="A245" s="35">
        <v>29556</v>
      </c>
      <c r="B245" s="36">
        <f>VLOOKUP(A245,Data!$A:$AH,MATCH(Country!$A$1,Data!$A$1:$AH$1,),)</f>
        <v>13.28173</v>
      </c>
      <c r="C245" s="63">
        <f>IF(B233&gt;0,(Table2[[#This Row],[Country]]-B233)/B233,0)</f>
        <v>8.5567188101510122E-2</v>
      </c>
      <c r="D245" s="63">
        <f>IF(Table2[[#This Row],[Country]]&gt;0,(((Table2[[#This Row],[Country]]-B244)/B244)+1)^12-1,"")</f>
        <v>3.04985382004479E-2</v>
      </c>
    </row>
    <row r="246" spans="1:4" x14ac:dyDescent="0.35">
      <c r="A246" s="35">
        <v>29587</v>
      </c>
      <c r="B246" s="36">
        <f>VLOOKUP(A246,Data!$A:$AH,MATCH(Country!$A$1,Data!$A$1:$AH$1,),)</f>
        <v>13.340680000000001</v>
      </c>
      <c r="C246" s="63">
        <f>IF(B234&gt;0,(Table2[[#This Row],[Country]]-B234)/B234,0)</f>
        <v>8.3766668968402666E-2</v>
      </c>
      <c r="D246" s="63">
        <f>IF(Table2[[#This Row],[Country]]&gt;0,(((Table2[[#This Row],[Country]]-B245)/B245)+1)^12-1,"")</f>
        <v>5.4580739511494114E-2</v>
      </c>
    </row>
    <row r="247" spans="1:4" x14ac:dyDescent="0.35">
      <c r="A247" s="35">
        <v>29618</v>
      </c>
      <c r="B247" s="36">
        <f>VLOOKUP(A247,Data!$A:$AH,MATCH(Country!$A$1,Data!$A$1:$AH$1,),)</f>
        <v>13.438639999999999</v>
      </c>
      <c r="C247" s="63">
        <f>IF(B235&gt;0,(Table2[[#This Row],[Country]]-B235)/B235,0)</f>
        <v>8.3031990554747331E-2</v>
      </c>
      <c r="D247" s="63">
        <f>IF(Table2[[#This Row],[Country]]&gt;0,(((Table2[[#This Row],[Country]]-B246)/B246)+1)^12-1,"")</f>
        <v>9.1762660211895053E-2</v>
      </c>
    </row>
    <row r="248" spans="1:4" x14ac:dyDescent="0.35">
      <c r="A248" s="35">
        <v>29646</v>
      </c>
      <c r="B248" s="36">
        <f>VLOOKUP(A248,Data!$A:$AH,MATCH(Country!$A$1,Data!$A$1:$AH$1,),)</f>
        <v>13.587249999999999</v>
      </c>
      <c r="C248" s="63">
        <f>IF(B236&gt;0,(Table2[[#This Row],[Country]]-B236)/B236,0)</f>
        <v>9.1212157230603066E-2</v>
      </c>
      <c r="D248" s="63">
        <f>IF(Table2[[#This Row],[Country]]&gt;0,(((Table2[[#This Row],[Country]]-B247)/B247)+1)^12-1,"")</f>
        <v>0.14107701017645957</v>
      </c>
    </row>
    <row r="249" spans="1:4" x14ac:dyDescent="0.35">
      <c r="A249" s="35">
        <v>29677</v>
      </c>
      <c r="B249" s="36">
        <f>VLOOKUP(A249,Data!$A:$AH,MATCH(Country!$A$1,Data!$A$1:$AH$1,),)</f>
        <v>13.77488</v>
      </c>
      <c r="C249" s="63">
        <f>IF(B237&gt;0,(Table2[[#This Row],[Country]]-B237)/B237,0)</f>
        <v>0.10451399357251449</v>
      </c>
      <c r="D249" s="63">
        <f>IF(Table2[[#This Row],[Country]]&gt;0,(((Table2[[#This Row],[Country]]-B248)/B248)+1)^12-1,"")</f>
        <v>0.17889491461717166</v>
      </c>
    </row>
    <row r="250" spans="1:4" x14ac:dyDescent="0.35">
      <c r="A250" s="35">
        <v>29707</v>
      </c>
      <c r="B250" s="36">
        <f>VLOOKUP(A250,Data!$A:$AH,MATCH(Country!$A$1,Data!$A$1:$AH$1,),)</f>
        <v>13.81639</v>
      </c>
      <c r="C250" s="63">
        <f>IF(B238&gt;0,(Table2[[#This Row],[Country]]-B238)/B238,0)</f>
        <v>0.1004428408719823</v>
      </c>
      <c r="D250" s="63">
        <f>IF(Table2[[#This Row],[Country]]&gt;0,(((Table2[[#This Row],[Country]]-B249)/B249)+1)^12-1,"")</f>
        <v>3.6766878526302005E-2</v>
      </c>
    </row>
    <row r="251" spans="1:4" x14ac:dyDescent="0.35">
      <c r="A251" s="35">
        <v>29738</v>
      </c>
      <c r="B251" s="36">
        <f>VLOOKUP(A251,Data!$A:$AH,MATCH(Country!$A$1,Data!$A$1:$AH$1,),)</f>
        <v>13.86703</v>
      </c>
      <c r="C251" s="63">
        <f>IF(B239&gt;0,(Table2[[#This Row],[Country]]-B239)/B239,0)</f>
        <v>9.2270550426919479E-2</v>
      </c>
      <c r="D251" s="63">
        <f>IF(Table2[[#This Row],[Country]]&gt;0,(((Table2[[#This Row],[Country]]-B250)/B250)+1)^12-1,"")</f>
        <v>4.4880096978282991E-2</v>
      </c>
    </row>
    <row r="252" spans="1:4" x14ac:dyDescent="0.35">
      <c r="A252" s="35">
        <v>29768</v>
      </c>
      <c r="B252" s="36">
        <f>VLOOKUP(A252,Data!$A:$AH,MATCH(Country!$A$1,Data!$A$1:$AH$1,),)</f>
        <v>13.963340000000001</v>
      </c>
      <c r="C252" s="63">
        <f>IF(B240&gt;0,(Table2[[#This Row],[Country]]-B240)/B240,0)</f>
        <v>8.8256268251794695E-2</v>
      </c>
      <c r="D252" s="63">
        <f>IF(Table2[[#This Row],[Country]]&gt;0,(((Table2[[#This Row],[Country]]-B251)/B251)+1)^12-1,"")</f>
        <v>8.660148592358885E-2</v>
      </c>
    </row>
    <row r="253" spans="1:4" x14ac:dyDescent="0.35">
      <c r="A253" s="35">
        <v>29799</v>
      </c>
      <c r="B253" s="36">
        <f>VLOOKUP(A253,Data!$A:$AH,MATCH(Country!$A$1,Data!$A$1:$AH$1,),)</f>
        <v>14.066280000000001</v>
      </c>
      <c r="C253" s="63">
        <f>IF(B241&gt;0,(Table2[[#This Row],[Country]]-B241)/B241,0)</f>
        <v>8.5046313723796188E-2</v>
      </c>
      <c r="D253" s="63">
        <f>IF(Table2[[#This Row],[Country]]&gt;0,(((Table2[[#This Row],[Country]]-B252)/B252)+1)^12-1,"")</f>
        <v>9.2142585229185725E-2</v>
      </c>
    </row>
    <row r="254" spans="1:4" x14ac:dyDescent="0.35">
      <c r="A254" s="35">
        <v>29830</v>
      </c>
      <c r="B254" s="36">
        <f>VLOOKUP(A254,Data!$A:$AH,MATCH(Country!$A$1,Data!$A$1:$AH$1,),)</f>
        <v>14.16342</v>
      </c>
      <c r="C254" s="63">
        <f>IF(B242&gt;0,(Table2[[#This Row],[Country]]-B242)/B242,0)</f>
        <v>8.386276223374875E-2</v>
      </c>
      <c r="D254" s="63">
        <f>IF(Table2[[#This Row],[Country]]&gt;0,(((Table2[[#This Row],[Country]]-B253)/B253)+1)^12-1,"")</f>
        <v>8.6091734684726307E-2</v>
      </c>
    </row>
    <row r="255" spans="1:4" x14ac:dyDescent="0.35">
      <c r="A255" s="35">
        <v>29860</v>
      </c>
      <c r="B255" s="36">
        <f>VLOOKUP(A255,Data!$A:$AH,MATCH(Country!$A$1,Data!$A$1:$AH$1,),)</f>
        <v>14.294589999999999</v>
      </c>
      <c r="C255" s="63">
        <f>IF(B243&gt;0,(Table2[[#This Row],[Country]]-B243)/B243,0)</f>
        <v>8.6446204359590176E-2</v>
      </c>
      <c r="D255" s="63">
        <f>IF(Table2[[#This Row],[Country]]&gt;0,(((Table2[[#This Row],[Country]]-B254)/B254)+1)^12-1,"")</f>
        <v>0.11697340863721206</v>
      </c>
    </row>
    <row r="256" spans="1:4" x14ac:dyDescent="0.35">
      <c r="A256" s="35">
        <v>29891</v>
      </c>
      <c r="B256" s="36">
        <f>VLOOKUP(A256,Data!$A:$AH,MATCH(Country!$A$1,Data!$A$1:$AH$1,),)</f>
        <v>14.413309999999999</v>
      </c>
      <c r="C256" s="63">
        <f>IF(B244&gt;0,(Table2[[#This Row],[Country]]-B244)/B244,0)</f>
        <v>8.7918499575801681E-2</v>
      </c>
      <c r="D256" s="63">
        <f>IF(Table2[[#This Row],[Country]]&gt;0,(((Table2[[#This Row],[Country]]-B255)/B255)+1)^12-1,"")</f>
        <v>0.10434378042284553</v>
      </c>
    </row>
    <row r="257" spans="1:4" x14ac:dyDescent="0.35">
      <c r="A257" s="35">
        <v>29921</v>
      </c>
      <c r="B257" s="36">
        <f>VLOOKUP(A257,Data!$A:$AH,MATCH(Country!$A$1,Data!$A$1:$AH$1,),)</f>
        <v>14.57437</v>
      </c>
      <c r="C257" s="63">
        <f>IF(B245&gt;0,(Table2[[#This Row],[Country]]-B245)/B245,0)</f>
        <v>9.7324670807191566E-2</v>
      </c>
      <c r="D257" s="63">
        <f>IF(Table2[[#This Row],[Country]]&gt;0,(((Table2[[#This Row],[Country]]-B256)/B256)+1)^12-1,"")</f>
        <v>0.14264877767519857</v>
      </c>
    </row>
    <row r="258" spans="1:4" x14ac:dyDescent="0.35">
      <c r="A258" s="35">
        <v>29952</v>
      </c>
      <c r="B258" s="36">
        <f>VLOOKUP(A258,Data!$A:$AH,MATCH(Country!$A$1,Data!$A$1:$AH$1,),)</f>
        <v>14.69807</v>
      </c>
      <c r="C258" s="63">
        <f>IF(B246&gt;0,(Table2[[#This Row],[Country]]-B246)/B246,0)</f>
        <v>0.10174818674910115</v>
      </c>
      <c r="D258" s="63">
        <f>IF(Table2[[#This Row],[Country]]&gt;0,(((Table2[[#This Row],[Country]]-B257)/B257)+1)^12-1,"")</f>
        <v>0.10674163290924499</v>
      </c>
    </row>
    <row r="259" spans="1:4" x14ac:dyDescent="0.35">
      <c r="A259" s="35">
        <v>29983</v>
      </c>
      <c r="B259" s="36">
        <f>VLOOKUP(A259,Data!$A:$AH,MATCH(Country!$A$1,Data!$A$1:$AH$1,),)</f>
        <v>14.73211</v>
      </c>
      <c r="C259" s="63">
        <f>IF(B247&gt;0,(Table2[[#This Row],[Country]]-B247)/B247,0)</f>
        <v>9.6250066971062628E-2</v>
      </c>
      <c r="D259" s="63">
        <f>IF(Table2[[#This Row],[Country]]&gt;0,(((Table2[[#This Row],[Country]]-B258)/B258)+1)^12-1,"")</f>
        <v>2.8148150324836863E-2</v>
      </c>
    </row>
    <row r="260" spans="1:4" x14ac:dyDescent="0.35">
      <c r="A260" s="35">
        <v>30011</v>
      </c>
      <c r="B260" s="36">
        <f>VLOOKUP(A260,Data!$A:$AH,MATCH(Country!$A$1,Data!$A$1:$AH$1,),)</f>
        <v>14.83174</v>
      </c>
      <c r="C260" s="63">
        <f>IF(B248&gt;0,(Table2[[#This Row],[Country]]-B248)/B248,0)</f>
        <v>9.159248560231105E-2</v>
      </c>
      <c r="D260" s="63">
        <f>IF(Table2[[#This Row],[Country]]&gt;0,(((Table2[[#This Row],[Country]]-B259)/B259)+1)^12-1,"")</f>
        <v>8.4240958248900544E-2</v>
      </c>
    </row>
    <row r="261" spans="1:4" x14ac:dyDescent="0.35">
      <c r="A261" s="35">
        <v>30042</v>
      </c>
      <c r="B261" s="36">
        <f>VLOOKUP(A261,Data!$A:$AH,MATCH(Country!$A$1,Data!$A$1:$AH$1,),)</f>
        <v>14.976190000000001</v>
      </c>
      <c r="C261" s="63">
        <f>IF(B249&gt;0,(Table2[[#This Row],[Country]]-B249)/B249,0)</f>
        <v>8.7210197112425031E-2</v>
      </c>
      <c r="D261" s="63">
        <f>IF(Table2[[#This Row],[Country]]&gt;0,(((Table2[[#This Row],[Country]]-B260)/B260)+1)^12-1,"")</f>
        <v>0.12333903505023236</v>
      </c>
    </row>
    <row r="262" spans="1:4" x14ac:dyDescent="0.35">
      <c r="A262" s="35">
        <v>30072</v>
      </c>
      <c r="B262" s="36">
        <f>VLOOKUP(A262,Data!$A:$AH,MATCH(Country!$A$1,Data!$A$1:$AH$1,),)</f>
        <v>15.071669999999999</v>
      </c>
      <c r="C262" s="63">
        <f>IF(B250&gt;0,(Table2[[#This Row],[Country]]-B250)/B250,0)</f>
        <v>9.0854412766286932E-2</v>
      </c>
      <c r="D262" s="63">
        <f>IF(Table2[[#This Row],[Country]]&gt;0,(((Table2[[#This Row],[Country]]-B261)/B261)+1)^12-1,"")</f>
        <v>7.9245939197777338E-2</v>
      </c>
    </row>
    <row r="263" spans="1:4" x14ac:dyDescent="0.35">
      <c r="A263" s="35">
        <v>30103</v>
      </c>
      <c r="B263" s="36">
        <f>VLOOKUP(A263,Data!$A:$AH,MATCH(Country!$A$1,Data!$A$1:$AH$1,),)</f>
        <v>15.15967</v>
      </c>
      <c r="C263" s="63">
        <f>IF(B251&gt;0,(Table2[[#This Row],[Country]]-B251)/B251,0)</f>
        <v>9.3216788310114027E-2</v>
      </c>
      <c r="D263" s="63">
        <f>IF(Table2[[#This Row],[Country]]&gt;0,(((Table2[[#This Row],[Country]]-B262)/B262)+1)^12-1,"")</f>
        <v>7.2359620985349649E-2</v>
      </c>
    </row>
    <row r="264" spans="1:4" x14ac:dyDescent="0.35">
      <c r="A264" s="35">
        <v>30133</v>
      </c>
      <c r="B264" s="36">
        <f>VLOOKUP(A264,Data!$A:$AH,MATCH(Country!$A$1,Data!$A$1:$AH$1,),)</f>
        <v>15.20533</v>
      </c>
      <c r="C264" s="63">
        <f>IF(B252&gt;0,(Table2[[#This Row],[Country]]-B252)/B252,0)</f>
        <v>8.8946484150640132E-2</v>
      </c>
      <c r="D264" s="63">
        <f>IF(Table2[[#This Row],[Country]]&gt;0,(((Table2[[#This Row],[Country]]-B263)/B263)+1)^12-1,"")</f>
        <v>3.6748056322206901E-2</v>
      </c>
    </row>
    <row r="265" spans="1:4" x14ac:dyDescent="0.35">
      <c r="A265" s="35">
        <v>30164</v>
      </c>
      <c r="B265" s="36">
        <f>VLOOKUP(A265,Data!$A:$AH,MATCH(Country!$A$1,Data!$A$1:$AH$1,),)</f>
        <v>15.31907</v>
      </c>
      <c r="C265" s="63">
        <f>IF(B253&gt;0,(Table2[[#This Row],[Country]]-B253)/B253,0)</f>
        <v>8.9063348660768815E-2</v>
      </c>
      <c r="D265" s="63">
        <f>IF(Table2[[#This Row],[Country]]&gt;0,(((Table2[[#This Row],[Country]]-B264)/B264)+1)^12-1,"")</f>
        <v>9.354990585755818E-2</v>
      </c>
    </row>
    <row r="266" spans="1:4" x14ac:dyDescent="0.35">
      <c r="A266" s="35">
        <v>30195</v>
      </c>
      <c r="B266" s="36">
        <f>VLOOKUP(A266,Data!$A:$AH,MATCH(Country!$A$1,Data!$A$1:$AH$1,),)</f>
        <v>15.428660000000001</v>
      </c>
      <c r="C266" s="63">
        <f>IF(B254&gt;0,(Table2[[#This Row],[Country]]-B254)/B254,0)</f>
        <v>8.9331531508632822E-2</v>
      </c>
      <c r="D266" s="63">
        <f>IF(Table2[[#This Row],[Country]]&gt;0,(((Table2[[#This Row],[Country]]-B265)/B265)+1)^12-1,"")</f>
        <v>8.9305498042012044E-2</v>
      </c>
    </row>
    <row r="267" spans="1:4" x14ac:dyDescent="0.35">
      <c r="A267" s="35">
        <v>30225</v>
      </c>
      <c r="B267" s="36">
        <f>VLOOKUP(A267,Data!$A:$AH,MATCH(Country!$A$1,Data!$A$1:$AH$1,),)</f>
        <v>15.52247</v>
      </c>
      <c r="C267" s="63">
        <f>IF(B255&gt;0,(Table2[[#This Row],[Country]]-B255)/B255,0)</f>
        <v>8.5898231428813338E-2</v>
      </c>
      <c r="D267" s="63">
        <f>IF(Table2[[#This Row],[Country]]&gt;0,(((Table2[[#This Row],[Country]]-B266)/B266)+1)^12-1,"")</f>
        <v>7.5453027139776419E-2</v>
      </c>
    </row>
    <row r="268" spans="1:4" x14ac:dyDescent="0.35">
      <c r="A268" s="35">
        <v>30256</v>
      </c>
      <c r="B268" s="36">
        <f>VLOOKUP(A268,Data!$A:$AH,MATCH(Country!$A$1,Data!$A$1:$AH$1,),)</f>
        <v>15.6387</v>
      </c>
      <c r="C268" s="63">
        <f>IF(B256&gt;0,(Table2[[#This Row],[Country]]-B256)/B256,0)</f>
        <v>8.5017945218690286E-2</v>
      </c>
      <c r="D268" s="63">
        <f>IF(Table2[[#This Row],[Country]]&gt;0,(((Table2[[#This Row],[Country]]-B267)/B267)+1)^12-1,"")</f>
        <v>9.3648679567311932E-2</v>
      </c>
    </row>
    <row r="269" spans="1:4" x14ac:dyDescent="0.35">
      <c r="A269" s="35">
        <v>30286</v>
      </c>
      <c r="B269" s="36">
        <f>VLOOKUP(A269,Data!$A:$AH,MATCH(Country!$A$1,Data!$A$1:$AH$1,),)</f>
        <v>15.82301</v>
      </c>
      <c r="C269" s="63">
        <f>IF(B257&gt;0,(Table2[[#This Row],[Country]]-B257)/B257,0)</f>
        <v>8.5673686066704766E-2</v>
      </c>
      <c r="D269" s="63">
        <f>IF(Table2[[#This Row],[Country]]&gt;0,(((Table2[[#This Row],[Country]]-B268)/B268)+1)^12-1,"")</f>
        <v>0.1509632255645621</v>
      </c>
    </row>
    <row r="270" spans="1:4" x14ac:dyDescent="0.35">
      <c r="A270" s="35">
        <v>30317</v>
      </c>
      <c r="B270" s="36">
        <f>VLOOKUP(A270,Data!$A:$AH,MATCH(Country!$A$1,Data!$A$1:$AH$1,),)</f>
        <v>16.26717</v>
      </c>
      <c r="C270" s="63">
        <f>IF(B258&gt;0,(Table2[[#This Row],[Country]]-B258)/B258,0)</f>
        <v>0.10675551279861918</v>
      </c>
      <c r="D270" s="63">
        <f>IF(Table2[[#This Row],[Country]]&gt;0,(((Table2[[#This Row],[Country]]-B269)/B269)+1)^12-1,"")</f>
        <v>0.39403870766263571</v>
      </c>
    </row>
    <row r="271" spans="1:4" x14ac:dyDescent="0.35">
      <c r="A271" s="35">
        <v>30348</v>
      </c>
      <c r="B271" s="36">
        <f>VLOOKUP(A271,Data!$A:$AH,MATCH(Country!$A$1,Data!$A$1:$AH$1,),)</f>
        <v>16.577670000000001</v>
      </c>
      <c r="C271" s="63">
        <f>IF(B259&gt;0,(Table2[[#This Row],[Country]]-B259)/B259,0)</f>
        <v>0.12527465515801883</v>
      </c>
      <c r="D271" s="63">
        <f>IF(Table2[[#This Row],[Country]]&gt;0,(((Table2[[#This Row],[Country]]-B270)/B270)+1)^12-1,"")</f>
        <v>0.25469399333339093</v>
      </c>
    </row>
    <row r="272" spans="1:4" x14ac:dyDescent="0.35">
      <c r="A272" s="35">
        <v>30376</v>
      </c>
      <c r="B272" s="36">
        <f>VLOOKUP(A272,Data!$A:$AH,MATCH(Country!$A$1,Data!$A$1:$AH$1,),)</f>
        <v>16.730429999999998</v>
      </c>
      <c r="C272" s="63">
        <f>IF(B260&gt;0,(Table2[[#This Row],[Country]]-B260)/B260,0)</f>
        <v>0.1280153238932181</v>
      </c>
      <c r="D272" s="63">
        <f>IF(Table2[[#This Row],[Country]]&gt;0,(((Table2[[#This Row],[Country]]-B271)/B271)+1)^12-1,"")</f>
        <v>0.11635765848945701</v>
      </c>
    </row>
    <row r="273" spans="1:4" x14ac:dyDescent="0.35">
      <c r="A273" s="35">
        <v>30407</v>
      </c>
      <c r="B273" s="36">
        <f>VLOOKUP(A273,Data!$A:$AH,MATCH(Country!$A$1,Data!$A$1:$AH$1,),)</f>
        <v>16.84168</v>
      </c>
      <c r="C273" s="63">
        <f>IF(B261&gt;0,(Table2[[#This Row],[Country]]-B261)/B261,0)</f>
        <v>0.12456372415146973</v>
      </c>
      <c r="D273" s="63">
        <f>IF(Table2[[#This Row],[Country]]&gt;0,(((Table2[[#This Row],[Country]]-B272)/B272)+1)^12-1,"")</f>
        <v>8.2778683071699888E-2</v>
      </c>
    </row>
    <row r="274" spans="1:4" x14ac:dyDescent="0.35">
      <c r="A274" s="35">
        <v>30437</v>
      </c>
      <c r="B274" s="36">
        <f>VLOOKUP(A274,Data!$A:$AH,MATCH(Country!$A$1,Data!$A$1:$AH$1,),)</f>
        <v>16.962060000000001</v>
      </c>
      <c r="C274" s="63">
        <f>IF(B262&gt;0,(Table2[[#This Row],[Country]]-B262)/B262,0)</f>
        <v>0.12542671117401069</v>
      </c>
      <c r="D274" s="63">
        <f>IF(Table2[[#This Row],[Country]]&gt;0,(((Table2[[#This Row],[Country]]-B273)/B273)+1)^12-1,"")</f>
        <v>8.9226517445270881E-2</v>
      </c>
    </row>
    <row r="275" spans="1:4" x14ac:dyDescent="0.35">
      <c r="A275" s="35">
        <v>30468</v>
      </c>
      <c r="B275" s="36">
        <f>VLOOKUP(A275,Data!$A:$AH,MATCH(Country!$A$1,Data!$A$1:$AH$1,),)</f>
        <v>17.048400000000001</v>
      </c>
      <c r="C275" s="63">
        <f>IF(B263&gt;0,(Table2[[#This Row],[Country]]-B263)/B263,0)</f>
        <v>0.12458912364187351</v>
      </c>
      <c r="D275" s="63">
        <f>IF(Table2[[#This Row],[Country]]&gt;0,(((Table2[[#This Row],[Country]]-B274)/B274)+1)^12-1,"")</f>
        <v>6.2821611492129836E-2</v>
      </c>
    </row>
    <row r="276" spans="1:4" x14ac:dyDescent="0.35">
      <c r="A276" s="35">
        <v>30498</v>
      </c>
      <c r="B276" s="36">
        <f>VLOOKUP(A276,Data!$A:$AH,MATCH(Country!$A$1,Data!$A$1:$AH$1,),)</f>
        <v>17.142219999999998</v>
      </c>
      <c r="C276" s="63">
        <f>IF(B264&gt;0,(Table2[[#This Row],[Country]]-B264)/B264,0)</f>
        <v>0.12738230607293616</v>
      </c>
      <c r="D276" s="63">
        <f>IF(Table2[[#This Row],[Country]]&gt;0,(((Table2[[#This Row],[Country]]-B275)/B275)+1)^12-1,"")</f>
        <v>6.8073783927044218E-2</v>
      </c>
    </row>
    <row r="277" spans="1:4" x14ac:dyDescent="0.35">
      <c r="A277" s="35">
        <v>30529</v>
      </c>
      <c r="B277" s="36">
        <f>VLOOKUP(A277,Data!$A:$AH,MATCH(Country!$A$1,Data!$A$1:$AH$1,),)</f>
        <v>17.218599999999999</v>
      </c>
      <c r="C277" s="63">
        <f>IF(B265&gt;0,(Table2[[#This Row],[Country]]-B265)/B265,0)</f>
        <v>0.12399773615500148</v>
      </c>
      <c r="D277" s="63">
        <f>IF(Table2[[#This Row],[Country]]&gt;0,(((Table2[[#This Row],[Country]]-B276)/B276)+1)^12-1,"")</f>
        <v>5.479793960676882E-2</v>
      </c>
    </row>
    <row r="278" spans="1:4" x14ac:dyDescent="0.35">
      <c r="A278" s="35">
        <v>30560</v>
      </c>
      <c r="B278" s="36">
        <f>VLOOKUP(A278,Data!$A:$AH,MATCH(Country!$A$1,Data!$A$1:$AH$1,),)</f>
        <v>17.294979999999999</v>
      </c>
      <c r="C278" s="63">
        <f>IF(B266&gt;0,(Table2[[#This Row],[Country]]-B266)/B266,0)</f>
        <v>0.12096449075940478</v>
      </c>
      <c r="D278" s="63">
        <f>IF(Table2[[#This Row],[Country]]&gt;0,(((Table2[[#This Row],[Country]]-B277)/B277)+1)^12-1,"")</f>
        <v>5.4548900728393468E-2</v>
      </c>
    </row>
    <row r="279" spans="1:4" x14ac:dyDescent="0.35">
      <c r="A279" s="35">
        <v>30590</v>
      </c>
      <c r="B279" s="36">
        <f>VLOOKUP(A279,Data!$A:$AH,MATCH(Country!$A$1,Data!$A$1:$AH$1,),)</f>
        <v>17.427810000000001</v>
      </c>
      <c r="C279" s="63">
        <f>IF(B267&gt;0,(Table2[[#This Row],[Country]]-B267)/B267,0)</f>
        <v>0.12274721742093885</v>
      </c>
      <c r="D279" s="63">
        <f>IF(Table2[[#This Row],[Country]]&gt;0,(((Table2[[#This Row],[Country]]-B278)/B278)+1)^12-1,"")</f>
        <v>9.6157675372432028E-2</v>
      </c>
    </row>
    <row r="280" spans="1:4" x14ac:dyDescent="0.35">
      <c r="A280" s="35">
        <v>30621</v>
      </c>
      <c r="B280" s="36">
        <f>VLOOKUP(A280,Data!$A:$AH,MATCH(Country!$A$1,Data!$A$1:$AH$1,),)</f>
        <v>17.536570000000001</v>
      </c>
      <c r="C280" s="63">
        <f>IF(B268&gt;0,(Table2[[#This Row],[Country]]-B268)/B268,0)</f>
        <v>0.12135727394220754</v>
      </c>
      <c r="D280" s="63">
        <f>IF(Table2[[#This Row],[Country]]&gt;0,(((Table2[[#This Row],[Country]]-B279)/B279)+1)^12-1,"")</f>
        <v>7.7511809690022915E-2</v>
      </c>
    </row>
    <row r="281" spans="1:4" x14ac:dyDescent="0.35">
      <c r="A281" s="35">
        <v>30651</v>
      </c>
      <c r="B281" s="36">
        <f>VLOOKUP(A281,Data!$A:$AH,MATCH(Country!$A$1,Data!$A$1:$AH$1,),)</f>
        <v>17.629549999999998</v>
      </c>
      <c r="C281" s="63">
        <f>IF(B269&gt;0,(Table2[[#This Row],[Country]]-B269)/B269,0)</f>
        <v>0.11417170310832125</v>
      </c>
      <c r="D281" s="63">
        <f>IF(Table2[[#This Row],[Country]]&gt;0,(((Table2[[#This Row],[Country]]-B280)/B280)+1)^12-1,"")</f>
        <v>6.5513326049782883E-2</v>
      </c>
    </row>
    <row r="282" spans="1:4" x14ac:dyDescent="0.35">
      <c r="A282" s="35">
        <v>30682</v>
      </c>
      <c r="B282" s="36">
        <f>VLOOKUP(A282,Data!$A:$AH,MATCH(Country!$A$1,Data!$A$1:$AH$1,),)</f>
        <v>17.75159</v>
      </c>
      <c r="C282" s="63">
        <f>IF(B270&gt;0,(Table2[[#This Row],[Country]]-B270)/B270,0)</f>
        <v>9.1252504277019295E-2</v>
      </c>
      <c r="D282" s="63">
        <f>IF(Table2[[#This Row],[Country]]&gt;0,(((Table2[[#This Row],[Country]]-B281)/B281)+1)^12-1,"")</f>
        <v>8.6306505993073213E-2</v>
      </c>
    </row>
    <row r="283" spans="1:4" x14ac:dyDescent="0.35">
      <c r="A283" s="35">
        <v>30713</v>
      </c>
      <c r="B283" s="36">
        <f>VLOOKUP(A283,Data!$A:$AH,MATCH(Country!$A$1,Data!$A$1:$AH$1,),)</f>
        <v>17.917629999999999</v>
      </c>
      <c r="C283" s="63">
        <f>IF(B271&gt;0,(Table2[[#This Row],[Country]]-B271)/B271,0)</f>
        <v>8.0829211825304628E-2</v>
      </c>
      <c r="D283" s="63">
        <f>IF(Table2[[#This Row],[Country]]&gt;0,(((Table2[[#This Row],[Country]]-B282)/B282)+1)^12-1,"")</f>
        <v>0.11820045838399662</v>
      </c>
    </row>
    <row r="284" spans="1:4" x14ac:dyDescent="0.35">
      <c r="A284" s="35">
        <v>30742</v>
      </c>
      <c r="B284" s="36">
        <f>VLOOKUP(A284,Data!$A:$AH,MATCH(Country!$A$1,Data!$A$1:$AH$1,),)</f>
        <v>18.058769999999999</v>
      </c>
      <c r="C284" s="63">
        <f>IF(B272&gt;0,(Table2[[#This Row],[Country]]-B272)/B272,0)</f>
        <v>7.9396644318167606E-2</v>
      </c>
      <c r="D284" s="63">
        <f>IF(Table2[[#This Row],[Country]]&gt;0,(((Table2[[#This Row],[Country]]-B283)/B283)+1)^12-1,"")</f>
        <v>9.8730629467511433E-2</v>
      </c>
    </row>
    <row r="285" spans="1:4" x14ac:dyDescent="0.35">
      <c r="A285" s="35">
        <v>30773</v>
      </c>
      <c r="B285" s="36">
        <f>VLOOKUP(A285,Data!$A:$AH,MATCH(Country!$A$1,Data!$A$1:$AH$1,),)</f>
        <v>18.19576</v>
      </c>
      <c r="C285" s="63">
        <f>IF(B273&gt;0,(Table2[[#This Row],[Country]]-B273)/B273,0)</f>
        <v>8.0400530113385341E-2</v>
      </c>
      <c r="D285" s="63">
        <f>IF(Table2[[#This Row],[Country]]&gt;0,(((Table2[[#This Row],[Country]]-B284)/B284)+1)^12-1,"")</f>
        <v>9.4925064432482831E-2</v>
      </c>
    </row>
    <row r="286" spans="1:4" x14ac:dyDescent="0.35">
      <c r="A286" s="35">
        <v>30803</v>
      </c>
      <c r="B286" s="36">
        <f>VLOOKUP(A286,Data!$A:$AH,MATCH(Country!$A$1,Data!$A$1:$AH$1,),)</f>
        <v>18.2987</v>
      </c>
      <c r="C286" s="63">
        <f>IF(B274&gt;0,(Table2[[#This Row],[Country]]-B274)/B274,0)</f>
        <v>7.8801749315825967E-2</v>
      </c>
      <c r="D286" s="63">
        <f>IF(Table2[[#This Row],[Country]]&gt;0,(((Table2[[#This Row],[Country]]-B285)/B285)+1)^12-1,"")</f>
        <v>7.0041068985954968E-2</v>
      </c>
    </row>
    <row r="287" spans="1:4" x14ac:dyDescent="0.35">
      <c r="A287" s="35">
        <v>30834</v>
      </c>
      <c r="B287" s="36">
        <f>VLOOKUP(A287,Data!$A:$AH,MATCH(Country!$A$1,Data!$A$1:$AH$1,),)</f>
        <v>18.390029999999999</v>
      </c>
      <c r="C287" s="63">
        <f>IF(B275&gt;0,(Table2[[#This Row],[Country]]-B275)/B275,0)</f>
        <v>7.8695361441542808E-2</v>
      </c>
      <c r="D287" s="63">
        <f>IF(Table2[[#This Row],[Country]]&gt;0,(((Table2[[#This Row],[Country]]-B286)/B286)+1)^12-1,"")</f>
        <v>6.1564549868965868E-2</v>
      </c>
    </row>
    <row r="288" spans="1:4" x14ac:dyDescent="0.35">
      <c r="A288" s="35">
        <v>30864</v>
      </c>
      <c r="B288" s="36">
        <f>VLOOKUP(A288,Data!$A:$AH,MATCH(Country!$A$1,Data!$A$1:$AH$1,),)</f>
        <v>18.459759999999999</v>
      </c>
      <c r="C288" s="63">
        <f>IF(B276&gt;0,(Table2[[#This Row],[Country]]-B276)/B276,0)</f>
        <v>7.6859356606087267E-2</v>
      </c>
      <c r="D288" s="63">
        <f>IF(Table2[[#This Row],[Country]]&gt;0,(((Table2[[#This Row],[Country]]-B287)/B287)+1)^12-1,"")</f>
        <v>4.6461733064230959E-2</v>
      </c>
    </row>
    <row r="289" spans="1:4" x14ac:dyDescent="0.35">
      <c r="A289" s="35">
        <v>30895</v>
      </c>
      <c r="B289" s="36">
        <f>VLOOKUP(A289,Data!$A:$AH,MATCH(Country!$A$1,Data!$A$1:$AH$1,),)</f>
        <v>18.517050000000001</v>
      </c>
      <c r="C289" s="63">
        <f>IF(B277&gt;0,(Table2[[#This Row],[Country]]-B277)/B277,0)</f>
        <v>7.5409731337042651E-2</v>
      </c>
      <c r="D289" s="63">
        <f>IF(Table2[[#This Row],[Country]]&gt;0,(((Table2[[#This Row],[Country]]-B288)/B288)+1)^12-1,"")</f>
        <v>3.7884406096327039E-2</v>
      </c>
    </row>
    <row r="290" spans="1:4" x14ac:dyDescent="0.35">
      <c r="A290" s="35">
        <v>30926</v>
      </c>
      <c r="B290" s="36">
        <f>VLOOKUP(A290,Data!$A:$AH,MATCH(Country!$A$1,Data!$A$1:$AH$1,),)</f>
        <v>18.633279999999999</v>
      </c>
      <c r="C290" s="63">
        <f>IF(B278&gt;0,(Table2[[#This Row],[Country]]-B278)/B278,0)</f>
        <v>7.7380835363787662E-2</v>
      </c>
      <c r="D290" s="63">
        <f>IF(Table2[[#This Row],[Country]]&gt;0,(((Table2[[#This Row],[Country]]-B289)/B289)+1)^12-1,"")</f>
        <v>7.7978577172386432E-2</v>
      </c>
    </row>
    <row r="291" spans="1:4" x14ac:dyDescent="0.35">
      <c r="A291" s="35">
        <v>30956</v>
      </c>
      <c r="B291" s="36">
        <f>VLOOKUP(A291,Data!$A:$AH,MATCH(Country!$A$1,Data!$A$1:$AH$1,),)</f>
        <v>18.75366</v>
      </c>
      <c r="C291" s="63">
        <f>IF(B279&gt;0,(Table2[[#This Row],[Country]]-B279)/B279,0)</f>
        <v>7.6076684333831912E-2</v>
      </c>
      <c r="D291" s="63">
        <f>IF(Table2[[#This Row],[Country]]&gt;0,(((Table2[[#This Row],[Country]]-B290)/B290)+1)^12-1,"")</f>
        <v>8.034069485710571E-2</v>
      </c>
    </row>
    <row r="292" spans="1:4" x14ac:dyDescent="0.35">
      <c r="A292" s="35">
        <v>30987</v>
      </c>
      <c r="B292" s="36">
        <f>VLOOKUP(A292,Data!$A:$AH,MATCH(Country!$A$1,Data!$A$1:$AH$1,),)</f>
        <v>18.940460000000002</v>
      </c>
      <c r="C292" s="63">
        <f>IF(B280&gt;0,(Table2[[#This Row],[Country]]-B280)/B280,0)</f>
        <v>8.0054993650411702E-2</v>
      </c>
      <c r="D292" s="63">
        <f>IF(Table2[[#This Row],[Country]]&gt;0,(((Table2[[#This Row],[Country]]-B291)/B291)+1)^12-1,"")</f>
        <v>0.12629929240188509</v>
      </c>
    </row>
    <row r="293" spans="1:4" x14ac:dyDescent="0.35">
      <c r="A293" s="35">
        <v>31017</v>
      </c>
      <c r="B293" s="36">
        <f>VLOOKUP(A293,Data!$A:$AH,MATCH(Country!$A$1,Data!$A$1:$AH$1,),)</f>
        <v>19.148009999999999</v>
      </c>
      <c r="C293" s="63">
        <f>IF(B281&gt;0,(Table2[[#This Row],[Country]]-B281)/B281,0)</f>
        <v>8.6131523493225934E-2</v>
      </c>
      <c r="D293" s="63">
        <f>IF(Table2[[#This Row],[Country]]&gt;0,(((Table2[[#This Row],[Country]]-B292)/B292)+1)^12-1,"")</f>
        <v>0.13971818887419007</v>
      </c>
    </row>
    <row r="294" spans="1:4" x14ac:dyDescent="0.35">
      <c r="A294" s="35">
        <v>31048</v>
      </c>
      <c r="B294" s="36">
        <f>VLOOKUP(A294,Data!$A:$AH,MATCH(Country!$A$1,Data!$A$1:$AH$1,),)</f>
        <v>19.363859999999999</v>
      </c>
      <c r="C294" s="63">
        <f>IF(B282&gt;0,(Table2[[#This Row],[Country]]-B282)/B282,0)</f>
        <v>9.0823976894464031E-2</v>
      </c>
      <c r="D294" s="63">
        <f>IF(Table2[[#This Row],[Country]]&gt;0,(((Table2[[#This Row],[Country]]-B293)/B293)+1)^12-1,"")</f>
        <v>0.14398271130418805</v>
      </c>
    </row>
    <row r="295" spans="1:4" x14ac:dyDescent="0.35">
      <c r="A295" s="35">
        <v>31079</v>
      </c>
      <c r="B295" s="36">
        <f>VLOOKUP(A295,Data!$A:$AH,MATCH(Country!$A$1,Data!$A$1:$AH$1,),)</f>
        <v>19.54402</v>
      </c>
      <c r="C295" s="63">
        <f>IF(B283&gt;0,(Table2[[#This Row],[Country]]-B283)/B283,0)</f>
        <v>9.0770375323075692E-2</v>
      </c>
      <c r="D295" s="63">
        <f>IF(Table2[[#This Row],[Country]]&gt;0,(((Table2[[#This Row],[Country]]-B294)/B294)+1)^12-1,"")</f>
        <v>0.11754127479261967</v>
      </c>
    </row>
    <row r="296" spans="1:4" x14ac:dyDescent="0.35">
      <c r="A296" s="35">
        <v>31107</v>
      </c>
      <c r="B296" s="36">
        <f>VLOOKUP(A296,Data!$A:$AH,MATCH(Country!$A$1,Data!$A$1:$AH$1,),)</f>
        <v>19.644480000000001</v>
      </c>
      <c r="C296" s="63">
        <f>IF(B284&gt;0,(Table2[[#This Row],[Country]]-B284)/B284,0)</f>
        <v>8.7808305881297705E-2</v>
      </c>
      <c r="D296" s="63">
        <f>IF(Table2[[#This Row],[Country]]&gt;0,(((Table2[[#This Row],[Country]]-B295)/B295)+1)^12-1,"")</f>
        <v>6.3456345012753879E-2</v>
      </c>
    </row>
    <row r="297" spans="1:4" x14ac:dyDescent="0.35">
      <c r="A297" s="35">
        <v>31138</v>
      </c>
      <c r="B297" s="36">
        <f>VLOOKUP(A297,Data!$A:$AH,MATCH(Country!$A$1,Data!$A$1:$AH$1,),)</f>
        <v>19.720859999999998</v>
      </c>
      <c r="C297" s="63">
        <f>IF(B285&gt;0,(Table2[[#This Row],[Country]]-B285)/B285,0)</f>
        <v>8.3816229715054411E-2</v>
      </c>
      <c r="D297" s="63">
        <f>IF(Table2[[#This Row],[Country]]&gt;0,(((Table2[[#This Row],[Country]]-B296)/B296)+1)^12-1,"")</f>
        <v>4.7668177677963275E-2</v>
      </c>
    </row>
    <row r="298" spans="1:4" x14ac:dyDescent="0.35">
      <c r="A298" s="35">
        <v>31168</v>
      </c>
      <c r="B298" s="36">
        <f>VLOOKUP(A298,Data!$A:$AH,MATCH(Country!$A$1,Data!$A$1:$AH$1,),)</f>
        <v>19.83792</v>
      </c>
      <c r="C298" s="63">
        <f>IF(B286&gt;0,(Table2[[#This Row],[Country]]-B286)/B286,0)</f>
        <v>8.4116357992644303E-2</v>
      </c>
      <c r="D298" s="63">
        <f>IF(Table2[[#This Row],[Country]]&gt;0,(((Table2[[#This Row],[Country]]-B297)/B297)+1)^12-1,"")</f>
        <v>7.3602253835365783E-2</v>
      </c>
    </row>
    <row r="299" spans="1:4" x14ac:dyDescent="0.35">
      <c r="A299" s="35">
        <v>31199</v>
      </c>
      <c r="B299" s="36">
        <f>VLOOKUP(A299,Data!$A:$AH,MATCH(Country!$A$1,Data!$A$1:$AH$1,),)</f>
        <v>20.029689999999999</v>
      </c>
      <c r="C299" s="63">
        <f>IF(B287&gt;0,(Table2[[#This Row],[Country]]-B287)/B287,0)</f>
        <v>8.9160267819030165E-2</v>
      </c>
      <c r="D299" s="63">
        <f>IF(Table2[[#This Row],[Country]]&gt;0,(((Table2[[#This Row],[Country]]-B298)/B298)+1)^12-1,"")</f>
        <v>0.12237276154399712</v>
      </c>
    </row>
    <row r="300" spans="1:4" x14ac:dyDescent="0.35">
      <c r="A300" s="35">
        <v>31229</v>
      </c>
      <c r="B300" s="36">
        <f>VLOOKUP(A300,Data!$A:$AH,MATCH(Country!$A$1,Data!$A$1:$AH$1,),)</f>
        <v>20.170000000000002</v>
      </c>
      <c r="C300" s="63">
        <f>IF(B288&gt;0,(Table2[[#This Row],[Country]]-B288)/B288,0)</f>
        <v>9.2646924987107221E-2</v>
      </c>
      <c r="D300" s="63">
        <f>IF(Table2[[#This Row],[Country]]&gt;0,(((Table2[[#This Row],[Country]]-B299)/B299)+1)^12-1,"")</f>
        <v>8.7376756623360086E-2</v>
      </c>
    </row>
    <row r="301" spans="1:4" x14ac:dyDescent="0.35">
      <c r="A301" s="35">
        <v>31260</v>
      </c>
      <c r="B301" s="36">
        <f>VLOOKUP(A301,Data!$A:$AH,MATCH(Country!$A$1,Data!$A$1:$AH$1,),)</f>
        <v>20.290379999999999</v>
      </c>
      <c r="C301" s="63">
        <f>IF(B289&gt;0,(Table2[[#This Row],[Country]]-B289)/B289,0)</f>
        <v>9.57674143559583E-2</v>
      </c>
      <c r="D301" s="63">
        <f>IF(Table2[[#This Row],[Country]]&gt;0,(((Table2[[#This Row],[Country]]-B300)/B300)+1)^12-1,"")</f>
        <v>7.4017576712209765E-2</v>
      </c>
    </row>
    <row r="302" spans="1:4" x14ac:dyDescent="0.35">
      <c r="A302" s="35">
        <v>31291</v>
      </c>
      <c r="B302" s="36">
        <f>VLOOKUP(A302,Data!$A:$AH,MATCH(Country!$A$1,Data!$A$1:$AH$1,),)</f>
        <v>20.393329999999999</v>
      </c>
      <c r="C302" s="63">
        <f>IF(B290&gt;0,(Table2[[#This Row],[Country]]-B290)/B290,0)</f>
        <v>9.4457336550516052E-2</v>
      </c>
      <c r="D302" s="63">
        <f>IF(Table2[[#This Row],[Country]]&gt;0,(((Table2[[#This Row],[Country]]-B301)/B301)+1)^12-1,"")</f>
        <v>6.2614152858947669E-2</v>
      </c>
    </row>
    <row r="303" spans="1:4" x14ac:dyDescent="0.35">
      <c r="A303" s="35">
        <v>31321</v>
      </c>
      <c r="B303" s="36">
        <f>VLOOKUP(A303,Data!$A:$AH,MATCH(Country!$A$1,Data!$A$1:$AH$1,),)</f>
        <v>20.489629999999998</v>
      </c>
      <c r="C303" s="63">
        <f>IF(B291&gt;0,(Table2[[#This Row],[Country]]-B291)/B291,0)</f>
        <v>9.2566997588737251E-2</v>
      </c>
      <c r="D303" s="63">
        <f>IF(Table2[[#This Row],[Country]]&gt;0,(((Table2[[#This Row],[Country]]-B302)/B302)+1)^12-1,"")</f>
        <v>5.816070263798423E-2</v>
      </c>
    </row>
    <row r="304" spans="1:4" x14ac:dyDescent="0.35">
      <c r="A304" s="35">
        <v>31352</v>
      </c>
      <c r="B304" s="36">
        <f>VLOOKUP(A304,Data!$A:$AH,MATCH(Country!$A$1,Data!$A$1:$AH$1,),)</f>
        <v>20.570989999999998</v>
      </c>
      <c r="C304" s="63">
        <f>IF(B292&gt;0,(Table2[[#This Row],[Country]]-B292)/B292,0)</f>
        <v>8.6087138327157656E-2</v>
      </c>
      <c r="D304" s="63">
        <f>IF(Table2[[#This Row],[Country]]&gt;0,(((Table2[[#This Row],[Country]]-B303)/B303)+1)^12-1,"")</f>
        <v>4.8704000111372769E-2</v>
      </c>
    </row>
    <row r="305" spans="1:6" x14ac:dyDescent="0.35">
      <c r="A305" s="35">
        <v>31382</v>
      </c>
      <c r="B305" s="36">
        <f>VLOOKUP(A305,Data!$A:$AH,MATCH(Country!$A$1,Data!$A$1:$AH$1,),)</f>
        <v>20.689710000000002</v>
      </c>
      <c r="C305" s="63">
        <f>IF(B293&gt;0,(Table2[[#This Row],[Country]]-B293)/B293,0)</f>
        <v>8.0514894237051382E-2</v>
      </c>
      <c r="D305" s="63">
        <f>IF(Table2[[#This Row],[Country]]&gt;0,(((Table2[[#This Row],[Country]]-B304)/B304)+1)^12-1,"")</f>
        <v>7.1495924658945942E-2</v>
      </c>
    </row>
    <row r="306" spans="1:6" x14ac:dyDescent="0.35">
      <c r="A306" s="35">
        <v>31413</v>
      </c>
      <c r="B306" s="36">
        <f>VLOOKUP(A306,Data!$A:$AH,MATCH(Country!$A$1,Data!$A$1:$AH$1,),)</f>
        <v>20.772729999999999</v>
      </c>
      <c r="C306" s="63">
        <f>IF(B294&gt;0,(Table2[[#This Row],[Country]]-B294)/B294,0)</f>
        <v>7.275770430069213E-2</v>
      </c>
      <c r="D306" s="63">
        <f>IF(Table2[[#This Row],[Country]]&gt;0,(((Table2[[#This Row],[Country]]-B305)/B305)+1)^12-1,"")</f>
        <v>4.9228490571767258E-2</v>
      </c>
    </row>
    <row r="307" spans="1:6" x14ac:dyDescent="0.35">
      <c r="A307" s="35">
        <v>31444</v>
      </c>
      <c r="B307" s="36">
        <f>VLOOKUP(A307,Data!$A:$AH,MATCH(Country!$A$1,Data!$A$1:$AH$1,),)</f>
        <v>20.862400000000001</v>
      </c>
      <c r="C307" s="63">
        <f>IF(B295&gt;0,(Table2[[#This Row],[Country]]-B295)/B295,0)</f>
        <v>6.7456951026452147E-2</v>
      </c>
      <c r="D307" s="63">
        <f>IF(Table2[[#This Row],[Country]]&gt;0,(((Table2[[#This Row],[Country]]-B306)/B306)+1)^12-1,"")</f>
        <v>5.3048322404852577E-2</v>
      </c>
    </row>
    <row r="308" spans="1:6" x14ac:dyDescent="0.35">
      <c r="A308" s="35">
        <v>31472</v>
      </c>
      <c r="B308" s="36">
        <f>VLOOKUP(A308,Data!$A:$AH,MATCH(Country!$A$1,Data!$A$1:$AH$1,),)</f>
        <v>21.030100000000001</v>
      </c>
      <c r="C308" s="63">
        <f>IF(B296&gt;0,(Table2[[#This Row],[Country]]-B296)/B296,0)</f>
        <v>7.0534827086285778E-2</v>
      </c>
      <c r="D308" s="63">
        <f>IF(Table2[[#This Row],[Country]]&gt;0,(((Table2[[#This Row],[Country]]-B307)/B307)+1)^12-1,"")</f>
        <v>0.10084161250023538</v>
      </c>
    </row>
    <row r="309" spans="1:6" x14ac:dyDescent="0.35">
      <c r="A309" s="35">
        <v>31503</v>
      </c>
      <c r="B309" s="36">
        <f>VLOOKUP(A309,Data!$A:$AH,MATCH(Country!$A$1,Data!$A$1:$AH$1,),)</f>
        <v>21.23516</v>
      </c>
      <c r="C309" s="63">
        <f>IF(B297&gt;0,(Table2[[#This Row],[Country]]-B297)/B297,0)</f>
        <v>7.678671214135703E-2</v>
      </c>
      <c r="D309" s="63">
        <f>IF(Table2[[#This Row],[Country]]&gt;0,(((Table2[[#This Row],[Country]]-B308)/B308)+1)^12-1,"")</f>
        <v>0.12349306935562709</v>
      </c>
    </row>
    <row r="310" spans="1:6" x14ac:dyDescent="0.35">
      <c r="A310" s="35">
        <v>31533</v>
      </c>
      <c r="B310" s="36">
        <f>VLOOKUP(A310,Data!$A:$AH,MATCH(Country!$A$1,Data!$A$1:$AH$1,),)</f>
        <v>21.459320000000002</v>
      </c>
      <c r="C310" s="63">
        <f>IF(B298&gt;0,(Table2[[#This Row],[Country]]-B298)/B298,0)</f>
        <v>8.1732359037641103E-2</v>
      </c>
      <c r="D310" s="63">
        <f>IF(Table2[[#This Row],[Country]]&gt;0,(((Table2[[#This Row],[Country]]-B309)/B309)+1)^12-1,"")</f>
        <v>0.13429239557060546</v>
      </c>
    </row>
    <row r="311" spans="1:6" x14ac:dyDescent="0.35">
      <c r="A311" s="35">
        <v>31564</v>
      </c>
      <c r="B311" s="36">
        <f>VLOOKUP(A311,Data!$A:$AH,MATCH(Country!$A$1,Data!$A$1:$AH$1,),)</f>
        <v>21.627020000000002</v>
      </c>
      <c r="C311" s="63">
        <f>IF(B299&gt;0,(Table2[[#This Row],[Country]]-B299)/B299,0)</f>
        <v>7.9748113924878669E-2</v>
      </c>
      <c r="D311" s="63">
        <f>IF(Table2[[#This Row],[Country]]&gt;0,(((Table2[[#This Row],[Country]]-B310)/B310)+1)^12-1,"")</f>
        <v>9.7914979814234027E-2</v>
      </c>
    </row>
    <row r="312" spans="1:6" x14ac:dyDescent="0.35">
      <c r="A312" s="35">
        <v>31594</v>
      </c>
      <c r="B312" s="36">
        <f>VLOOKUP(A312,Data!$A:$AH,MATCH(Country!$A$1,Data!$A$1:$AH$1,),)</f>
        <v>21.806349999999998</v>
      </c>
      <c r="C312" s="63">
        <f>IF(B300&gt;0,(Table2[[#This Row],[Country]]-B300)/B300,0)</f>
        <v>8.112791274169541E-2</v>
      </c>
      <c r="D312" s="63">
        <f>IF(Table2[[#This Row],[Country]]&gt;0,(((Table2[[#This Row],[Country]]-B311)/B311)+1)^12-1,"")</f>
        <v>0.10416902123667948</v>
      </c>
    </row>
    <row r="313" spans="1:6" x14ac:dyDescent="0.35">
      <c r="A313" s="35">
        <v>31625</v>
      </c>
      <c r="B313" s="36">
        <f>VLOOKUP(A313,Data!$A:$AH,MATCH(Country!$A$1,Data!$A$1:$AH$1,),)</f>
        <v>21.97156</v>
      </c>
      <c r="C313" s="63">
        <f>IF(B301&gt;0,(Table2[[#This Row],[Country]]-B301)/B301,0)</f>
        <v>8.2856013539421208E-2</v>
      </c>
      <c r="D313" s="63">
        <f>IF(Table2[[#This Row],[Country]]&gt;0,(((Table2[[#This Row],[Country]]-B312)/B312)+1)^12-1,"")</f>
        <v>9.4800479441902841E-2</v>
      </c>
    </row>
    <row r="314" spans="1:6" x14ac:dyDescent="0.35">
      <c r="A314" s="35">
        <v>31656</v>
      </c>
      <c r="B314" s="36">
        <f>VLOOKUP(A314,Data!$A:$AH,MATCH(Country!$A$1,Data!$A$1:$AH$1,),)</f>
        <v>22.148399999999999</v>
      </c>
      <c r="C314" s="63">
        <f>IF(B302&gt;0,(Table2[[#This Row],[Country]]-B302)/B302,0)</f>
        <v>8.6060981703331429E-2</v>
      </c>
      <c r="D314" s="63">
        <f>IF(Table2[[#This Row],[Country]]&gt;0,(((Table2[[#This Row],[Country]]-B313)/B313)+1)^12-1,"")</f>
        <v>0.10097530944267952</v>
      </c>
    </row>
    <row r="315" spans="1:6" x14ac:dyDescent="0.35">
      <c r="A315" s="35">
        <v>31686</v>
      </c>
      <c r="B315" s="36">
        <f>VLOOKUP(A315,Data!$A:$AH,MATCH(Country!$A$1,Data!$A$1:$AH$1,),)</f>
        <v>22.311119999999999</v>
      </c>
      <c r="C315" s="63">
        <f>IF(B303&gt;0,(Table2[[#This Row],[Country]]-B303)/B303,0)</f>
        <v>8.8898140181155091E-2</v>
      </c>
      <c r="D315" s="63">
        <f>IF(Table2[[#This Row],[Country]]&gt;0,(((Table2[[#This Row],[Country]]-B314)/B314)+1)^12-1,"")</f>
        <v>9.1812759785004694E-2</v>
      </c>
    </row>
    <row r="316" spans="1:6" x14ac:dyDescent="0.35">
      <c r="A316" s="35">
        <v>31717</v>
      </c>
      <c r="B316" s="36">
        <f>VLOOKUP(A316,Data!$A:$AH,MATCH(Country!$A$1,Data!$A$1:$AH$1,),)</f>
        <v>22.42652</v>
      </c>
      <c r="C316" s="63">
        <f>IF(B304&gt;0,(Table2[[#This Row],[Country]]-B304)/B304,0)</f>
        <v>9.0201298041562503E-2</v>
      </c>
      <c r="D316" s="63">
        <f>IF(Table2[[#This Row],[Country]]&gt;0,(((Table2[[#This Row],[Country]]-B315)/B315)+1)^12-1,"")</f>
        <v>6.3864187077559587E-2</v>
      </c>
    </row>
    <row r="317" spans="1:6" x14ac:dyDescent="0.35">
      <c r="A317" s="35">
        <v>31747</v>
      </c>
      <c r="B317" s="36">
        <f>VLOOKUP(A317,Data!$A:$AH,MATCH(Country!$A$1,Data!$A$1:$AH$1,),)</f>
        <v>22.64818</v>
      </c>
      <c r="C317" s="63">
        <f>IF(B305&gt;0,(Table2[[#This Row],[Country]]-B305)/B305,0)</f>
        <v>9.4659132486632158E-2</v>
      </c>
      <c r="D317" s="63">
        <f>IF(Table2[[#This Row],[Country]]&gt;0,(((Table2[[#This Row],[Country]]-B316)/B316)+1)^12-1,"")</f>
        <v>0.12527078030191108</v>
      </c>
    </row>
    <row r="318" spans="1:6" x14ac:dyDescent="0.35">
      <c r="A318" s="35">
        <v>31778</v>
      </c>
      <c r="B318" s="36">
        <f>VLOOKUP(A318,Data!$A:$AH,MATCH(Country!$A$1,Data!$A$1:$AH$1,),)</f>
        <v>22.780190000000001</v>
      </c>
      <c r="C318" s="63">
        <f>IF(B306&gt;0,(Table2[[#This Row],[Country]]-B306)/B306,0)</f>
        <v>9.6639199565969516E-2</v>
      </c>
      <c r="D318" s="63">
        <f>IF(Table2[[#This Row],[Country]]&gt;0,(((Table2[[#This Row],[Country]]-B317)/B317)+1)^12-1,"")</f>
        <v>7.2231121271115084E-2</v>
      </c>
    </row>
    <row r="319" spans="1:6" x14ac:dyDescent="0.35">
      <c r="A319" s="35">
        <v>31809</v>
      </c>
      <c r="B319" s="36">
        <f>VLOOKUP(A319,Data!$A:$AH,MATCH(Country!$A$1,Data!$A$1:$AH$1,),)</f>
        <v>22.81007</v>
      </c>
      <c r="C319" s="63">
        <f>IF(B307&gt;0,(Table2[[#This Row],[Country]]-B307)/B307,0)</f>
        <v>9.3357907048086441E-2</v>
      </c>
      <c r="D319" s="63">
        <f>IF(Table2[[#This Row],[Country]]&gt;0,(((Table2[[#This Row],[Country]]-B318)/B318)+1)^12-1,"")</f>
        <v>1.5854040433318728E-2</v>
      </c>
      <c r="F319" s="21"/>
    </row>
    <row r="320" spans="1:6" x14ac:dyDescent="0.35">
      <c r="A320" s="35">
        <v>31837</v>
      </c>
      <c r="B320" s="36">
        <f>VLOOKUP(A320,Data!$A:$AH,MATCH(Country!$A$1,Data!$A$1:$AH$1,),)</f>
        <v>22.861550000000001</v>
      </c>
      <c r="C320" s="63">
        <f>IF(B308&gt;0,(Table2[[#This Row],[Country]]-B308)/B308,0)</f>
        <v>8.7087079947313614E-2</v>
      </c>
      <c r="D320" s="63">
        <f>IF(Table2[[#This Row],[Country]]&gt;0,(((Table2[[#This Row],[Country]]-B319)/B319)+1)^12-1,"")</f>
        <v>2.7421494056731222E-2</v>
      </c>
    </row>
    <row r="321" spans="1:4" x14ac:dyDescent="0.35">
      <c r="A321" s="35">
        <v>31868</v>
      </c>
      <c r="B321" s="36">
        <f>VLOOKUP(A321,Data!$A:$AH,MATCH(Country!$A$1,Data!$A$1:$AH$1,),)</f>
        <v>22.977779999999999</v>
      </c>
      <c r="C321" s="63">
        <f>IF(B309&gt;0,(Table2[[#This Row],[Country]]-B309)/B309,0)</f>
        <v>8.2062955965483603E-2</v>
      </c>
      <c r="D321" s="63">
        <f>IF(Table2[[#This Row],[Country]]&gt;0,(((Table2[[#This Row],[Country]]-B320)/B320)+1)^12-1,"")</f>
        <v>6.2744191822021067E-2</v>
      </c>
    </row>
    <row r="322" spans="1:4" x14ac:dyDescent="0.35">
      <c r="A322" s="35">
        <v>31898</v>
      </c>
      <c r="B322" s="36">
        <f>VLOOKUP(A322,Data!$A:$AH,MATCH(Country!$A$1,Data!$A$1:$AH$1,),)</f>
        <v>23.020949999999999</v>
      </c>
      <c r="C322" s="63">
        <f>IF(B310&gt;0,(Table2[[#This Row],[Country]]-B310)/B310,0)</f>
        <v>7.277164420867005E-2</v>
      </c>
      <c r="D322" s="63">
        <f>IF(Table2[[#This Row],[Country]]&gt;0,(((Table2[[#This Row],[Country]]-B321)/B321)+1)^12-1,"")</f>
        <v>2.2779689746103449E-2</v>
      </c>
    </row>
    <row r="323" spans="1:4" x14ac:dyDescent="0.35">
      <c r="A323" s="35">
        <v>31929</v>
      </c>
      <c r="B323" s="36">
        <f>VLOOKUP(A323,Data!$A:$AH,MATCH(Country!$A$1,Data!$A$1:$AH$1,),)</f>
        <v>23.035060000000001</v>
      </c>
      <c r="C323" s="63">
        <f>IF(B311&gt;0,(Table2[[#This Row],[Country]]-B311)/B311,0)</f>
        <v>6.5105594760628119E-2</v>
      </c>
      <c r="D323" s="63">
        <f>IF(Table2[[#This Row],[Country]]&gt;0,(((Table2[[#This Row],[Country]]-B322)/B322)+1)^12-1,"")</f>
        <v>7.3798846537311835E-3</v>
      </c>
    </row>
    <row r="324" spans="1:4" x14ac:dyDescent="0.35">
      <c r="A324" s="35">
        <v>31959</v>
      </c>
      <c r="B324" s="36">
        <f>VLOOKUP(A324,Data!$A:$AH,MATCH(Country!$A$1,Data!$A$1:$AH$1,),)</f>
        <v>23.07159</v>
      </c>
      <c r="C324" s="63">
        <f>IF(B312&gt;0,(Table2[[#This Row],[Country]]-B312)/B312,0)</f>
        <v>5.8021631313814659E-2</v>
      </c>
      <c r="D324" s="63">
        <f>IF(Table2[[#This Row],[Country]]&gt;0,(((Table2[[#This Row],[Country]]-B323)/B323)+1)^12-1,"")</f>
        <v>1.9196985833138669E-2</v>
      </c>
    </row>
    <row r="325" spans="1:4" x14ac:dyDescent="0.35">
      <c r="A325" s="35">
        <v>31990</v>
      </c>
      <c r="B325" s="36">
        <f>VLOOKUP(A325,Data!$A:$AH,MATCH(Country!$A$1,Data!$A$1:$AH$1,),)</f>
        <v>23.147970000000001</v>
      </c>
      <c r="C325" s="63">
        <f>IF(B313&gt;0,(Table2[[#This Row],[Country]]-B313)/B313,0)</f>
        <v>5.3542397535723478E-2</v>
      </c>
      <c r="D325" s="63">
        <f>IF(Table2[[#This Row],[Country]]&gt;0,(((Table2[[#This Row],[Country]]-B324)/B324)+1)^12-1,"")</f>
        <v>4.0458172464607589E-2</v>
      </c>
    </row>
    <row r="326" spans="1:4" x14ac:dyDescent="0.35">
      <c r="A326" s="35">
        <v>32021</v>
      </c>
      <c r="B326" s="36">
        <f>VLOOKUP(A326,Data!$A:$AH,MATCH(Country!$A$1,Data!$A$1:$AH$1,),)</f>
        <v>23.241779999999999</v>
      </c>
      <c r="C326" s="63">
        <f>IF(B314&gt;0,(Table2[[#This Row],[Country]]-B314)/B314,0)</f>
        <v>4.9366094164815508E-2</v>
      </c>
      <c r="D326" s="63">
        <f>IF(Table2[[#This Row],[Country]]&gt;0,(((Table2[[#This Row],[Country]]-B325)/B325)+1)^12-1,"")</f>
        <v>4.9730223513511307E-2</v>
      </c>
    </row>
    <row r="327" spans="1:4" x14ac:dyDescent="0.35">
      <c r="A327" s="35">
        <v>32051</v>
      </c>
      <c r="B327" s="36">
        <f>VLOOKUP(A327,Data!$A:$AH,MATCH(Country!$A$1,Data!$A$1:$AH$1,),)</f>
        <v>23.36881</v>
      </c>
      <c r="C327" s="63">
        <f>IF(B315&gt;0,(Table2[[#This Row],[Country]]-B315)/B315,0)</f>
        <v>4.7406405415774774E-2</v>
      </c>
      <c r="D327" s="63">
        <f>IF(Table2[[#This Row],[Country]]&gt;0,(((Table2[[#This Row],[Country]]-B326)/B326)+1)^12-1,"")</f>
        <v>6.7595019774123299E-2</v>
      </c>
    </row>
    <row r="328" spans="1:4" x14ac:dyDescent="0.35">
      <c r="A328" s="35">
        <v>32082</v>
      </c>
      <c r="B328" s="36">
        <f>VLOOKUP(A328,Data!$A:$AH,MATCH(Country!$A$1,Data!$A$1:$AH$1,),)</f>
        <v>23.402850000000001</v>
      </c>
      <c r="C328" s="63">
        <f>IF(B316&gt;0,(Table2[[#This Row],[Country]]-B316)/B316,0)</f>
        <v>4.3534618835200503E-2</v>
      </c>
      <c r="D328" s="63">
        <f>IF(Table2[[#This Row],[Country]]&gt;0,(((Table2[[#This Row],[Country]]-B327)/B327)+1)^12-1,"")</f>
        <v>1.7620430527700792E-2</v>
      </c>
    </row>
    <row r="329" spans="1:4" x14ac:dyDescent="0.35">
      <c r="A329" s="35">
        <v>32112</v>
      </c>
      <c r="B329" s="36">
        <f>VLOOKUP(A329,Data!$A:$AH,MATCH(Country!$A$1,Data!$A$1:$AH$1,),)</f>
        <v>23.465109999999999</v>
      </c>
      <c r="C329" s="63">
        <f>IF(B317&gt;0,(Table2[[#This Row],[Country]]-B317)/B317,0)</f>
        <v>3.6070448044831824E-2</v>
      </c>
      <c r="D329" s="63">
        <f>IF(Table2[[#This Row],[Country]]&gt;0,(((Table2[[#This Row],[Country]]-B328)/B328)+1)^12-1,"")</f>
        <v>3.2395600053773954E-2</v>
      </c>
    </row>
    <row r="330" spans="1:4" x14ac:dyDescent="0.35">
      <c r="A330" s="35">
        <v>32143</v>
      </c>
      <c r="B330" s="36">
        <f>VLOOKUP(A330,Data!$A:$AH,MATCH(Country!$A$1,Data!$A$1:$AH$1,),)</f>
        <v>23.63946</v>
      </c>
      <c r="C330" s="63">
        <f>IF(B318&gt;0,(Table2[[#This Row],[Country]]-B318)/B318,0)</f>
        <v>3.7720054134754738E-2</v>
      </c>
      <c r="D330" s="63">
        <f>IF(Table2[[#This Row],[Country]]&gt;0,(((Table2[[#This Row],[Country]]-B329)/B329)+1)^12-1,"")</f>
        <v>9.28976362001388E-2</v>
      </c>
    </row>
    <row r="331" spans="1:4" x14ac:dyDescent="0.35">
      <c r="A331" s="35">
        <v>32174</v>
      </c>
      <c r="B331" s="36">
        <f>VLOOKUP(A331,Data!$A:$AH,MATCH(Country!$A$1,Data!$A$1:$AH$1,),)</f>
        <v>23.830400000000001</v>
      </c>
      <c r="C331" s="63">
        <f>IF(B319&gt;0,(Table2[[#This Row],[Country]]-B319)/B319,0)</f>
        <v>4.4731559350760487E-2</v>
      </c>
      <c r="D331" s="63">
        <f>IF(Table2[[#This Row],[Country]]&gt;0,(((Table2[[#This Row],[Country]]-B330)/B330)+1)^12-1,"")</f>
        <v>0.10135002501536605</v>
      </c>
    </row>
    <row r="332" spans="1:4" x14ac:dyDescent="0.35">
      <c r="A332" s="35">
        <v>32203</v>
      </c>
      <c r="B332" s="36">
        <f>VLOOKUP(A332,Data!$A:$AH,MATCH(Country!$A$1,Data!$A$1:$AH$1,),)</f>
        <v>23.998940000000001</v>
      </c>
      <c r="C332" s="63">
        <f>IF(B320&gt;0,(Table2[[#This Row],[Country]]-B320)/B320,0)</f>
        <v>4.9751219842924028E-2</v>
      </c>
      <c r="D332" s="63">
        <f>IF(Table2[[#This Row],[Country]]&gt;0,(((Table2[[#This Row],[Country]]-B331)/B331)+1)^12-1,"")</f>
        <v>8.8250144313162693E-2</v>
      </c>
    </row>
    <row r="333" spans="1:4" x14ac:dyDescent="0.35">
      <c r="A333" s="35">
        <v>32234</v>
      </c>
      <c r="B333" s="36">
        <f>VLOOKUP(A333,Data!$A:$AH,MATCH(Country!$A$1,Data!$A$1:$AH$1,),)</f>
        <v>24.16498</v>
      </c>
      <c r="C333" s="63">
        <f>IF(B321&gt;0,(Table2[[#This Row],[Country]]-B321)/B321,0)</f>
        <v>5.166730641515415E-2</v>
      </c>
      <c r="D333" s="63">
        <f>IF(Table2[[#This Row],[Country]]&gt;0,(((Table2[[#This Row],[Country]]-B332)/B332)+1)^12-1,"")</f>
        <v>8.6256932222745775E-2</v>
      </c>
    </row>
    <row r="334" spans="1:4" x14ac:dyDescent="0.35">
      <c r="A334" s="35">
        <v>32264</v>
      </c>
      <c r="B334" s="36">
        <f>VLOOKUP(A334,Data!$A:$AH,MATCH(Country!$A$1,Data!$A$1:$AH$1,),)</f>
        <v>24.292000000000002</v>
      </c>
      <c r="C334" s="63">
        <f>IF(B322&gt;0,(Table2[[#This Row],[Country]]-B322)/B322,0)</f>
        <v>5.521275186297709E-2</v>
      </c>
      <c r="D334" s="63">
        <f>IF(Table2[[#This Row],[Country]]&gt;0,(((Table2[[#This Row],[Country]]-B333)/B333)+1)^12-1,"")</f>
        <v>6.4932273927457151E-2</v>
      </c>
    </row>
    <row r="335" spans="1:4" x14ac:dyDescent="0.35">
      <c r="A335" s="35">
        <v>32295</v>
      </c>
      <c r="B335" s="36">
        <f>VLOOKUP(A335,Data!$A:$AH,MATCH(Country!$A$1,Data!$A$1:$AH$1,),)</f>
        <v>24.394950000000001</v>
      </c>
      <c r="C335" s="63">
        <f>IF(B323&gt;0,(Table2[[#This Row],[Country]]-B323)/B323,0)</f>
        <v>5.9035661291961035E-2</v>
      </c>
      <c r="D335" s="63">
        <f>IF(Table2[[#This Row],[Country]]&gt;0,(((Table2[[#This Row],[Country]]-B334)/B334)+1)^12-1,"")</f>
        <v>5.2058569884113393E-2</v>
      </c>
    </row>
    <row r="336" spans="1:4" x14ac:dyDescent="0.35">
      <c r="A336" s="35">
        <v>32325</v>
      </c>
      <c r="B336" s="36">
        <f>VLOOKUP(A336,Data!$A:$AH,MATCH(Country!$A$1,Data!$A$1:$AH$1,),)</f>
        <v>24.46801</v>
      </c>
      <c r="C336" s="63">
        <f>IF(B324&gt;0,(Table2[[#This Row],[Country]]-B324)/B324,0)</f>
        <v>6.0525520781185824E-2</v>
      </c>
      <c r="D336" s="63">
        <f>IF(Table2[[#This Row],[Country]]&gt;0,(((Table2[[#This Row],[Country]]-B335)/B335)+1)^12-1,"")</f>
        <v>3.6536510370365427E-2</v>
      </c>
    </row>
    <row r="337" spans="1:4" x14ac:dyDescent="0.35">
      <c r="A337" s="35">
        <v>32356</v>
      </c>
      <c r="B337" s="36">
        <f>VLOOKUP(A337,Data!$A:$AH,MATCH(Country!$A$1,Data!$A$1:$AH$1,),)</f>
        <v>24.507860000000001</v>
      </c>
      <c r="C337" s="63">
        <f>IF(B325&gt;0,(Table2[[#This Row],[Country]]-B325)/B325,0)</f>
        <v>5.8747700122300142E-2</v>
      </c>
      <c r="D337" s="63">
        <f>IF(Table2[[#This Row],[Country]]&gt;0,(((Table2[[#This Row],[Country]]-B336)/B336)+1)^12-1,"")</f>
        <v>1.9719906577998048E-2</v>
      </c>
    </row>
    <row r="338" spans="1:4" x14ac:dyDescent="0.35">
      <c r="A338" s="35">
        <v>32387</v>
      </c>
      <c r="B338" s="36">
        <f>VLOOKUP(A338,Data!$A:$AH,MATCH(Country!$A$1,Data!$A$1:$AH$1,),)</f>
        <v>24.548539999999999</v>
      </c>
      <c r="C338" s="63">
        <f>IF(B326&gt;0,(Table2[[#This Row],[Country]]-B326)/B326,0)</f>
        <v>5.6224609302729857E-2</v>
      </c>
      <c r="D338" s="63">
        <f>IF(Table2[[#This Row],[Country]]&gt;0,(((Table2[[#This Row],[Country]]-B337)/B337)+1)^12-1,"")</f>
        <v>2.0101360016260728E-2</v>
      </c>
    </row>
    <row r="339" spans="1:4" x14ac:dyDescent="0.35">
      <c r="A339" s="35">
        <v>32417</v>
      </c>
      <c r="B339" s="36">
        <f>VLOOKUP(A339,Data!$A:$AH,MATCH(Country!$A$1,Data!$A$1:$AH$1,),)</f>
        <v>24.618269999999999</v>
      </c>
      <c r="C339" s="63">
        <f>IF(B327&gt;0,(Table2[[#This Row],[Country]]-B327)/B327,0)</f>
        <v>5.3466992970544892E-2</v>
      </c>
      <c r="D339" s="63">
        <f>IF(Table2[[#This Row],[Country]]&gt;0,(((Table2[[#This Row],[Country]]-B338)/B338)+1)^12-1,"")</f>
        <v>3.4623526989420172E-2</v>
      </c>
    </row>
    <row r="340" spans="1:4" x14ac:dyDescent="0.35">
      <c r="A340" s="35">
        <v>32448</v>
      </c>
      <c r="B340" s="36">
        <f>VLOOKUP(A340,Data!$A:$AH,MATCH(Country!$A$1,Data!$A$1:$AH$1,),)</f>
        <v>24.741980000000002</v>
      </c>
      <c r="C340" s="63">
        <f>IF(B328&gt;0,(Table2[[#This Row],[Country]]-B328)/B328,0)</f>
        <v>5.7220808576733208E-2</v>
      </c>
      <c r="D340" s="63">
        <f>IF(Table2[[#This Row],[Country]]&gt;0,(((Table2[[#This Row],[Country]]-B339)/B339)+1)^12-1,"")</f>
        <v>6.1996418737148007E-2</v>
      </c>
    </row>
    <row r="341" spans="1:4" x14ac:dyDescent="0.35">
      <c r="A341" s="35">
        <v>32478</v>
      </c>
      <c r="B341" s="36">
        <f>VLOOKUP(A341,Data!$A:$AH,MATCH(Country!$A$1,Data!$A$1:$AH$1,),)</f>
        <v>24.808389999999999</v>
      </c>
      <c r="C341" s="63">
        <f>IF(B329&gt;0,(Table2[[#This Row],[Country]]-B329)/B329,0)</f>
        <v>5.7245842870542692E-2</v>
      </c>
      <c r="D341" s="63">
        <f>IF(Table2[[#This Row],[Country]]&gt;0,(((Table2[[#This Row],[Country]]-B340)/B340)+1)^12-1,"")</f>
        <v>3.2688995652873531E-2</v>
      </c>
    </row>
    <row r="342" spans="1:4" x14ac:dyDescent="0.35">
      <c r="A342" s="35">
        <v>32509</v>
      </c>
      <c r="B342" s="36">
        <f>VLOOKUP(A342,Data!$A:$AH,MATCH(Country!$A$1,Data!$A$1:$AH$1,),)</f>
        <v>24.83745</v>
      </c>
      <c r="C342" s="63">
        <f>IF(B330&gt;0,(Table2[[#This Row],[Country]]-B330)/B330,0)</f>
        <v>5.0677553548177531E-2</v>
      </c>
      <c r="D342" s="63">
        <f>IF(Table2[[#This Row],[Country]]&gt;0,(((Table2[[#This Row],[Country]]-B341)/B341)+1)^12-1,"")</f>
        <v>1.4147449770619769E-2</v>
      </c>
    </row>
    <row r="343" spans="1:4" x14ac:dyDescent="0.35">
      <c r="A343" s="35">
        <v>32540</v>
      </c>
      <c r="B343" s="36">
        <f>VLOOKUP(A343,Data!$A:$AH,MATCH(Country!$A$1,Data!$A$1:$AH$1,),)</f>
        <v>24.8416</v>
      </c>
      <c r="C343" s="63">
        <f>IF(B331&gt;0,(Table2[[#This Row],[Country]]-B331)/B331,0)</f>
        <v>4.2433194574996592E-2</v>
      </c>
      <c r="D343" s="63">
        <f>IF(Table2[[#This Row],[Country]]&gt;0,(((Table2[[#This Row],[Country]]-B342)/B342)+1)^12-1,"")</f>
        <v>2.0068803545589819E-3</v>
      </c>
    </row>
    <row r="344" spans="1:4" x14ac:dyDescent="0.35">
      <c r="A344" s="35">
        <v>32568</v>
      </c>
      <c r="B344" s="36">
        <f>VLOOKUP(A344,Data!$A:$AH,MATCH(Country!$A$1,Data!$A$1:$AH$1,),)</f>
        <v>24.903870000000001</v>
      </c>
      <c r="C344" s="63">
        <f>IF(B332&gt;0,(Table2[[#This Row],[Country]]-B332)/B332,0)</f>
        <v>3.7707082062791115E-2</v>
      </c>
      <c r="D344" s="63">
        <f>IF(Table2[[#This Row],[Country]]&gt;0,(((Table2[[#This Row],[Country]]-B343)/B343)+1)^12-1,"")</f>
        <v>3.0498380951242243E-2</v>
      </c>
    </row>
    <row r="345" spans="1:4" x14ac:dyDescent="0.35">
      <c r="A345" s="35">
        <v>32599</v>
      </c>
      <c r="B345" s="36">
        <f>VLOOKUP(A345,Data!$A:$AH,MATCH(Country!$A$1,Data!$A$1:$AH$1,),)</f>
        <v>24.95617</v>
      </c>
      <c r="C345" s="63">
        <f>IF(B333&gt;0,(Table2[[#This Row],[Country]]-B333)/B333,0)</f>
        <v>3.2741181660402796E-2</v>
      </c>
      <c r="D345" s="63">
        <f>IF(Table2[[#This Row],[Country]]&gt;0,(((Table2[[#This Row],[Country]]-B344)/B344)+1)^12-1,"")</f>
        <v>2.5494030658226974E-2</v>
      </c>
    </row>
    <row r="346" spans="1:4" x14ac:dyDescent="0.35">
      <c r="A346" s="35">
        <v>32629</v>
      </c>
      <c r="B346" s="36">
        <f>VLOOKUP(A346,Data!$A:$AH,MATCH(Country!$A$1,Data!$A$1:$AH$1,),)</f>
        <v>25.002659999999999</v>
      </c>
      <c r="C346" s="63">
        <f>IF(B334&gt;0,(Table2[[#This Row],[Country]]-B334)/B334,0)</f>
        <v>2.9254898732092752E-2</v>
      </c>
      <c r="D346" s="63">
        <f>IF(Table2[[#This Row],[Country]]&gt;0,(((Table2[[#This Row],[Country]]-B345)/B345)+1)^12-1,"")</f>
        <v>2.2584857717631968E-2</v>
      </c>
    </row>
    <row r="347" spans="1:4" x14ac:dyDescent="0.35">
      <c r="A347" s="35">
        <v>32660</v>
      </c>
      <c r="B347" s="36">
        <f>VLOOKUP(A347,Data!$A:$AH,MATCH(Country!$A$1,Data!$A$1:$AH$1,),)</f>
        <v>25.137989999999999</v>
      </c>
      <c r="C347" s="63">
        <f>IF(B335&gt;0,(Table2[[#This Row],[Country]]-B335)/B335,0)</f>
        <v>3.0458762981682562E-2</v>
      </c>
      <c r="D347" s="63">
        <f>IF(Table2[[#This Row],[Country]]&gt;0,(((Table2[[#This Row],[Country]]-B346)/B346)+1)^12-1,"")</f>
        <v>6.6920372296427333E-2</v>
      </c>
    </row>
    <row r="348" spans="1:4" x14ac:dyDescent="0.35">
      <c r="A348" s="35">
        <v>32690</v>
      </c>
      <c r="B348" s="36">
        <f>VLOOKUP(A348,Data!$A:$AH,MATCH(Country!$A$1,Data!$A$1:$AH$1,),)</f>
        <v>25.341390000000001</v>
      </c>
      <c r="C348" s="63">
        <f>IF(B336&gt;0,(Table2[[#This Row],[Country]]-B336)/B336,0)</f>
        <v>3.5694770436991034E-2</v>
      </c>
      <c r="D348" s="63">
        <f>IF(Table2[[#This Row],[Country]]&gt;0,(((Table2[[#This Row],[Country]]-B347)/B347)+1)^12-1,"")</f>
        <v>0.10153576501970263</v>
      </c>
    </row>
    <row r="349" spans="1:4" x14ac:dyDescent="0.35">
      <c r="A349" s="35">
        <v>32721</v>
      </c>
      <c r="B349" s="36">
        <f>VLOOKUP(A349,Data!$A:$AH,MATCH(Country!$A$1,Data!$A$1:$AH$1,),)</f>
        <v>25.524039999999999</v>
      </c>
      <c r="C349" s="63">
        <f>IF(B337&gt;0,(Table2[[#This Row],[Country]]-B337)/B337,0)</f>
        <v>4.1463432547762163E-2</v>
      </c>
      <c r="D349" s="63">
        <f>IF(Table2[[#This Row],[Country]]&gt;0,(((Table2[[#This Row],[Country]]-B348)/B348)+1)^12-1,"")</f>
        <v>9.0003284343775025E-2</v>
      </c>
    </row>
    <row r="350" spans="1:4" x14ac:dyDescent="0.35">
      <c r="A350" s="35">
        <v>32752</v>
      </c>
      <c r="B350" s="36">
        <f>VLOOKUP(A350,Data!$A:$AH,MATCH(Country!$A$1,Data!$A$1:$AH$1,),)</f>
        <v>25.674299999999999</v>
      </c>
      <c r="C350" s="63">
        <f>IF(B338&gt;0,(Table2[[#This Row],[Country]]-B338)/B338,0)</f>
        <v>4.585853170901405E-2</v>
      </c>
      <c r="D350" s="63">
        <f>IF(Table2[[#This Row],[Country]]&gt;0,(((Table2[[#This Row],[Country]]-B349)/B349)+1)^12-1,"")</f>
        <v>7.2976820525639585E-2</v>
      </c>
    </row>
    <row r="351" spans="1:4" x14ac:dyDescent="0.35">
      <c r="A351" s="35">
        <v>32782</v>
      </c>
      <c r="B351" s="36">
        <f>VLOOKUP(A351,Data!$A:$AH,MATCH(Country!$A$1,Data!$A$1:$AH$1,),)</f>
        <v>25.853629999999999</v>
      </c>
      <c r="C351" s="63">
        <f>IF(B339&gt;0,(Table2[[#This Row],[Country]]-B339)/B339,0)</f>
        <v>5.0180617890696624E-2</v>
      </c>
      <c r="D351" s="63">
        <f>IF(Table2[[#This Row],[Country]]&gt;0,(((Table2[[#This Row],[Country]]-B350)/B350)+1)^12-1,"")</f>
        <v>8.7113806792993742E-2</v>
      </c>
    </row>
    <row r="352" spans="1:4" x14ac:dyDescent="0.35">
      <c r="A352" s="35">
        <v>32813</v>
      </c>
      <c r="B352" s="36">
        <f>VLOOKUP(A352,Data!$A:$AH,MATCH(Country!$A$1,Data!$A$1:$AH$1,),)</f>
        <v>26.013030000000001</v>
      </c>
      <c r="C352" s="63">
        <f>IF(B340&gt;0,(Table2[[#This Row],[Country]]-B340)/B340,0)</f>
        <v>5.1372202224720852E-2</v>
      </c>
      <c r="D352" s="63">
        <f>IF(Table2[[#This Row],[Country]]&gt;0,(((Table2[[#This Row],[Country]]-B351)/B351)+1)^12-1,"")</f>
        <v>7.6546891886712931E-2</v>
      </c>
    </row>
    <row r="353" spans="1:4" x14ac:dyDescent="0.35">
      <c r="A353" s="35">
        <v>32843</v>
      </c>
      <c r="B353" s="36">
        <f>VLOOKUP(A353,Data!$A:$AH,MATCH(Country!$A$1,Data!$A$1:$AH$1,),)</f>
        <v>26.172429999999999</v>
      </c>
      <c r="C353" s="63">
        <f>IF(B341&gt;0,(Table2[[#This Row],[Country]]-B341)/B341,0)</f>
        <v>5.4983011795606218E-2</v>
      </c>
      <c r="D353" s="63">
        <f>IF(Table2[[#This Row],[Country]]&gt;0,(((Table2[[#This Row],[Country]]-B352)/B352)+1)^12-1,"")</f>
        <v>7.6061916988642952E-2</v>
      </c>
    </row>
    <row r="354" spans="1:4" x14ac:dyDescent="0.35">
      <c r="A354" s="35">
        <v>32874</v>
      </c>
      <c r="B354" s="36">
        <f>VLOOKUP(A354,Data!$A:$AH,MATCH(Country!$A$1,Data!$A$1:$AH$1,),)</f>
        <v>26.291149999999998</v>
      </c>
      <c r="C354" s="63">
        <f>IF(B342&gt;0,(Table2[[#This Row],[Country]]-B342)/B342,0)</f>
        <v>5.8528552649325827E-2</v>
      </c>
      <c r="D354" s="63">
        <f>IF(Table2[[#This Row],[Country]]&gt;0,(((Table2[[#This Row],[Country]]-B353)/B353)+1)^12-1,"")</f>
        <v>5.5811608259966228E-2</v>
      </c>
    </row>
    <row r="355" spans="1:4" x14ac:dyDescent="0.35">
      <c r="A355" s="35">
        <v>32905</v>
      </c>
      <c r="B355" s="36">
        <f>VLOOKUP(A355,Data!$A:$AH,MATCH(Country!$A$1,Data!$A$1:$AH$1,),)</f>
        <v>26.394100000000002</v>
      </c>
      <c r="C355" s="63">
        <f>IF(B343&gt;0,(Table2[[#This Row],[Country]]-B343)/B343,0)</f>
        <v>6.2495974494396575E-2</v>
      </c>
      <c r="D355" s="63">
        <f>IF(Table2[[#This Row],[Country]]&gt;0,(((Table2[[#This Row],[Country]]-B354)/B354)+1)^12-1,"")</f>
        <v>4.8014515101470812E-2</v>
      </c>
    </row>
    <row r="356" spans="1:4" x14ac:dyDescent="0.35">
      <c r="A356" s="35">
        <v>32933</v>
      </c>
      <c r="B356" s="36">
        <f>VLOOKUP(A356,Data!$A:$AH,MATCH(Country!$A$1,Data!$A$1:$AH$1,),)</f>
        <v>26.484590000000001</v>
      </c>
      <c r="C356" s="63">
        <f>IF(B344&gt;0,(Table2[[#This Row],[Country]]-B344)/B344,0)</f>
        <v>6.3472865863819533E-2</v>
      </c>
      <c r="D356" s="63">
        <f>IF(Table2[[#This Row],[Country]]&gt;0,(((Table2[[#This Row],[Country]]-B355)/B355)+1)^12-1,"")</f>
        <v>4.1925714022167826E-2</v>
      </c>
    </row>
    <row r="357" spans="1:4" x14ac:dyDescent="0.35">
      <c r="A357" s="35">
        <v>32964</v>
      </c>
      <c r="B357" s="36">
        <f>VLOOKUP(A357,Data!$A:$AH,MATCH(Country!$A$1,Data!$A$1:$AH$1,),)</f>
        <v>26.580069999999999</v>
      </c>
      <c r="C357" s="63">
        <f>IF(B345&gt;0,(Table2[[#This Row],[Country]]-B345)/B345,0)</f>
        <v>6.507008086577383E-2</v>
      </c>
      <c r="D357" s="63">
        <f>IF(Table2[[#This Row],[Country]]&gt;0,(((Table2[[#This Row],[Country]]-B356)/B356)+1)^12-1,"")</f>
        <v>4.4129568059067648E-2</v>
      </c>
    </row>
    <row r="358" spans="1:4" x14ac:dyDescent="0.35">
      <c r="A358" s="35">
        <v>32994</v>
      </c>
      <c r="B358" s="36">
        <f>VLOOKUP(A358,Data!$A:$AH,MATCH(Country!$A$1,Data!$A$1:$AH$1,),)</f>
        <v>26.571760000000001</v>
      </c>
      <c r="C358" s="63">
        <f>IF(B346&gt;0,(Table2[[#This Row],[Country]]-B346)/B346,0)</f>
        <v>6.2757322620873232E-2</v>
      </c>
      <c r="D358" s="63">
        <f>IF(Table2[[#This Row],[Country]]&gt;0,(((Table2[[#This Row],[Country]]-B357)/B357)+1)^12-1,"")</f>
        <v>-3.7452387406314847E-3</v>
      </c>
    </row>
    <row r="359" spans="1:4" x14ac:dyDescent="0.35">
      <c r="A359" s="35">
        <v>33025</v>
      </c>
      <c r="B359" s="36">
        <f>VLOOKUP(A359,Data!$A:$AH,MATCH(Country!$A$1,Data!$A$1:$AH$1,),)</f>
        <v>26.680520000000001</v>
      </c>
      <c r="C359" s="63">
        <f>IF(B347&gt;0,(Table2[[#This Row],[Country]]-B347)/B347,0)</f>
        <v>6.136250352554054E-2</v>
      </c>
      <c r="D359" s="63">
        <f>IF(Table2[[#This Row],[Country]]&gt;0,(((Table2[[#This Row],[Country]]-B358)/B358)+1)^12-1,"")</f>
        <v>5.0237743549471192E-2</v>
      </c>
    </row>
    <row r="360" spans="1:4" x14ac:dyDescent="0.35">
      <c r="A360" s="35">
        <v>33055</v>
      </c>
      <c r="B360" s="36">
        <f>VLOOKUP(A360,Data!$A:$AH,MATCH(Country!$A$1,Data!$A$1:$AH$1,),)</f>
        <v>26.770189999999999</v>
      </c>
      <c r="C360" s="63">
        <f>IF(B348&gt;0,(Table2[[#This Row],[Country]]-B348)/B348,0)</f>
        <v>5.6382069018313476E-2</v>
      </c>
      <c r="D360" s="63">
        <f>IF(Table2[[#This Row],[Country]]&gt;0,(((Table2[[#This Row],[Country]]-B359)/B359)+1)^12-1,"")</f>
        <v>4.1084467116613288E-2</v>
      </c>
    </row>
    <row r="361" spans="1:4" x14ac:dyDescent="0.35">
      <c r="A361" s="35">
        <v>33086</v>
      </c>
      <c r="B361" s="36">
        <f>VLOOKUP(A361,Data!$A:$AH,MATCH(Country!$A$1,Data!$A$1:$AH$1,),)</f>
        <v>26.915469999999999</v>
      </c>
      <c r="C361" s="63">
        <f>IF(B349&gt;0,(Table2[[#This Row],[Country]]-B349)/B349,0)</f>
        <v>5.4514489085583623E-2</v>
      </c>
      <c r="D361" s="63">
        <f>IF(Table2[[#This Row],[Country]]&gt;0,(((Table2[[#This Row],[Country]]-B360)/B360)+1)^12-1,"")</f>
        <v>6.7102584746268956E-2</v>
      </c>
    </row>
    <row r="362" spans="1:4" x14ac:dyDescent="0.35">
      <c r="A362" s="35">
        <v>33117</v>
      </c>
      <c r="B362" s="36">
        <f>VLOOKUP(A362,Data!$A:$AH,MATCH(Country!$A$1,Data!$A$1:$AH$1,),)</f>
        <v>27.02008</v>
      </c>
      <c r="C362" s="63">
        <f>IF(B350&gt;0,(Table2[[#This Row],[Country]]-B350)/B350,0)</f>
        <v>5.2417397942689826E-2</v>
      </c>
      <c r="D362" s="63">
        <f>IF(Table2[[#This Row],[Country]]&gt;0,(((Table2[[#This Row],[Country]]-B361)/B361)+1)^12-1,"")</f>
        <v>4.7649358851322932E-2</v>
      </c>
    </row>
    <row r="363" spans="1:4" x14ac:dyDescent="0.35">
      <c r="A363" s="35">
        <v>33147</v>
      </c>
      <c r="B363" s="36">
        <f>VLOOKUP(A363,Data!$A:$AH,MATCH(Country!$A$1,Data!$A$1:$AH$1,),)</f>
        <v>27.059100000000001</v>
      </c>
      <c r="C363" s="63">
        <f>IF(B351&gt;0,(Table2[[#This Row],[Country]]-B351)/B351,0)</f>
        <v>4.6626721276664125E-2</v>
      </c>
      <c r="D363" s="63">
        <f>IF(Table2[[#This Row],[Country]]&gt;0,(((Table2[[#This Row],[Country]]-B362)/B362)+1)^12-1,"")</f>
        <v>1.74676392202886E-2</v>
      </c>
    </row>
    <row r="364" spans="1:4" x14ac:dyDescent="0.35">
      <c r="A364" s="35">
        <v>33178</v>
      </c>
      <c r="B364" s="36">
        <f>VLOOKUP(A364,Data!$A:$AH,MATCH(Country!$A$1,Data!$A$1:$AH$1,),)</f>
        <v>27.086500000000001</v>
      </c>
      <c r="C364" s="63">
        <f>IF(B352&gt;0,(Table2[[#This Row],[Country]]-B352)/B352,0)</f>
        <v>4.126662676358734E-2</v>
      </c>
      <c r="D364" s="63">
        <f>IF(Table2[[#This Row],[Country]]&gt;0,(((Table2[[#This Row],[Country]]-B363)/B363)+1)^12-1,"")</f>
        <v>1.2219082593386554E-2</v>
      </c>
    </row>
    <row r="365" spans="1:4" x14ac:dyDescent="0.35">
      <c r="A365" s="35">
        <v>33208</v>
      </c>
      <c r="B365" s="36">
        <f>VLOOKUP(A365,Data!$A:$AH,MATCH(Country!$A$1,Data!$A$1:$AH$1,),)</f>
        <v>27.162870000000002</v>
      </c>
      <c r="C365" s="63">
        <f>IF(B353&gt;0,(Table2[[#This Row],[Country]]-B353)/B353,0)</f>
        <v>3.7842875117060325E-2</v>
      </c>
      <c r="D365" s="63">
        <f>IF(Table2[[#This Row],[Country]]&gt;0,(((Table2[[#This Row],[Country]]-B364)/B364)+1)^12-1,"")</f>
        <v>3.4363458035624017E-2</v>
      </c>
    </row>
    <row r="366" spans="1:4" x14ac:dyDescent="0.35">
      <c r="A366" s="35">
        <v>33239</v>
      </c>
      <c r="B366" s="36">
        <f>VLOOKUP(A366,Data!$A:$AH,MATCH(Country!$A$1,Data!$A$1:$AH$1,),)</f>
        <v>27.294879999999999</v>
      </c>
      <c r="C366" s="63">
        <f>IF(B354&gt;0,(Table2[[#This Row],[Country]]-B354)/B354,0)</f>
        <v>3.8177485579748358E-2</v>
      </c>
      <c r="D366" s="63">
        <f>IF(Table2[[#This Row],[Country]]&gt;0,(((Table2[[#This Row],[Country]]-B365)/B365)+1)^12-1,"")</f>
        <v>5.9903704560124282E-2</v>
      </c>
    </row>
    <row r="367" spans="1:4" x14ac:dyDescent="0.35">
      <c r="A367" s="35">
        <v>33270</v>
      </c>
      <c r="B367" s="36">
        <f>VLOOKUP(A367,Data!$A:$AH,MATCH(Country!$A$1,Data!$A$1:$AH$1,),)</f>
        <v>27.434349999999998</v>
      </c>
      <c r="C367" s="63">
        <f>IF(B355&gt;0,(Table2[[#This Row],[Country]]-B355)/B355,0)</f>
        <v>3.9412217124281439E-2</v>
      </c>
      <c r="D367" s="63">
        <f>IF(Table2[[#This Row],[Country]]&gt;0,(((Table2[[#This Row],[Country]]-B366)/B366)+1)^12-1,"")</f>
        <v>6.3069915027492263E-2</v>
      </c>
    </row>
    <row r="368" spans="1:4" x14ac:dyDescent="0.35">
      <c r="A368" s="35">
        <v>33298</v>
      </c>
      <c r="B368" s="36">
        <f>VLOOKUP(A368,Data!$A:$AH,MATCH(Country!$A$1,Data!$A$1:$AH$1,),)</f>
        <v>27.578810000000001</v>
      </c>
      <c r="C368" s="63">
        <f>IF(B356&gt;0,(Table2[[#This Row],[Country]]-B356)/B356,0)</f>
        <v>4.1315346018193977E-2</v>
      </c>
      <c r="D368" s="63">
        <f>IF(Table2[[#This Row],[Country]]&gt;0,(((Table2[[#This Row],[Country]]-B367)/B367)+1)^12-1,"")</f>
        <v>6.5050436563897529E-2</v>
      </c>
    </row>
    <row r="369" spans="1:4" x14ac:dyDescent="0.35">
      <c r="A369" s="35">
        <v>33329</v>
      </c>
      <c r="B369" s="36">
        <f>VLOOKUP(A369,Data!$A:$AH,MATCH(Country!$A$1,Data!$A$1:$AH$1,),)</f>
        <v>27.665980000000001</v>
      </c>
      <c r="C369" s="63">
        <f>IF(B357&gt;0,(Table2[[#This Row],[Country]]-B357)/B357,0)</f>
        <v>4.0854294213672197E-2</v>
      </c>
      <c r="D369" s="63">
        <f>IF(Table2[[#This Row],[Country]]&gt;0,(((Table2[[#This Row],[Country]]-B368)/B368)+1)^12-1,"")</f>
        <v>3.8595483531468355E-2</v>
      </c>
    </row>
    <row r="370" spans="1:4" x14ac:dyDescent="0.35">
      <c r="A370" s="35">
        <v>33359</v>
      </c>
      <c r="B370" s="36">
        <f>VLOOKUP(A370,Data!$A:$AH,MATCH(Country!$A$1,Data!$A$1:$AH$1,),)</f>
        <v>27.753990000000002</v>
      </c>
      <c r="C370" s="63">
        <f>IF(B358&gt;0,(Table2[[#This Row],[Country]]-B358)/B358,0)</f>
        <v>4.4491971928092101E-2</v>
      </c>
      <c r="D370" s="63">
        <f>IF(Table2[[#This Row],[Country]]&gt;0,(((Table2[[#This Row],[Country]]-B369)/B369)+1)^12-1,"")</f>
        <v>3.8848999644842452E-2</v>
      </c>
    </row>
    <row r="371" spans="1:4" x14ac:dyDescent="0.35">
      <c r="A371" s="35">
        <v>33390</v>
      </c>
      <c r="B371" s="36">
        <f>VLOOKUP(A371,Data!$A:$AH,MATCH(Country!$A$1,Data!$A$1:$AH$1,),)</f>
        <v>27.82788</v>
      </c>
      <c r="C371" s="63">
        <f>IF(B359&gt;0,(Table2[[#This Row],[Country]]-B359)/B359,0)</f>
        <v>4.3003659598838367E-2</v>
      </c>
      <c r="D371" s="63">
        <f>IF(Table2[[#This Row],[Country]]&gt;0,(((Table2[[#This Row],[Country]]-B370)/B370)+1)^12-1,"")</f>
        <v>3.2419819830124208E-2</v>
      </c>
    </row>
    <row r="372" spans="1:4" x14ac:dyDescent="0.35">
      <c r="A372" s="35">
        <v>33420</v>
      </c>
      <c r="B372" s="36">
        <f>VLOOKUP(A372,Data!$A:$AH,MATCH(Country!$A$1,Data!$A$1:$AH$1,),)</f>
        <v>27.862739999999999</v>
      </c>
      <c r="C372" s="63">
        <f>IF(B360&gt;0,(Table2[[#This Row],[Country]]-B360)/B360,0)</f>
        <v>4.0812186988586907E-2</v>
      </c>
      <c r="D372" s="63">
        <f>IF(Table2[[#This Row],[Country]]&gt;0,(((Table2[[#This Row],[Country]]-B371)/B371)+1)^12-1,"")</f>
        <v>1.513641111780939E-2</v>
      </c>
    </row>
    <row r="373" spans="1:4" x14ac:dyDescent="0.35">
      <c r="A373" s="35">
        <v>33451</v>
      </c>
      <c r="B373" s="36">
        <f>VLOOKUP(A373,Data!$A:$AH,MATCH(Country!$A$1,Data!$A$1:$AH$1,),)</f>
        <v>27.85361</v>
      </c>
      <c r="C373" s="63">
        <f>IF(B361&gt;0,(Table2[[#This Row],[Country]]-B361)/B361,0)</f>
        <v>3.4855048044860469E-2</v>
      </c>
      <c r="D373" s="63">
        <f>IF(Table2[[#This Row],[Country]]&gt;0,(((Table2[[#This Row],[Country]]-B372)/B372)+1)^12-1,"")</f>
        <v>-3.9250541565646335E-3</v>
      </c>
    </row>
    <row r="374" spans="1:4" x14ac:dyDescent="0.35">
      <c r="A374" s="35">
        <v>33482</v>
      </c>
      <c r="B374" s="36">
        <f>VLOOKUP(A374,Data!$A:$AH,MATCH(Country!$A$1,Data!$A$1:$AH$1,),)</f>
        <v>27.852779999999999</v>
      </c>
      <c r="C374" s="63">
        <f>IF(B362&gt;0,(Table2[[#This Row],[Country]]-B362)/B362,0)</f>
        <v>3.0817821412815916E-2</v>
      </c>
      <c r="D374" s="63">
        <f>IF(Table2[[#This Row],[Country]]&gt;0,(((Table2[[#This Row],[Country]]-B373)/B373)+1)^12-1,"")</f>
        <v>-3.5752521098797452E-4</v>
      </c>
    </row>
    <row r="375" spans="1:4" x14ac:dyDescent="0.35">
      <c r="A375" s="35">
        <v>33512</v>
      </c>
      <c r="B375" s="36">
        <f>VLOOKUP(A375,Data!$A:$AH,MATCH(Country!$A$1,Data!$A$1:$AH$1,),)</f>
        <v>27.895949999999999</v>
      </c>
      <c r="C375" s="63">
        <f>IF(B363&gt;0,(Table2[[#This Row],[Country]]-B363)/B363,0)</f>
        <v>3.0926749226692619E-2</v>
      </c>
      <c r="D375" s="63">
        <f>IF(Table2[[#This Row],[Country]]&gt;0,(((Table2[[#This Row],[Country]]-B374)/B374)+1)^12-1,"")</f>
        <v>1.8758594341466983E-2</v>
      </c>
    </row>
    <row r="376" spans="1:4" x14ac:dyDescent="0.35">
      <c r="A376" s="35">
        <v>33543</v>
      </c>
      <c r="B376" s="36">
        <f>VLOOKUP(A376,Data!$A:$AH,MATCH(Country!$A$1,Data!$A$1:$AH$1,),)</f>
        <v>27.94078</v>
      </c>
      <c r="C376" s="63">
        <f>IF(B364&gt;0,(Table2[[#This Row],[Country]]-B364)/B364,0)</f>
        <v>3.1538958521772811E-2</v>
      </c>
      <c r="D376" s="63">
        <f>IF(Table2[[#This Row],[Country]]&gt;0,(((Table2[[#This Row],[Country]]-B375)/B375)+1)^12-1,"")</f>
        <v>1.9455887001329275E-2</v>
      </c>
    </row>
    <row r="377" spans="1:4" x14ac:dyDescent="0.35">
      <c r="A377" s="35">
        <v>33573</v>
      </c>
      <c r="B377" s="36">
        <f>VLOOKUP(A377,Data!$A:$AH,MATCH(Country!$A$1,Data!$A$1:$AH$1,),)</f>
        <v>27.996410000000001</v>
      </c>
      <c r="C377" s="63">
        <f>IF(B365&gt;0,(Table2[[#This Row],[Country]]-B365)/B365,0)</f>
        <v>3.0686742601205221E-2</v>
      </c>
      <c r="D377" s="63">
        <f>IF(Table2[[#This Row],[Country]]&gt;0,(((Table2[[#This Row],[Country]]-B376)/B376)+1)^12-1,"")</f>
        <v>2.4155332679635322E-2</v>
      </c>
    </row>
    <row r="378" spans="1:4" x14ac:dyDescent="0.35">
      <c r="A378" s="35">
        <v>33604</v>
      </c>
      <c r="B378" s="36">
        <f>VLOOKUP(A378,Data!$A:$AH,MATCH(Country!$A$1,Data!$A$1:$AH$1,),)</f>
        <v>28.07113</v>
      </c>
      <c r="C378" s="63">
        <f>IF(B366&gt;0,(Table2[[#This Row],[Country]]-B366)/B366,0)</f>
        <v>2.843939962366572E-2</v>
      </c>
      <c r="D378" s="63">
        <f>IF(Table2[[#This Row],[Country]]&gt;0,(((Table2[[#This Row],[Country]]-B377)/B377)+1)^12-1,"")</f>
        <v>3.2501295681346409E-2</v>
      </c>
    </row>
    <row r="379" spans="1:4" x14ac:dyDescent="0.35">
      <c r="A379" s="35">
        <v>33635</v>
      </c>
      <c r="B379" s="36">
        <f>VLOOKUP(A379,Data!$A:$AH,MATCH(Country!$A$1,Data!$A$1:$AH$1,),)</f>
        <v>28.227209999999999</v>
      </c>
      <c r="C379" s="63">
        <f>IF(B367&gt;0,(Table2[[#This Row],[Country]]-B367)/B367,0)</f>
        <v>2.8900265543014544E-2</v>
      </c>
      <c r="D379" s="63">
        <f>IF(Table2[[#This Row],[Country]]&gt;0,(((Table2[[#This Row],[Country]]-B378)/B378)+1)^12-1,"")</f>
        <v>6.8800640878256658E-2</v>
      </c>
    </row>
    <row r="380" spans="1:4" x14ac:dyDescent="0.35">
      <c r="A380" s="35">
        <v>33664</v>
      </c>
      <c r="B380" s="36">
        <f>VLOOKUP(A380,Data!$A:$AH,MATCH(Country!$A$1,Data!$A$1:$AH$1,),)</f>
        <v>28.25958</v>
      </c>
      <c r="C380" s="63">
        <f>IF(B368&gt;0,(Table2[[#This Row],[Country]]-B368)/B368,0)</f>
        <v>2.4684531348524427E-2</v>
      </c>
      <c r="D380" s="63">
        <f>IF(Table2[[#This Row],[Country]]&gt;0,(((Table2[[#This Row],[Country]]-B379)/B379)+1)^12-1,"")</f>
        <v>1.3848317379691499E-2</v>
      </c>
    </row>
    <row r="381" spans="1:4" x14ac:dyDescent="0.35">
      <c r="A381" s="35">
        <v>33695</v>
      </c>
      <c r="B381" s="36">
        <f>VLOOKUP(A381,Data!$A:$AH,MATCH(Country!$A$1,Data!$A$1:$AH$1,),)</f>
        <v>28.224720000000001</v>
      </c>
      <c r="C381" s="63">
        <f>IF(B369&gt;0,(Table2[[#This Row],[Country]]-B369)/B369,0)</f>
        <v>2.0195922934954778E-2</v>
      </c>
      <c r="D381" s="63">
        <f>IF(Table2[[#This Row],[Country]]&gt;0,(((Table2[[#This Row],[Country]]-B380)/B380)+1)^12-1,"")</f>
        <v>-1.4702748698950274E-2</v>
      </c>
    </row>
    <row r="382" spans="1:4" x14ac:dyDescent="0.35">
      <c r="A382" s="35">
        <v>33725</v>
      </c>
      <c r="B382" s="36">
        <f>VLOOKUP(A382,Data!$A:$AH,MATCH(Country!$A$1,Data!$A$1:$AH$1,),)</f>
        <v>28.215579999999999</v>
      </c>
      <c r="C382" s="63">
        <f>IF(B370&gt;0,(Table2[[#This Row],[Country]]-B370)/B370,0)</f>
        <v>1.6631482536384766E-2</v>
      </c>
      <c r="D382" s="63">
        <f>IF(Table2[[#This Row],[Country]]&gt;0,(((Table2[[#This Row],[Country]]-B381)/B381)+1)^12-1,"")</f>
        <v>-3.8790416251356374E-3</v>
      </c>
    </row>
    <row r="383" spans="1:4" x14ac:dyDescent="0.35">
      <c r="A383" s="35">
        <v>33756</v>
      </c>
      <c r="B383" s="36">
        <f>VLOOKUP(A383,Data!$A:$AH,MATCH(Country!$A$1,Data!$A$1:$AH$1,),)</f>
        <v>28.172409999999999</v>
      </c>
      <c r="C383" s="63">
        <f>IF(B371&gt;0,(Table2[[#This Row],[Country]]-B371)/B371,0)</f>
        <v>1.2380749090480443E-2</v>
      </c>
      <c r="D383" s="63">
        <f>IF(Table2[[#This Row],[Country]]&gt;0,(((Table2[[#This Row],[Country]]-B382)/B382)+1)^12-1,"")</f>
        <v>-1.8206353839355427E-2</v>
      </c>
    </row>
    <row r="384" spans="1:4" x14ac:dyDescent="0.35">
      <c r="A384" s="35">
        <v>33786</v>
      </c>
      <c r="B384" s="36">
        <f>VLOOKUP(A384,Data!$A:$AH,MATCH(Country!$A$1,Data!$A$1:$AH$1,),)</f>
        <v>28.176559999999998</v>
      </c>
      <c r="C384" s="63">
        <f>IF(B372&gt;0,(Table2[[#This Row],[Country]]-B372)/B372,0)</f>
        <v>1.126307032258851E-2</v>
      </c>
      <c r="D384" s="63">
        <f>IF(Table2[[#This Row],[Country]]&gt;0,(((Table2[[#This Row],[Country]]-B383)/B383)+1)^12-1,"")</f>
        <v>1.7691197619080778E-3</v>
      </c>
    </row>
    <row r="385" spans="1:4" x14ac:dyDescent="0.35">
      <c r="A385" s="35">
        <v>33817</v>
      </c>
      <c r="B385" s="36">
        <f>VLOOKUP(A385,Data!$A:$AH,MATCH(Country!$A$1,Data!$A$1:$AH$1,),)</f>
        <v>28.21725</v>
      </c>
      <c r="C385" s="63">
        <f>IF(B373&gt;0,(Table2[[#This Row],[Country]]-B373)/B373,0)</f>
        <v>1.3055399282175639E-2</v>
      </c>
      <c r="D385" s="63">
        <f>IF(Table2[[#This Row],[Country]]&gt;0,(((Table2[[#This Row],[Country]]-B384)/B384)+1)^12-1,"")</f>
        <v>1.7467602131804316E-2</v>
      </c>
    </row>
    <row r="386" spans="1:4" x14ac:dyDescent="0.35">
      <c r="A386" s="35">
        <v>33848</v>
      </c>
      <c r="B386" s="36">
        <f>VLOOKUP(A386,Data!$A:$AH,MATCH(Country!$A$1,Data!$A$1:$AH$1,),)</f>
        <v>28.312719999999999</v>
      </c>
      <c r="C386" s="63">
        <f>IF(B374&gt;0,(Table2[[#This Row],[Country]]-B374)/B374,0)</f>
        <v>1.6513252896120229E-2</v>
      </c>
      <c r="D386" s="63">
        <f>IF(Table2[[#This Row],[Country]]&gt;0,(((Table2[[#This Row],[Country]]-B385)/B385)+1)^12-1,"")</f>
        <v>4.1364806631968065E-2</v>
      </c>
    </row>
    <row r="387" spans="1:4" x14ac:dyDescent="0.35">
      <c r="A387" s="35">
        <v>33878</v>
      </c>
      <c r="B387" s="36">
        <f>VLOOKUP(A387,Data!$A:$AH,MATCH(Country!$A$1,Data!$A$1:$AH$1,),)</f>
        <v>28.424800000000001</v>
      </c>
      <c r="C387" s="63">
        <f>IF(B375&gt;0,(Table2[[#This Row],[Country]]-B375)/B375,0)</f>
        <v>1.8957949092968766E-2</v>
      </c>
      <c r="D387" s="63">
        <f>IF(Table2[[#This Row],[Country]]&gt;0,(((Table2[[#This Row],[Country]]-B386)/B386)+1)^12-1,"")</f>
        <v>4.8551784255740582E-2</v>
      </c>
    </row>
    <row r="388" spans="1:4" x14ac:dyDescent="0.35">
      <c r="A388" s="35">
        <v>33909</v>
      </c>
      <c r="B388" s="36">
        <f>VLOOKUP(A388,Data!$A:$AH,MATCH(Country!$A$1,Data!$A$1:$AH$1,),)</f>
        <v>28.447209999999998</v>
      </c>
      <c r="C388" s="63">
        <f>IF(B376&gt;0,(Table2[[#This Row],[Country]]-B376)/B376,0)</f>
        <v>1.8125120343812813E-2</v>
      </c>
      <c r="D388" s="63">
        <f>IF(Table2[[#This Row],[Country]]&gt;0,(((Table2[[#This Row],[Country]]-B387)/B387)+1)^12-1,"")</f>
        <v>9.5018840927119097E-3</v>
      </c>
    </row>
    <row r="389" spans="1:4" x14ac:dyDescent="0.35">
      <c r="A389" s="35">
        <v>33939</v>
      </c>
      <c r="B389" s="36">
        <f>VLOOKUP(A389,Data!$A:$AH,MATCH(Country!$A$1,Data!$A$1:$AH$1,),)</f>
        <v>28.432269999999999</v>
      </c>
      <c r="C389" s="63">
        <f>IF(B377&gt;0,(Table2[[#This Row],[Country]]-B377)/B377,0)</f>
        <v>1.5568424665876737E-2</v>
      </c>
      <c r="D389" s="63">
        <f>IF(Table2[[#This Row],[Country]]&gt;0,(((Table2[[#This Row],[Country]]-B388)/B388)+1)^12-1,"")</f>
        <v>-6.2840276333760992E-3</v>
      </c>
    </row>
    <row r="390" spans="1:4" x14ac:dyDescent="0.35">
      <c r="A390" s="35">
        <v>33970</v>
      </c>
      <c r="B390" s="36">
        <f>VLOOKUP(A390,Data!$A:$AH,MATCH(Country!$A$1,Data!$A$1:$AH$1,),)</f>
        <v>28.38578</v>
      </c>
      <c r="C390" s="63">
        <f>IF(B378&gt;0,(Table2[[#This Row],[Country]]-B378)/B378,0)</f>
        <v>1.1209025073091119E-2</v>
      </c>
      <c r="D390" s="63">
        <f>IF(Table2[[#This Row],[Country]]&gt;0,(((Table2[[#This Row],[Country]]-B389)/B389)+1)^12-1,"")</f>
        <v>-1.9445867645607295E-2</v>
      </c>
    </row>
    <row r="391" spans="1:4" x14ac:dyDescent="0.35">
      <c r="A391" s="35">
        <v>34001</v>
      </c>
      <c r="B391" s="36">
        <f>VLOOKUP(A391,Data!$A:$AH,MATCH(Country!$A$1,Data!$A$1:$AH$1,),)</f>
        <v>28.34759</v>
      </c>
      <c r="C391" s="63">
        <f>IF(B379&gt;0,(Table2[[#This Row],[Country]]-B379)/B379,0)</f>
        <v>4.2646793643438662E-3</v>
      </c>
      <c r="D391" s="63">
        <f>IF(Table2[[#This Row],[Country]]&gt;0,(((Table2[[#This Row],[Country]]-B390)/B390)+1)^12-1,"")</f>
        <v>-1.6025772332295185E-2</v>
      </c>
    </row>
    <row r="392" spans="1:4" x14ac:dyDescent="0.35">
      <c r="A392" s="35">
        <v>34029</v>
      </c>
      <c r="B392" s="36">
        <f>VLOOKUP(A392,Data!$A:$AH,MATCH(Country!$A$1,Data!$A$1:$AH$1,),)</f>
        <v>28.324339999999999</v>
      </c>
      <c r="C392" s="63">
        <f>IF(B380&gt;0,(Table2[[#This Row],[Country]]-B380)/B380,0)</f>
        <v>2.2916122603378998E-3</v>
      </c>
      <c r="D392" s="63">
        <f>IF(Table2[[#This Row],[Country]]&gt;0,(((Table2[[#This Row],[Country]]-B391)/B391)+1)^12-1,"")</f>
        <v>-9.797830259567597E-3</v>
      </c>
    </row>
    <row r="393" spans="1:4" x14ac:dyDescent="0.35">
      <c r="A393" s="35">
        <v>34060</v>
      </c>
      <c r="B393" s="36">
        <f>VLOOKUP(A393,Data!$A:$AH,MATCH(Country!$A$1,Data!$A$1:$AH$1,),)</f>
        <v>28.321020000000001</v>
      </c>
      <c r="C393" s="63">
        <f>IF(B381&gt;0,(Table2[[#This Row],[Country]]-B381)/B381,0)</f>
        <v>3.4119027575826928E-3</v>
      </c>
      <c r="D393" s="63">
        <f>IF(Table2[[#This Row],[Country]]&gt;0,(((Table2[[#This Row],[Country]]-B392)/B392)+1)^12-1,"")</f>
        <v>-1.4056576842298441E-3</v>
      </c>
    </row>
    <row r="394" spans="1:4" x14ac:dyDescent="0.35">
      <c r="A394" s="35">
        <v>34090</v>
      </c>
      <c r="B394" s="36">
        <f>VLOOKUP(A394,Data!$A:$AH,MATCH(Country!$A$1,Data!$A$1:$AH$1,),)</f>
        <v>28.533560000000001</v>
      </c>
      <c r="C394" s="63">
        <f>IF(B382&gt;0,(Table2[[#This Row],[Country]]-B382)/B382,0)</f>
        <v>1.1269660237358302E-2</v>
      </c>
      <c r="D394" s="63">
        <f>IF(Table2[[#This Row],[Country]]&gt;0,(((Table2[[#This Row],[Country]]-B393)/B393)+1)^12-1,"")</f>
        <v>9.3867781643799608E-2</v>
      </c>
    </row>
    <row r="395" spans="1:4" x14ac:dyDescent="0.35">
      <c r="A395" s="35">
        <v>34121</v>
      </c>
      <c r="B395" s="36">
        <f>VLOOKUP(A395,Data!$A:$AH,MATCH(Country!$A$1,Data!$A$1:$AH$1,),)</f>
        <v>28.579219999999999</v>
      </c>
      <c r="C395" s="63">
        <f>IF(B383&gt;0,(Table2[[#This Row],[Country]]-B383)/B383,0)</f>
        <v>1.4440014184090041E-2</v>
      </c>
      <c r="D395" s="63">
        <f>IF(Table2[[#This Row],[Country]]&gt;0,(((Table2[[#This Row],[Country]]-B394)/B394)+1)^12-1,"")</f>
        <v>1.9372562605615151E-2</v>
      </c>
    </row>
    <row r="396" spans="1:4" x14ac:dyDescent="0.35">
      <c r="A396" s="35">
        <v>34151</v>
      </c>
      <c r="B396" s="36">
        <f>VLOOKUP(A396,Data!$A:$AH,MATCH(Country!$A$1,Data!$A$1:$AH$1,),)</f>
        <v>28.575900000000001</v>
      </c>
      <c r="C396" s="63">
        <f>IF(B384&gt;0,(Table2[[#This Row],[Country]]-B384)/B384,0)</f>
        <v>1.4172773397462368E-2</v>
      </c>
      <c r="D396" s="63">
        <f>IF(Table2[[#This Row],[Country]]&gt;0,(((Table2[[#This Row],[Country]]-B395)/B395)+1)^12-1,"")</f>
        <v>-1.3931295203909455E-3</v>
      </c>
    </row>
    <row r="397" spans="1:4" x14ac:dyDescent="0.35">
      <c r="A397" s="35">
        <v>34182</v>
      </c>
      <c r="B397" s="36">
        <f>VLOOKUP(A397,Data!$A:$AH,MATCH(Country!$A$1,Data!$A$1:$AH$1,),)</f>
        <v>28.60661</v>
      </c>
      <c r="C397" s="63">
        <f>IF(B385&gt;0,(Table2[[#This Row],[Country]]-B385)/B385,0)</f>
        <v>1.3798651534079328E-2</v>
      </c>
      <c r="D397" s="63">
        <f>IF(Table2[[#This Row],[Country]]&gt;0,(((Table2[[#This Row],[Country]]-B396)/B396)+1)^12-1,"")</f>
        <v>1.2972681577514189E-2</v>
      </c>
    </row>
    <row r="398" spans="1:4" x14ac:dyDescent="0.35">
      <c r="A398" s="35">
        <v>34213</v>
      </c>
      <c r="B398" s="36">
        <f>VLOOKUP(A398,Data!$A:$AH,MATCH(Country!$A$1,Data!$A$1:$AH$1,),)</f>
        <v>28.66058</v>
      </c>
      <c r="C398" s="63">
        <f>IF(B386&gt;0,(Table2[[#This Row],[Country]]-B386)/B386,0)</f>
        <v>1.2286350446018635E-2</v>
      </c>
      <c r="D398" s="63">
        <f>IF(Table2[[#This Row],[Country]]&gt;0,(((Table2[[#This Row],[Country]]-B397)/B397)+1)^12-1,"")</f>
        <v>2.2875924285153948E-2</v>
      </c>
    </row>
    <row r="399" spans="1:4" x14ac:dyDescent="0.35">
      <c r="A399" s="35">
        <v>34243</v>
      </c>
      <c r="B399" s="36">
        <f>VLOOKUP(A399,Data!$A:$AH,MATCH(Country!$A$1,Data!$A$1:$AH$1,),)</f>
        <v>28.697939999999999</v>
      </c>
      <c r="C399" s="63">
        <f>IF(B387&gt;0,(Table2[[#This Row],[Country]]-B387)/B387,0)</f>
        <v>9.6092144887562243E-3</v>
      </c>
      <c r="D399" s="63">
        <f>IF(Table2[[#This Row],[Country]]&gt;0,(((Table2[[#This Row],[Country]]-B398)/B398)+1)^12-1,"")</f>
        <v>1.5755026785964299E-2</v>
      </c>
    </row>
    <row r="400" spans="1:4" x14ac:dyDescent="0.35">
      <c r="A400" s="35">
        <v>34274</v>
      </c>
      <c r="B400" s="36">
        <f>VLOOKUP(A400,Data!$A:$AH,MATCH(Country!$A$1,Data!$A$1:$AH$1,),)</f>
        <v>28.809190000000001</v>
      </c>
      <c r="C400" s="63">
        <f>IF(B388&gt;0,(Table2[[#This Row],[Country]]-B388)/B388,0)</f>
        <v>1.2724622203724114E-2</v>
      </c>
      <c r="D400" s="63">
        <f>IF(Table2[[#This Row],[Country]]&gt;0,(((Table2[[#This Row],[Country]]-B399)/B399)+1)^12-1,"")</f>
        <v>4.7523789534639871E-2</v>
      </c>
    </row>
    <row r="401" spans="1:4" x14ac:dyDescent="0.35">
      <c r="A401" s="35">
        <v>34304</v>
      </c>
      <c r="B401" s="36">
        <f>VLOOKUP(A401,Data!$A:$AH,MATCH(Country!$A$1,Data!$A$1:$AH$1,),)</f>
        <v>28.84571</v>
      </c>
      <c r="C401" s="63">
        <f>IF(B389&gt;0,(Table2[[#This Row],[Country]]-B389)/B389,0)</f>
        <v>1.4541223757371513E-2</v>
      </c>
      <c r="D401" s="63">
        <f>IF(Table2[[#This Row],[Country]]&gt;0,(((Table2[[#This Row],[Country]]-B400)/B400)+1)^12-1,"")</f>
        <v>1.5318320035174082E-2</v>
      </c>
    </row>
    <row r="402" spans="1:4" x14ac:dyDescent="0.35">
      <c r="A402" s="35">
        <v>34335</v>
      </c>
      <c r="B402" s="36">
        <f>VLOOKUP(A402,Data!$A:$AH,MATCH(Country!$A$1,Data!$A$1:$AH$1,),)</f>
        <v>28.849039999999999</v>
      </c>
      <c r="C402" s="63">
        <f>IF(B390&gt;0,(Table2[[#This Row],[Country]]-B390)/B390,0)</f>
        <v>1.6320143395742455E-2</v>
      </c>
      <c r="D402" s="63">
        <f>IF(Table2[[#This Row],[Country]]&gt;0,(((Table2[[#This Row],[Country]]-B401)/B401)+1)^12-1,"")</f>
        <v>1.3861812227646819E-3</v>
      </c>
    </row>
    <row r="403" spans="1:4" x14ac:dyDescent="0.35">
      <c r="A403" s="35">
        <v>34366</v>
      </c>
      <c r="B403" s="36">
        <f>VLOOKUP(A403,Data!$A:$AH,MATCH(Country!$A$1,Data!$A$1:$AH$1,),)</f>
        <v>28.85568</v>
      </c>
      <c r="C403" s="63">
        <f>IF(B391&gt;0,(Table2[[#This Row],[Country]]-B391)/B391,0)</f>
        <v>1.7923569516844262E-2</v>
      </c>
      <c r="D403" s="63">
        <f>IF(Table2[[#This Row],[Country]]&gt;0,(((Table2[[#This Row],[Country]]-B402)/B402)+1)^12-1,"")</f>
        <v>2.7654627099955587E-3</v>
      </c>
    </row>
    <row r="404" spans="1:4" x14ac:dyDescent="0.35">
      <c r="A404" s="35">
        <v>34394</v>
      </c>
      <c r="B404" s="36">
        <f>VLOOKUP(A404,Data!$A:$AH,MATCH(Country!$A$1,Data!$A$1:$AH$1,),)</f>
        <v>28.892209999999999</v>
      </c>
      <c r="C404" s="63">
        <f>IF(B392&gt;0,(Table2[[#This Row],[Country]]-B392)/B392,0)</f>
        <v>2.0048834324118379E-2</v>
      </c>
      <c r="D404" s="63">
        <f>IF(Table2[[#This Row],[Country]]&gt;0,(((Table2[[#This Row],[Country]]-B403)/B403)+1)^12-1,"")</f>
        <v>1.5297685217706247E-2</v>
      </c>
    </row>
    <row r="405" spans="1:4" x14ac:dyDescent="0.35">
      <c r="A405" s="35">
        <v>34425</v>
      </c>
      <c r="B405" s="36">
        <f>VLOOKUP(A405,Data!$A:$AH,MATCH(Country!$A$1,Data!$A$1:$AH$1,),)</f>
        <v>28.902170000000002</v>
      </c>
      <c r="C405" s="63">
        <f>IF(B393&gt;0,(Table2[[#This Row],[Country]]-B393)/B393,0)</f>
        <v>2.0520094262141721E-2</v>
      </c>
      <c r="D405" s="63">
        <f>IF(Table2[[#This Row],[Country]]&gt;0,(((Table2[[#This Row],[Country]]-B404)/B404)+1)^12-1,"")</f>
        <v>4.1446075620732437E-3</v>
      </c>
    </row>
    <row r="406" spans="1:4" x14ac:dyDescent="0.35">
      <c r="A406" s="35">
        <v>34455</v>
      </c>
      <c r="B406" s="36">
        <f>VLOOKUP(A406,Data!$A:$AH,MATCH(Country!$A$1,Data!$A$1:$AH$1,),)</f>
        <v>28.98104</v>
      </c>
      <c r="C406" s="63">
        <f>IF(B394&gt;0,(Table2[[#This Row],[Country]]-B394)/B394,0)</f>
        <v>1.5682585699085524E-2</v>
      </c>
      <c r="D406" s="63">
        <f>IF(Table2[[#This Row],[Country]]&gt;0,(((Table2[[#This Row],[Country]]-B405)/B405)+1)^12-1,"")</f>
        <v>3.3242309279155613E-2</v>
      </c>
    </row>
    <row r="407" spans="1:4" x14ac:dyDescent="0.35">
      <c r="A407" s="35">
        <v>34486</v>
      </c>
      <c r="B407" s="36">
        <f>VLOOKUP(A407,Data!$A:$AH,MATCH(Country!$A$1,Data!$A$1:$AH$1,),)</f>
        <v>28.887229999999999</v>
      </c>
      <c r="C407" s="63">
        <f>IF(B395&gt;0,(Table2[[#This Row],[Country]]-B395)/B395,0)</f>
        <v>1.0777411000020276E-2</v>
      </c>
      <c r="D407" s="63">
        <f>IF(Table2[[#This Row],[Country]]&gt;0,(((Table2[[#This Row],[Country]]-B406)/B406)+1)^12-1,"")</f>
        <v>-3.8159198831666408E-2</v>
      </c>
    </row>
    <row r="408" spans="1:4" x14ac:dyDescent="0.35">
      <c r="A408" s="35">
        <v>34516</v>
      </c>
      <c r="B408" s="36">
        <f>VLOOKUP(A408,Data!$A:$AH,MATCH(Country!$A$1,Data!$A$1:$AH$1,),)</f>
        <v>28.95945</v>
      </c>
      <c r="C408" s="63">
        <f>IF(B396&gt;0,(Table2[[#This Row],[Country]]-B396)/B396,0)</f>
        <v>1.3422149433613625E-2</v>
      </c>
      <c r="D408" s="63">
        <f>IF(Table2[[#This Row],[Country]]&gt;0,(((Table2[[#This Row],[Country]]-B407)/B407)+1)^12-1,"")</f>
        <v>3.04167788427534E-2</v>
      </c>
    </row>
    <row r="409" spans="1:4" x14ac:dyDescent="0.35">
      <c r="A409" s="35">
        <v>34547</v>
      </c>
      <c r="B409" s="36">
        <f>VLOOKUP(A409,Data!$A:$AH,MATCH(Country!$A$1,Data!$A$1:$AH$1,),)</f>
        <v>28.938700000000001</v>
      </c>
      <c r="C409" s="63">
        <f>IF(B397&gt;0,(Table2[[#This Row],[Country]]-B397)/B397,0)</f>
        <v>1.1608855435859086E-2</v>
      </c>
      <c r="D409" s="63">
        <f>IF(Table2[[#This Row],[Country]]&gt;0,(((Table2[[#This Row],[Country]]-B408)/B408)+1)^12-1,"")</f>
        <v>-8.5644260144115414E-3</v>
      </c>
    </row>
    <row r="410" spans="1:4" x14ac:dyDescent="0.35">
      <c r="A410" s="35">
        <v>34578</v>
      </c>
      <c r="B410" s="36">
        <f>VLOOKUP(A410,Data!$A:$AH,MATCH(Country!$A$1,Data!$A$1:$AH$1,),)</f>
        <v>28.942019999999999</v>
      </c>
      <c r="C410" s="63">
        <f>IF(B398&gt;0,(Table2[[#This Row],[Country]]-B398)/B398,0)</f>
        <v>9.8197594047294192E-3</v>
      </c>
      <c r="D410" s="63">
        <f>IF(Table2[[#This Row],[Country]]&gt;0,(((Table2[[#This Row],[Country]]-B409)/B409)+1)^12-1,"")</f>
        <v>1.3775721858892975E-3</v>
      </c>
    </row>
    <row r="411" spans="1:4" x14ac:dyDescent="0.35">
      <c r="A411" s="35">
        <v>34608</v>
      </c>
      <c r="B411" s="36">
        <f>VLOOKUP(A411,Data!$A:$AH,MATCH(Country!$A$1,Data!$A$1:$AH$1,),)</f>
        <v>28.92708</v>
      </c>
      <c r="C411" s="63">
        <f>IF(B399&gt;0,(Table2[[#This Row],[Country]]-B399)/B399,0)</f>
        <v>7.9845452321665247E-3</v>
      </c>
      <c r="D411" s="63">
        <f>IF(Table2[[#This Row],[Country]]&gt;0,(((Table2[[#This Row],[Country]]-B410)/B410)+1)^12-1,"")</f>
        <v>-6.1768970014920432E-3</v>
      </c>
    </row>
    <row r="412" spans="1:4" x14ac:dyDescent="0.35">
      <c r="A412" s="35">
        <v>34639</v>
      </c>
      <c r="B412" s="36">
        <f>VLOOKUP(A412,Data!$A:$AH,MATCH(Country!$A$1,Data!$A$1:$AH$1,),)</f>
        <v>28.951149999999998</v>
      </c>
      <c r="C412" s="63">
        <f>IF(B400&gt;0,(Table2[[#This Row],[Country]]-B400)/B400,0)</f>
        <v>4.9275942850179897E-3</v>
      </c>
      <c r="D412" s="63">
        <f>IF(Table2[[#This Row],[Country]]&gt;0,(((Table2[[#This Row],[Country]]-B411)/B411)+1)^12-1,"")</f>
        <v>1.0030931284115141E-2</v>
      </c>
    </row>
    <row r="413" spans="1:4" x14ac:dyDescent="0.35">
      <c r="A413" s="35">
        <v>34669</v>
      </c>
      <c r="B413" s="36">
        <f>VLOOKUP(A413,Data!$A:$AH,MATCH(Country!$A$1,Data!$A$1:$AH$1,),)</f>
        <v>28.944510000000001</v>
      </c>
      <c r="C413" s="63">
        <f>IF(B401&gt;0,(Table2[[#This Row],[Country]]-B401)/B401,0)</f>
        <v>3.4251193678366959E-3</v>
      </c>
      <c r="D413" s="63">
        <f>IF(Table2[[#This Row],[Country]]&gt;0,(((Table2[[#This Row],[Country]]-B412)/B412)+1)^12-1,"")</f>
        <v>-2.7487531805867604E-3</v>
      </c>
    </row>
    <row r="414" spans="1:4" x14ac:dyDescent="0.35">
      <c r="A414" s="35">
        <v>34700</v>
      </c>
      <c r="B414" s="36">
        <f>VLOOKUP(A414,Data!$A:$AH,MATCH(Country!$A$1,Data!$A$1:$AH$1,),)</f>
        <v>28.994319999999998</v>
      </c>
      <c r="C414" s="63">
        <f>IF(B402&gt;0,(Table2[[#This Row],[Country]]-B402)/B402,0)</f>
        <v>5.0358694778058349E-3</v>
      </c>
      <c r="D414" s="63">
        <f>IF(Table2[[#This Row],[Country]]&gt;0,(((Table2[[#This Row],[Country]]-B413)/B413)+1)^12-1,"")</f>
        <v>2.0847127791258968E-2</v>
      </c>
    </row>
    <row r="415" spans="1:4" x14ac:dyDescent="0.35">
      <c r="A415" s="35">
        <v>34731</v>
      </c>
      <c r="B415" s="36">
        <f>VLOOKUP(A415,Data!$A:$AH,MATCH(Country!$A$1,Data!$A$1:$AH$1,),)</f>
        <v>28.973569999999999</v>
      </c>
      <c r="C415" s="63">
        <f>IF(B403&gt;0,(Table2[[#This Row],[Country]]-B403)/B403,0)</f>
        <v>4.0855041364472842E-3</v>
      </c>
      <c r="D415" s="63">
        <f>IF(Table2[[#This Row],[Country]]&gt;0,(((Table2[[#This Row],[Country]]-B414)/B414)+1)^12-1,"")</f>
        <v>-8.5541665212391926E-3</v>
      </c>
    </row>
    <row r="416" spans="1:4" x14ac:dyDescent="0.35">
      <c r="A416" s="35">
        <v>34759</v>
      </c>
      <c r="B416" s="36">
        <f>VLOOKUP(A416,Data!$A:$AH,MATCH(Country!$A$1,Data!$A$1:$AH$1,),)</f>
        <v>28.983529999999998</v>
      </c>
      <c r="C416" s="63">
        <f>IF(B404&gt;0,(Table2[[#This Row],[Country]]-B404)/B404,0)</f>
        <v>3.1607135625831193E-3</v>
      </c>
      <c r="D416" s="63">
        <f>IF(Table2[[#This Row],[Country]]&gt;0,(((Table2[[#This Row],[Country]]-B415)/B415)+1)^12-1,"")</f>
        <v>4.1329471738069667E-3</v>
      </c>
    </row>
    <row r="417" spans="1:4" x14ac:dyDescent="0.35">
      <c r="A417" s="35">
        <v>34790</v>
      </c>
      <c r="B417" s="36">
        <f>VLOOKUP(A417,Data!$A:$AH,MATCH(Country!$A$1,Data!$A$1:$AH$1,),)</f>
        <v>29.05078</v>
      </c>
      <c r="C417" s="63">
        <f>IF(B405&gt;0,(Table2[[#This Row],[Country]]-B405)/B405,0)</f>
        <v>5.14182845094323E-3</v>
      </c>
      <c r="D417" s="63">
        <f>IF(Table2[[#This Row],[Country]]&gt;0,(((Table2[[#This Row],[Country]]-B416)/B416)+1)^12-1,"")</f>
        <v>2.8201487077948562E-2</v>
      </c>
    </row>
    <row r="418" spans="1:4" x14ac:dyDescent="0.35">
      <c r="A418" s="35">
        <v>34820</v>
      </c>
      <c r="B418" s="36">
        <f>VLOOKUP(A418,Data!$A:$AH,MATCH(Country!$A$1,Data!$A$1:$AH$1,),)</f>
        <v>29.258330000000001</v>
      </c>
      <c r="C418" s="63">
        <f>IF(B406&gt;0,(Table2[[#This Row],[Country]]-B406)/B406,0)</f>
        <v>9.5679796170185984E-3</v>
      </c>
      <c r="D418" s="63">
        <f>IF(Table2[[#This Row],[Country]]&gt;0,(((Table2[[#This Row],[Country]]-B417)/B417)+1)^12-1,"")</f>
        <v>8.9182957790830741E-2</v>
      </c>
    </row>
    <row r="419" spans="1:4" x14ac:dyDescent="0.35">
      <c r="A419" s="35">
        <v>34851</v>
      </c>
      <c r="B419" s="36">
        <f>VLOOKUP(A419,Data!$A:$AH,MATCH(Country!$A$1,Data!$A$1:$AH$1,),)</f>
        <v>29.46339</v>
      </c>
      <c r="C419" s="63">
        <f>IF(B407&gt;0,(Table2[[#This Row],[Country]]-B407)/B407,0)</f>
        <v>1.9945145311613524E-2</v>
      </c>
      <c r="D419" s="63">
        <f>IF(Table2[[#This Row],[Country]]&gt;0,(((Table2[[#This Row],[Country]]-B418)/B418)+1)^12-1,"")</f>
        <v>8.7422127873761468E-2</v>
      </c>
    </row>
    <row r="420" spans="1:4" x14ac:dyDescent="0.35">
      <c r="A420" s="35">
        <v>34881</v>
      </c>
      <c r="B420" s="36">
        <f>VLOOKUP(A420,Data!$A:$AH,MATCH(Country!$A$1,Data!$A$1:$AH$1,),)</f>
        <v>29.616980000000002</v>
      </c>
      <c r="C420" s="63">
        <f>IF(B408&gt;0,(Table2[[#This Row],[Country]]-B408)/B408,0)</f>
        <v>2.2705196403937273E-2</v>
      </c>
      <c r="D420" s="63">
        <f>IF(Table2[[#This Row],[Country]]&gt;0,(((Table2[[#This Row],[Country]]-B419)/B419)+1)^12-1,"")</f>
        <v>6.4379965596231159E-2</v>
      </c>
    </row>
    <row r="421" spans="1:4" x14ac:dyDescent="0.35">
      <c r="A421" s="35">
        <v>34912</v>
      </c>
      <c r="B421" s="36">
        <f>VLOOKUP(A421,Data!$A:$AH,MATCH(Country!$A$1,Data!$A$1:$AH$1,),)</f>
        <v>29.796309999999998</v>
      </c>
      <c r="C421" s="63">
        <f>IF(B409&gt;0,(Table2[[#This Row],[Country]]-B409)/B409,0)</f>
        <v>2.9635401728481153E-2</v>
      </c>
      <c r="D421" s="63">
        <f>IF(Table2[[#This Row],[Country]]&gt;0,(((Table2[[#This Row],[Country]]-B420)/B420)+1)^12-1,"")</f>
        <v>7.5128917913488857E-2</v>
      </c>
    </row>
    <row r="422" spans="1:4" x14ac:dyDescent="0.35">
      <c r="A422" s="35">
        <v>34943</v>
      </c>
      <c r="B422" s="36">
        <f>VLOOKUP(A422,Data!$A:$AH,MATCH(Country!$A$1,Data!$A$1:$AH$1,),)</f>
        <v>29.905069999999998</v>
      </c>
      <c r="C422" s="63">
        <f>IF(B410&gt;0,(Table2[[#This Row],[Country]]-B410)/B410,0)</f>
        <v>3.327514803735189E-2</v>
      </c>
      <c r="D422" s="63">
        <f>IF(Table2[[#This Row],[Country]]&gt;0,(((Table2[[#This Row],[Country]]-B421)/B421)+1)^12-1,"")</f>
        <v>4.4691525344891403E-2</v>
      </c>
    </row>
    <row r="423" spans="1:4" x14ac:dyDescent="0.35">
      <c r="A423" s="35">
        <v>34973</v>
      </c>
      <c r="B423" s="36">
        <f>VLOOKUP(A423,Data!$A:$AH,MATCH(Country!$A$1,Data!$A$1:$AH$1,),)</f>
        <v>29.99888</v>
      </c>
      <c r="C423" s="63">
        <f>IF(B411&gt;0,(Table2[[#This Row],[Country]]-B411)/B411,0)</f>
        <v>3.7051786768661048E-2</v>
      </c>
      <c r="D423" s="63">
        <f>IF(Table2[[#This Row],[Country]]&gt;0,(((Table2[[#This Row],[Country]]-B422)/B422)+1)^12-1,"")</f>
        <v>3.8299414795608611E-2</v>
      </c>
    </row>
    <row r="424" spans="1:4" x14ac:dyDescent="0.35">
      <c r="A424" s="35">
        <v>35004</v>
      </c>
      <c r="B424" s="36">
        <f>VLOOKUP(A424,Data!$A:$AH,MATCH(Country!$A$1,Data!$A$1:$AH$1,),)</f>
        <v>30.05284</v>
      </c>
      <c r="C424" s="63">
        <f>IF(B412&gt;0,(Table2[[#This Row],[Country]]-B412)/B412,0)</f>
        <v>3.8053410658989414E-2</v>
      </c>
      <c r="D424" s="63">
        <f>IF(Table2[[#This Row],[Country]]&gt;0,(((Table2[[#This Row],[Country]]-B423)/B423)+1)^12-1,"")</f>
        <v>2.1799630625004562E-2</v>
      </c>
    </row>
    <row r="425" spans="1:4" x14ac:dyDescent="0.35">
      <c r="A425" s="35">
        <v>35034</v>
      </c>
      <c r="B425" s="36">
        <f>VLOOKUP(A425,Data!$A:$AH,MATCH(Country!$A$1,Data!$A$1:$AH$1,),)</f>
        <v>30.132539999999999</v>
      </c>
      <c r="C425" s="63">
        <f>IF(B413&gt;0,(Table2[[#This Row],[Country]]-B413)/B413,0)</f>
        <v>4.1045089379643934E-2</v>
      </c>
      <c r="D425" s="63">
        <f>IF(Table2[[#This Row],[Country]]&gt;0,(((Table2[[#This Row],[Country]]-B424)/B424)+1)^12-1,"")</f>
        <v>3.2292258713631616E-2</v>
      </c>
    </row>
    <row r="426" spans="1:4" x14ac:dyDescent="0.35">
      <c r="A426" s="35">
        <v>35065</v>
      </c>
      <c r="B426" s="36">
        <f>VLOOKUP(A426,Data!$A:$AH,MATCH(Country!$A$1,Data!$A$1:$AH$1,),)</f>
        <v>30.285299999999999</v>
      </c>
      <c r="C426" s="63">
        <f>IF(B414&gt;0,(Table2[[#This Row],[Country]]-B414)/B414,0)</f>
        <v>4.4525272536138152E-2</v>
      </c>
      <c r="D426" s="63">
        <f>IF(Table2[[#This Row],[Country]]&gt;0,(((Table2[[#This Row],[Country]]-B425)/B425)+1)^12-1,"")</f>
        <v>6.2560481473828755E-2</v>
      </c>
    </row>
    <row r="427" spans="1:4" x14ac:dyDescent="0.35">
      <c r="A427" s="35">
        <v>35096</v>
      </c>
      <c r="B427" s="36">
        <f>VLOOKUP(A427,Data!$A:$AH,MATCH(Country!$A$1,Data!$A$1:$AH$1,),)</f>
        <v>30.400700000000001</v>
      </c>
      <c r="C427" s="63">
        <f>IF(B415&gt;0,(Table2[[#This Row],[Country]]-B415)/B415,0)</f>
        <v>4.9256270456143371E-2</v>
      </c>
      <c r="D427" s="63">
        <f>IF(Table2[[#This Row],[Country]]&gt;0,(((Table2[[#This Row],[Country]]-B426)/B426)+1)^12-1,"")</f>
        <v>4.6695708896153265E-2</v>
      </c>
    </row>
    <row r="428" spans="1:4" x14ac:dyDescent="0.35">
      <c r="A428" s="35">
        <v>35125</v>
      </c>
      <c r="B428" s="36">
        <f>VLOOKUP(A428,Data!$A:$AH,MATCH(Country!$A$1,Data!$A$1:$AH$1,),)</f>
        <v>30.609089999999998</v>
      </c>
      <c r="C428" s="63">
        <f>IF(B416&gt;0,(Table2[[#This Row],[Country]]-B416)/B416,0)</f>
        <v>5.6085645882333869E-2</v>
      </c>
      <c r="D428" s="63">
        <f>IF(Table2[[#This Row],[Country]]&gt;0,(((Table2[[#This Row],[Country]]-B427)/B427)+1)^12-1,"")</f>
        <v>8.5430486950154538E-2</v>
      </c>
    </row>
    <row r="429" spans="1:4" x14ac:dyDescent="0.35">
      <c r="A429" s="35">
        <v>35156</v>
      </c>
      <c r="B429" s="36">
        <f>VLOOKUP(A429,Data!$A:$AH,MATCH(Country!$A$1,Data!$A$1:$AH$1,),)</f>
        <v>30.69875</v>
      </c>
      <c r="C429" s="63">
        <f>IF(B417&gt;0,(Table2[[#This Row],[Country]]-B417)/B417,0)</f>
        <v>5.6727220405097589E-2</v>
      </c>
      <c r="D429" s="63">
        <f>IF(Table2[[#This Row],[Country]]&gt;0,(((Table2[[#This Row],[Country]]-B428)/B428)+1)^12-1,"")</f>
        <v>3.5722200659791703E-2</v>
      </c>
    </row>
    <row r="430" spans="1:4" x14ac:dyDescent="0.35">
      <c r="A430" s="35">
        <v>35186</v>
      </c>
      <c r="B430" s="36">
        <f>VLOOKUP(A430,Data!$A:$AH,MATCH(Country!$A$1,Data!$A$1:$AH$1,),)</f>
        <v>30.797540000000001</v>
      </c>
      <c r="C430" s="63">
        <f>IF(B418&gt;0,(Table2[[#This Row],[Country]]-B418)/B418,0)</f>
        <v>5.2607582182578452E-2</v>
      </c>
      <c r="D430" s="63">
        <f>IF(Table2[[#This Row],[Country]]&gt;0,(((Table2[[#This Row],[Country]]-B429)/B429)+1)^12-1,"")</f>
        <v>3.9307425288998443E-2</v>
      </c>
    </row>
    <row r="431" spans="1:4" x14ac:dyDescent="0.35">
      <c r="A431" s="35">
        <v>35217</v>
      </c>
      <c r="B431" s="36">
        <f>VLOOKUP(A431,Data!$A:$AH,MATCH(Country!$A$1,Data!$A$1:$AH$1,),)</f>
        <v>30.904640000000001</v>
      </c>
      <c r="C431" s="63">
        <f>IF(B419&gt;0,(Table2[[#This Row],[Country]]-B419)/B419,0)</f>
        <v>4.8916638580964379E-2</v>
      </c>
      <c r="D431" s="63">
        <f>IF(Table2[[#This Row],[Country]]&gt;0,(((Table2[[#This Row],[Country]]-B430)/B430)+1)^12-1,"")</f>
        <v>4.2538092295705709E-2</v>
      </c>
    </row>
    <row r="432" spans="1:4" x14ac:dyDescent="0.35">
      <c r="A432" s="35">
        <v>35247</v>
      </c>
      <c r="B432" s="36">
        <f>VLOOKUP(A432,Data!$A:$AH,MATCH(Country!$A$1,Data!$A$1:$AH$1,),)</f>
        <v>31.025849999999998</v>
      </c>
      <c r="C432" s="63">
        <f>IF(B420&gt;0,(Table2[[#This Row],[Country]]-B420)/B420,0)</f>
        <v>4.7569671181869208E-2</v>
      </c>
      <c r="D432" s="63">
        <f>IF(Table2[[#This Row],[Country]]&gt;0,(((Table2[[#This Row],[Country]]-B431)/B431)+1)^12-1,"")</f>
        <v>4.809341921003818E-2</v>
      </c>
    </row>
    <row r="433" spans="1:4" x14ac:dyDescent="0.35">
      <c r="A433" s="35">
        <v>35278</v>
      </c>
      <c r="B433" s="36">
        <f>VLOOKUP(A433,Data!$A:$AH,MATCH(Country!$A$1,Data!$A$1:$AH$1,),)</f>
        <v>31.08314</v>
      </c>
      <c r="C433" s="63">
        <f>IF(B421&gt;0,(Table2[[#This Row],[Country]]-B421)/B421,0)</f>
        <v>4.3187562486764371E-2</v>
      </c>
      <c r="D433" s="63">
        <f>IF(Table2[[#This Row],[Country]]&gt;0,(((Table2[[#This Row],[Country]]-B432)/B432)+1)^12-1,"")</f>
        <v>2.2384725068638422E-2</v>
      </c>
    </row>
    <row r="434" spans="1:4" x14ac:dyDescent="0.35">
      <c r="A434" s="35">
        <v>35309</v>
      </c>
      <c r="B434" s="36">
        <f>VLOOKUP(A434,Data!$A:$AH,MATCH(Country!$A$1,Data!$A$1:$AH$1,),)</f>
        <v>31.161180000000002</v>
      </c>
      <c r="C434" s="63">
        <f>IF(B422&gt;0,(Table2[[#This Row],[Country]]-B422)/B422,0)</f>
        <v>4.2003245603504796E-2</v>
      </c>
      <c r="D434" s="63">
        <f>IF(Table2[[#This Row],[Country]]&gt;0,(((Table2[[#This Row],[Country]]-B433)/B433)+1)^12-1,"")</f>
        <v>3.0547765673232474E-2</v>
      </c>
    </row>
    <row r="435" spans="1:4" x14ac:dyDescent="0.35">
      <c r="A435" s="35">
        <v>35339</v>
      </c>
      <c r="B435" s="36">
        <f>VLOOKUP(A435,Data!$A:$AH,MATCH(Country!$A$1,Data!$A$1:$AH$1,),)</f>
        <v>31.322240000000001</v>
      </c>
      <c r="C435" s="63">
        <f>IF(B423&gt;0,(Table2[[#This Row],[Country]]-B423)/B423,0)</f>
        <v>4.4113646909484654E-2</v>
      </c>
      <c r="D435" s="63">
        <f>IF(Table2[[#This Row],[Country]]&gt;0,(((Table2[[#This Row],[Country]]-B434)/B434)+1)^12-1,"")</f>
        <v>6.3817217553836958E-2</v>
      </c>
    </row>
    <row r="436" spans="1:4" x14ac:dyDescent="0.35">
      <c r="A436" s="35">
        <v>35370</v>
      </c>
      <c r="B436" s="36">
        <f>VLOOKUP(A436,Data!$A:$AH,MATCH(Country!$A$1,Data!$A$1:$AH$1,),)</f>
        <v>31.507370000000002</v>
      </c>
      <c r="C436" s="63">
        <f>IF(B424&gt;0,(Table2[[#This Row],[Country]]-B424)/B424,0)</f>
        <v>4.8399086409138099E-2</v>
      </c>
      <c r="D436" s="63">
        <f>IF(Table2[[#This Row],[Country]]&gt;0,(((Table2[[#This Row],[Country]]-B435)/B435)+1)^12-1,"")</f>
        <v>7.3277638881342311E-2</v>
      </c>
    </row>
    <row r="437" spans="1:4" x14ac:dyDescent="0.35">
      <c r="A437" s="35">
        <v>35400</v>
      </c>
      <c r="B437" s="36">
        <f>VLOOKUP(A437,Data!$A:$AH,MATCH(Country!$A$1,Data!$A$1:$AH$1,),)</f>
        <v>31.702470000000002</v>
      </c>
      <c r="C437" s="63">
        <f>IF(B425&gt;0,(Table2[[#This Row],[Country]]-B425)/B425,0)</f>
        <v>5.2100818583498208E-2</v>
      </c>
      <c r="D437" s="63">
        <f>IF(Table2[[#This Row],[Country]]&gt;0,(((Table2[[#This Row],[Country]]-B436)/B436)+1)^12-1,"")</f>
        <v>7.6890055911021937E-2</v>
      </c>
    </row>
    <row r="438" spans="1:4" x14ac:dyDescent="0.35">
      <c r="A438" s="35">
        <v>35431</v>
      </c>
      <c r="B438" s="36">
        <f>VLOOKUP(A438,Data!$A:$AH,MATCH(Country!$A$1,Data!$A$1:$AH$1,),)</f>
        <v>31.83531</v>
      </c>
      <c r="C438" s="63">
        <f>IF(B426&gt;0,(Table2[[#This Row],[Country]]-B426)/B426,0)</f>
        <v>5.1180275579241423E-2</v>
      </c>
      <c r="D438" s="63">
        <f>IF(Table2[[#This Row],[Country]]&gt;0,(((Table2[[#This Row],[Country]]-B437)/B437)+1)^12-1,"")</f>
        <v>5.1457675319504625E-2</v>
      </c>
    </row>
    <row r="439" spans="1:4" x14ac:dyDescent="0.35">
      <c r="A439" s="35">
        <v>35462</v>
      </c>
      <c r="B439" s="36">
        <f>VLOOKUP(A439,Data!$A:$AH,MATCH(Country!$A$1,Data!$A$1:$AH$1,),)</f>
        <v>31.93244</v>
      </c>
      <c r="C439" s="63">
        <f>IF(B427&gt;0,(Table2[[#This Row],[Country]]-B427)/B427,0)</f>
        <v>5.0385024029051935E-2</v>
      </c>
      <c r="D439" s="63">
        <f>IF(Table2[[#This Row],[Country]]&gt;0,(((Table2[[#This Row],[Country]]-B438)/B438)+1)^12-1,"")</f>
        <v>3.7232841770393987E-2</v>
      </c>
    </row>
    <row r="440" spans="1:4" x14ac:dyDescent="0.35">
      <c r="A440" s="35">
        <v>35490</v>
      </c>
      <c r="B440" s="36">
        <f>VLOOKUP(A440,Data!$A:$AH,MATCH(Country!$A$1,Data!$A$1:$AH$1,),)</f>
        <v>32.056139999999999</v>
      </c>
      <c r="C440" s="63">
        <f>IF(B428&gt;0,(Table2[[#This Row],[Country]]-B428)/B428,0)</f>
        <v>4.7275172179244825E-2</v>
      </c>
      <c r="D440" s="63">
        <f>IF(Table2[[#This Row],[Country]]&gt;0,(((Table2[[#This Row],[Country]]-B439)/B439)+1)^12-1,"")</f>
        <v>4.7488963313151E-2</v>
      </c>
    </row>
    <row r="441" spans="1:4" x14ac:dyDescent="0.35">
      <c r="A441" s="35">
        <v>35521</v>
      </c>
      <c r="B441" s="36">
        <f>VLOOKUP(A441,Data!$A:$AH,MATCH(Country!$A$1,Data!$A$1:$AH$1,),)</f>
        <v>32.18732</v>
      </c>
      <c r="C441" s="63">
        <f>IF(B429&gt;0,(Table2[[#This Row],[Country]]-B429)/B429,0)</f>
        <v>4.848959648194142E-2</v>
      </c>
      <c r="D441" s="63">
        <f>IF(Table2[[#This Row],[Country]]&gt;0,(((Table2[[#This Row],[Country]]-B440)/B440)+1)^12-1,"")</f>
        <v>5.0226805336973879E-2</v>
      </c>
    </row>
    <row r="442" spans="1:4" x14ac:dyDescent="0.35">
      <c r="A442" s="35">
        <v>35551</v>
      </c>
      <c r="B442" s="36">
        <f>VLOOKUP(A442,Data!$A:$AH,MATCH(Country!$A$1,Data!$A$1:$AH$1,),)</f>
        <v>32.288600000000002</v>
      </c>
      <c r="C442" s="63">
        <f>IF(B430&gt;0,(Table2[[#This Row],[Country]]-B430)/B430,0)</f>
        <v>4.8414905865858143E-2</v>
      </c>
      <c r="D442" s="63">
        <f>IF(Table2[[#This Row],[Country]]&gt;0,(((Table2[[#This Row],[Country]]-B441)/B441)+1)^12-1,"")</f>
        <v>3.8419335160535972E-2</v>
      </c>
    </row>
    <row r="443" spans="1:4" x14ac:dyDescent="0.35">
      <c r="A443" s="35">
        <v>35582</v>
      </c>
      <c r="B443" s="36">
        <f>VLOOKUP(A443,Data!$A:$AH,MATCH(Country!$A$1,Data!$A$1:$AH$1,),)</f>
        <v>32.428080000000001</v>
      </c>
      <c r="C443" s="63">
        <f>IF(B431&gt;0,(Table2[[#This Row],[Country]]-B431)/B431,0)</f>
        <v>4.9294863166178308E-2</v>
      </c>
      <c r="D443" s="63">
        <f>IF(Table2[[#This Row],[Country]]&gt;0,(((Table2[[#This Row],[Country]]-B442)/B442)+1)^12-1,"")</f>
        <v>5.3086997523603241E-2</v>
      </c>
    </row>
    <row r="444" spans="1:4" x14ac:dyDescent="0.35">
      <c r="A444" s="35">
        <v>35612</v>
      </c>
      <c r="B444" s="36">
        <f>VLOOKUP(A444,Data!$A:$AH,MATCH(Country!$A$1,Data!$A$1:$AH$1,),)</f>
        <v>32.576689999999999</v>
      </c>
      <c r="C444" s="63">
        <f>IF(B432&gt;0,(Table2[[#This Row],[Country]]-B432)/B432,0)</f>
        <v>4.9985415387491426E-2</v>
      </c>
      <c r="D444" s="63">
        <f>IF(Table2[[#This Row],[Country]]&gt;0,(((Table2[[#This Row],[Country]]-B443)/B443)+1)^12-1,"")</f>
        <v>5.6400583494008449E-2</v>
      </c>
    </row>
    <row r="445" spans="1:4" x14ac:dyDescent="0.35">
      <c r="A445" s="35">
        <v>35643</v>
      </c>
      <c r="B445" s="36">
        <f>VLOOKUP(A445,Data!$A:$AH,MATCH(Country!$A$1,Data!$A$1:$AH$1,),)</f>
        <v>32.854810000000001</v>
      </c>
      <c r="C445" s="63">
        <f>IF(B433&gt;0,(Table2[[#This Row],[Country]]-B433)/B433,0)</f>
        <v>5.6997780790486424E-2</v>
      </c>
      <c r="D445" s="63">
        <f>IF(Table2[[#This Row],[Country]]&gt;0,(((Table2[[#This Row],[Country]]-B444)/B444)+1)^12-1,"")</f>
        <v>0.10739882556184988</v>
      </c>
    </row>
    <row r="446" spans="1:4" x14ac:dyDescent="0.35">
      <c r="A446" s="35">
        <v>35674</v>
      </c>
      <c r="B446" s="36">
        <f>VLOOKUP(A446,Data!$A:$AH,MATCH(Country!$A$1,Data!$A$1:$AH$1,),)</f>
        <v>32.985149999999997</v>
      </c>
      <c r="C446" s="63">
        <f>IF(B434&gt;0,(Table2[[#This Row],[Country]]-B434)/B434,0)</f>
        <v>5.853340598783472E-2</v>
      </c>
      <c r="D446" s="63">
        <f>IF(Table2[[#This Row],[Country]]&gt;0,(((Table2[[#This Row],[Country]]-B445)/B445)+1)^12-1,"")</f>
        <v>4.8658401211353786E-2</v>
      </c>
    </row>
    <row r="447" spans="1:4" x14ac:dyDescent="0.35">
      <c r="A447" s="35">
        <v>35704</v>
      </c>
      <c r="B447" s="36">
        <f>VLOOKUP(A447,Data!$A:$AH,MATCH(Country!$A$1,Data!$A$1:$AH$1,),)</f>
        <v>33.144550000000002</v>
      </c>
      <c r="C447" s="63">
        <f>IF(B435&gt;0,(Table2[[#This Row],[Country]]-B435)/B435,0)</f>
        <v>5.8179427780388683E-2</v>
      </c>
      <c r="D447" s="63">
        <f>IF(Table2[[#This Row],[Country]]&gt;0,(((Table2[[#This Row],[Country]]-B446)/B446)+1)^12-1,"")</f>
        <v>5.9556118702642769E-2</v>
      </c>
    </row>
    <row r="448" spans="1:4" x14ac:dyDescent="0.35">
      <c r="A448" s="35">
        <v>35735</v>
      </c>
      <c r="B448" s="36">
        <f>VLOOKUP(A448,Data!$A:$AH,MATCH(Country!$A$1,Data!$A$1:$AH$1,),)</f>
        <v>33.33135</v>
      </c>
      <c r="C448" s="63">
        <f>IF(B436&gt;0,(Table2[[#This Row],[Country]]-B436)/B436,0)</f>
        <v>5.7890582425635613E-2</v>
      </c>
      <c r="D448" s="63">
        <f>IF(Table2[[#This Row],[Country]]&gt;0,(((Table2[[#This Row],[Country]]-B447)/B447)+1)^12-1,"")</f>
        <v>6.9767312513232316E-2</v>
      </c>
    </row>
    <row r="449" spans="1:4" x14ac:dyDescent="0.35">
      <c r="A449" s="35">
        <v>35765</v>
      </c>
      <c r="B449" s="36">
        <f>VLOOKUP(A449,Data!$A:$AH,MATCH(Country!$A$1,Data!$A$1:$AH$1,),)</f>
        <v>33.481619999999999</v>
      </c>
      <c r="C449" s="63">
        <f>IF(B437&gt;0,(Table2[[#This Row],[Country]]-B437)/B437,0)</f>
        <v>5.6120232902988246E-2</v>
      </c>
      <c r="D449" s="63">
        <f>IF(Table2[[#This Row],[Country]]&gt;0,(((Table2[[#This Row],[Country]]-B448)/B448)+1)^12-1,"")</f>
        <v>5.546225986365938E-2</v>
      </c>
    </row>
    <row r="450" spans="1:4" x14ac:dyDescent="0.35">
      <c r="A450" s="35">
        <v>35796</v>
      </c>
      <c r="B450" s="36">
        <f>VLOOKUP(A450,Data!$A:$AH,MATCH(Country!$A$1,Data!$A$1:$AH$1,),)</f>
        <v>33.675060000000002</v>
      </c>
      <c r="C450" s="63">
        <f>IF(B438&gt;0,(Table2[[#This Row],[Country]]-B438)/B438,0)</f>
        <v>5.7789605315607173E-2</v>
      </c>
      <c r="D450" s="63">
        <f>IF(Table2[[#This Row],[Country]]&gt;0,(((Table2[[#This Row],[Country]]-B449)/B449)+1)^12-1,"")</f>
        <v>7.1576008352183473E-2</v>
      </c>
    </row>
    <row r="451" spans="1:4" x14ac:dyDescent="0.35">
      <c r="A451" s="35">
        <v>35827</v>
      </c>
      <c r="B451" s="36">
        <f>VLOOKUP(A451,Data!$A:$AH,MATCH(Country!$A$1,Data!$A$1:$AH$1,),)</f>
        <v>33.946539999999999</v>
      </c>
      <c r="C451" s="63">
        <f>IF(B439&gt;0,(Table2[[#This Row],[Country]]-B439)/B439,0)</f>
        <v>6.3073789538162423E-2</v>
      </c>
      <c r="D451" s="63">
        <f>IF(Table2[[#This Row],[Country]]&gt;0,(((Table2[[#This Row],[Country]]-B450)/B450)+1)^12-1,"")</f>
        <v>0.10114787934392622</v>
      </c>
    </row>
    <row r="452" spans="1:4" x14ac:dyDescent="0.35">
      <c r="A452" s="35">
        <v>35855</v>
      </c>
      <c r="B452" s="36">
        <f>VLOOKUP(A452,Data!$A:$AH,MATCH(Country!$A$1,Data!$A$1:$AH$1,),)</f>
        <v>34.157409999999999</v>
      </c>
      <c r="C452" s="63">
        <f>IF(B440&gt;0,(Table2[[#This Row],[Country]]-B440)/B440,0)</f>
        <v>6.5549688764773281E-2</v>
      </c>
      <c r="D452" s="63">
        <f>IF(Table2[[#This Row],[Country]]&gt;0,(((Table2[[#This Row],[Country]]-B451)/B451)+1)^12-1,"")</f>
        <v>7.7142116878051059E-2</v>
      </c>
    </row>
    <row r="453" spans="1:4" x14ac:dyDescent="0.35">
      <c r="A453" s="35">
        <v>35886</v>
      </c>
      <c r="B453" s="36">
        <f>VLOOKUP(A453,Data!$A:$AH,MATCH(Country!$A$1,Data!$A$1:$AH$1,),)</f>
        <v>34.372439999999997</v>
      </c>
      <c r="C453" s="63">
        <f>IF(B441&gt;0,(Table2[[#This Row],[Country]]-B441)/B441,0)</f>
        <v>6.7887602944264935E-2</v>
      </c>
      <c r="D453" s="63">
        <f>IF(Table2[[#This Row],[Country]]&gt;0,(((Table2[[#This Row],[Country]]-B452)/B452)+1)^12-1,"")</f>
        <v>7.8214475270688144E-2</v>
      </c>
    </row>
    <row r="454" spans="1:4" x14ac:dyDescent="0.35">
      <c r="A454" s="35">
        <v>35916</v>
      </c>
      <c r="B454" s="36">
        <f>VLOOKUP(A454,Data!$A:$AH,MATCH(Country!$A$1,Data!$A$1:$AH$1,),)</f>
        <v>34.573349999999998</v>
      </c>
      <c r="C454" s="63">
        <f>IF(B442&gt;0,(Table2[[#This Row],[Country]]-B442)/B442,0)</f>
        <v>7.0760268329998668E-2</v>
      </c>
      <c r="D454" s="63">
        <f>IF(Table2[[#This Row],[Country]]&gt;0,(((Table2[[#This Row],[Country]]-B453)/B453)+1)^12-1,"")</f>
        <v>7.2440489888727422E-2</v>
      </c>
    </row>
    <row r="455" spans="1:4" x14ac:dyDescent="0.35">
      <c r="A455" s="35">
        <v>35947</v>
      </c>
      <c r="B455" s="36">
        <f>VLOOKUP(A455,Data!$A:$AH,MATCH(Country!$A$1,Data!$A$1:$AH$1,),)</f>
        <v>34.736899999999999</v>
      </c>
      <c r="C455" s="63">
        <f>IF(B443&gt;0,(Table2[[#This Row],[Country]]-B443)/B443,0)</f>
        <v>7.1198171461276674E-2</v>
      </c>
      <c r="D455" s="63">
        <f>IF(Table2[[#This Row],[Country]]&gt;0,(((Table2[[#This Row],[Country]]-B454)/B454)+1)^12-1,"")</f>
        <v>5.8266742685278983E-2</v>
      </c>
    </row>
    <row r="456" spans="1:4" x14ac:dyDescent="0.35">
      <c r="A456" s="35">
        <v>35977</v>
      </c>
      <c r="B456" s="36">
        <f>VLOOKUP(A456,Data!$A:$AH,MATCH(Country!$A$1,Data!$A$1:$AH$1,),)</f>
        <v>34.900449999999999</v>
      </c>
      <c r="C456" s="63">
        <f>IF(B444&gt;0,(Table2[[#This Row],[Country]]-B444)/B444,0)</f>
        <v>7.1331986153289367E-2</v>
      </c>
      <c r="D456" s="63">
        <f>IF(Table2[[#This Row],[Country]]&gt;0,(((Table2[[#This Row],[Country]]-B455)/B455)+1)^12-1,"")</f>
        <v>5.798526600201992E-2</v>
      </c>
    </row>
    <row r="457" spans="1:4" x14ac:dyDescent="0.35">
      <c r="A457" s="35">
        <v>36008</v>
      </c>
      <c r="B457" s="36">
        <f>VLOOKUP(A457,Data!$A:$AH,MATCH(Country!$A$1,Data!$A$1:$AH$1,),)</f>
        <v>35.107170000000004</v>
      </c>
      <c r="C457" s="63">
        <f>IF(B445&gt;0,(Table2[[#This Row],[Country]]-B445)/B445,0)</f>
        <v>6.8554954358281267E-2</v>
      </c>
      <c r="D457" s="63">
        <f>IF(Table2[[#This Row],[Country]]&gt;0,(((Table2[[#This Row],[Country]]-B456)/B456)+1)^12-1,"")</f>
        <v>7.3439436714689776E-2</v>
      </c>
    </row>
    <row r="458" spans="1:4" x14ac:dyDescent="0.35">
      <c r="A458" s="35">
        <v>36039</v>
      </c>
      <c r="B458" s="36">
        <f>VLOOKUP(A458,Data!$A:$AH,MATCH(Country!$A$1,Data!$A$1:$AH$1,),)</f>
        <v>35.430129999999998</v>
      </c>
      <c r="C458" s="63">
        <f>IF(B446&gt;0,(Table2[[#This Row],[Country]]-B446)/B446,0)</f>
        <v>7.4123658676707588E-2</v>
      </c>
      <c r="D458" s="63">
        <f>IF(Table2[[#This Row],[Country]]&gt;0,(((Table2[[#This Row],[Country]]-B457)/B457)+1)^12-1,"")</f>
        <v>0.11615133493847618</v>
      </c>
    </row>
    <row r="459" spans="1:4" x14ac:dyDescent="0.35">
      <c r="A459" s="35">
        <v>36069</v>
      </c>
      <c r="B459" s="36">
        <f>VLOOKUP(A459,Data!$A:$AH,MATCH(Country!$A$1,Data!$A$1:$AH$1,),)</f>
        <v>35.763039999999997</v>
      </c>
      <c r="C459" s="63">
        <f>IF(B447&gt;0,(Table2[[#This Row],[Country]]-B447)/B447,0)</f>
        <v>7.9002128555071466E-2</v>
      </c>
      <c r="D459" s="63">
        <f>IF(Table2[[#This Row],[Country]]&gt;0,(((Table2[[#This Row],[Country]]-B458)/B458)+1)^12-1,"")</f>
        <v>0.11876840022768231</v>
      </c>
    </row>
    <row r="460" spans="1:4" x14ac:dyDescent="0.35">
      <c r="A460" s="35">
        <v>36100</v>
      </c>
      <c r="B460" s="36">
        <f>VLOOKUP(A460,Data!$A:$AH,MATCH(Country!$A$1,Data!$A$1:$AH$1,),)</f>
        <v>36.084330000000001</v>
      </c>
      <c r="C460" s="63">
        <f>IF(B448&gt;0,(Table2[[#This Row],[Country]]-B448)/B448,0)</f>
        <v>8.2594314361704543E-2</v>
      </c>
      <c r="D460" s="63">
        <f>IF(Table2[[#This Row],[Country]]&gt;0,(((Table2[[#This Row],[Country]]-B459)/B459)+1)^12-1,"")</f>
        <v>0.11329589936316364</v>
      </c>
    </row>
    <row r="461" spans="1:4" x14ac:dyDescent="0.35">
      <c r="A461" s="35">
        <v>36130</v>
      </c>
      <c r="B461" s="36">
        <f>VLOOKUP(A461,Data!$A:$AH,MATCH(Country!$A$1,Data!$A$1:$AH$1,),)</f>
        <v>36.323430000000002</v>
      </c>
      <c r="C461" s="63">
        <f>IF(B449&gt;0,(Table2[[#This Row],[Country]]-B449)/B449,0)</f>
        <v>8.4876717434819532E-2</v>
      </c>
      <c r="D461" s="63">
        <f>IF(Table2[[#This Row],[Country]]&gt;0,(((Table2[[#This Row],[Country]]-B460)/B460)+1)^12-1,"")</f>
        <v>8.2476489810797027E-2</v>
      </c>
    </row>
    <row r="462" spans="1:4" x14ac:dyDescent="0.35">
      <c r="A462" s="35">
        <v>36161</v>
      </c>
      <c r="B462" s="36">
        <f>VLOOKUP(A462,Data!$A:$AH,MATCH(Country!$A$1,Data!$A$1:$AH$1,),)</f>
        <v>36.550910000000002</v>
      </c>
      <c r="C462" s="63">
        <f>IF(B450&gt;0,(Table2[[#This Row],[Country]]-B450)/B450,0)</f>
        <v>8.539999631774968E-2</v>
      </c>
      <c r="D462" s="63">
        <f>IF(Table2[[#This Row],[Country]]&gt;0,(((Table2[[#This Row],[Country]]-B461)/B461)+1)^12-1,"")</f>
        <v>7.7794849984308856E-2</v>
      </c>
    </row>
    <row r="463" spans="1:4" x14ac:dyDescent="0.35">
      <c r="A463" s="35">
        <v>36192</v>
      </c>
      <c r="B463" s="36">
        <f>VLOOKUP(A463,Data!$A:$AH,MATCH(Country!$A$1,Data!$A$1:$AH$1,),)</f>
        <v>36.739370000000001</v>
      </c>
      <c r="C463" s="63">
        <f>IF(B451&gt;0,(Table2[[#This Row],[Country]]-B451)/B451,0)</f>
        <v>8.227141853043056E-2</v>
      </c>
      <c r="D463" s="63">
        <f>IF(Table2[[#This Row],[Country]]&gt;0,(((Table2[[#This Row],[Country]]-B462)/B462)+1)^12-1,"")</f>
        <v>6.3658292807021732E-2</v>
      </c>
    </row>
    <row r="464" spans="1:4" x14ac:dyDescent="0.35">
      <c r="A464" s="35">
        <v>36220</v>
      </c>
      <c r="B464" s="36">
        <f>VLOOKUP(A464,Data!$A:$AH,MATCH(Country!$A$1,Data!$A$1:$AH$1,),)</f>
        <v>36.795830000000002</v>
      </c>
      <c r="C464" s="63">
        <f>IF(B452&gt;0,(Table2[[#This Row],[Country]]-B452)/B452,0)</f>
        <v>7.7242975975052072E-2</v>
      </c>
      <c r="D464" s="63">
        <f>IF(Table2[[#This Row],[Country]]&gt;0,(((Table2[[#This Row],[Country]]-B463)/B463)+1)^12-1,"")</f>
        <v>1.8597923659178894E-2</v>
      </c>
    </row>
    <row r="465" spans="1:4" x14ac:dyDescent="0.35">
      <c r="A465" s="35">
        <v>36251</v>
      </c>
      <c r="B465" s="36">
        <f>VLOOKUP(A465,Data!$A:$AH,MATCH(Country!$A$1,Data!$A$1:$AH$1,),)</f>
        <v>37.033259999999999</v>
      </c>
      <c r="C465" s="63">
        <f>IF(B453&gt;0,(Table2[[#This Row],[Country]]-B453)/B453,0)</f>
        <v>7.7411437768165461E-2</v>
      </c>
      <c r="D465" s="63">
        <f>IF(Table2[[#This Row],[Country]]&gt;0,(((Table2[[#This Row],[Country]]-B464)/B464)+1)^12-1,"")</f>
        <v>8.0239581101594126E-2</v>
      </c>
    </row>
    <row r="466" spans="1:4" x14ac:dyDescent="0.35">
      <c r="A466" s="35">
        <v>36281</v>
      </c>
      <c r="B466" s="36">
        <f>VLOOKUP(A466,Data!$A:$AH,MATCH(Country!$A$1,Data!$A$1:$AH$1,),)</f>
        <v>37.237499999999997</v>
      </c>
      <c r="C466" s="63">
        <f>IF(B454&gt;0,(Table2[[#This Row],[Country]]-B454)/B454,0)</f>
        <v>7.7057907318787436E-2</v>
      </c>
      <c r="D466" s="63">
        <f>IF(Table2[[#This Row],[Country]]&gt;0,(((Table2[[#This Row],[Country]]-B465)/B465)+1)^12-1,"")</f>
        <v>6.8225310464958389E-2</v>
      </c>
    </row>
    <row r="467" spans="1:4" x14ac:dyDescent="0.35">
      <c r="A467" s="35">
        <v>36312</v>
      </c>
      <c r="B467" s="36">
        <f>VLOOKUP(A467,Data!$A:$AH,MATCH(Country!$A$1,Data!$A$1:$AH$1,),)</f>
        <v>37.419319999999999</v>
      </c>
      <c r="C467" s="63">
        <f>IF(B455&gt;0,(Table2[[#This Row],[Country]]-B455)/B455,0)</f>
        <v>7.7221053116426644E-2</v>
      </c>
      <c r="D467" s="63">
        <f>IF(Table2[[#This Row],[Country]]&gt;0,(((Table2[[#This Row],[Country]]-B466)/B466)+1)^12-1,"")</f>
        <v>6.0191939245012094E-2</v>
      </c>
    </row>
    <row r="468" spans="1:4" x14ac:dyDescent="0.35">
      <c r="A468" s="35">
        <v>36342</v>
      </c>
      <c r="B468" s="36">
        <f>VLOOKUP(A468,Data!$A:$AH,MATCH(Country!$A$1,Data!$A$1:$AH$1,),)</f>
        <v>37.645960000000002</v>
      </c>
      <c r="C468" s="63">
        <f>IF(B456&gt;0,(Table2[[#This Row],[Country]]-B456)/B456,0)</f>
        <v>7.8666893979877139E-2</v>
      </c>
      <c r="D468" s="63">
        <f>IF(Table2[[#This Row],[Country]]&gt;0,(((Table2[[#This Row],[Country]]-B467)/B467)+1)^12-1,"")</f>
        <v>7.5151895238485977E-2</v>
      </c>
    </row>
    <row r="469" spans="1:4" x14ac:dyDescent="0.35">
      <c r="A469" s="35">
        <v>36373</v>
      </c>
      <c r="B469" s="36">
        <f>VLOOKUP(A469,Data!$A:$AH,MATCH(Country!$A$1,Data!$A$1:$AH$1,),)</f>
        <v>37.788760000000003</v>
      </c>
      <c r="C469" s="63">
        <f>IF(B457&gt;0,(Table2[[#This Row],[Country]]-B457)/B457,0)</f>
        <v>7.6382972481119943E-2</v>
      </c>
      <c r="D469" s="63">
        <f>IF(Table2[[#This Row],[Country]]&gt;0,(((Table2[[#This Row],[Country]]-B468)/B468)+1)^12-1,"")</f>
        <v>4.6480589229713098E-2</v>
      </c>
    </row>
    <row r="470" spans="1:4" x14ac:dyDescent="0.35">
      <c r="A470" s="35">
        <v>36404</v>
      </c>
      <c r="B470" s="36">
        <f>VLOOKUP(A470,Data!$A:$AH,MATCH(Country!$A$1,Data!$A$1:$AH$1,),)</f>
        <v>37.921590000000002</v>
      </c>
      <c r="C470" s="63">
        <f>IF(B458&gt;0,(Table2[[#This Row],[Country]]-B458)/B458,0)</f>
        <v>7.0320374212570022E-2</v>
      </c>
      <c r="D470" s="63">
        <f>IF(Table2[[#This Row],[Country]]&gt;0,(((Table2[[#This Row],[Country]]-B469)/B469)+1)^12-1,"")</f>
        <v>4.3005903101178689E-2</v>
      </c>
    </row>
    <row r="471" spans="1:4" x14ac:dyDescent="0.35">
      <c r="A471" s="35">
        <v>36434</v>
      </c>
      <c r="B471" s="36">
        <f>VLOOKUP(A471,Data!$A:$AH,MATCH(Country!$A$1,Data!$A$1:$AH$1,),)</f>
        <v>38.11918</v>
      </c>
      <c r="C471" s="63">
        <f>IF(B459&gt;0,(Table2[[#This Row],[Country]]-B459)/B459,0)</f>
        <v>6.5881983187111706E-2</v>
      </c>
      <c r="D471" s="63">
        <f>IF(Table2[[#This Row],[Country]]&gt;0,(((Table2[[#This Row],[Country]]-B470)/B470)+1)^12-1,"")</f>
        <v>6.4349194920485298E-2</v>
      </c>
    </row>
    <row r="472" spans="1:4" x14ac:dyDescent="0.35">
      <c r="A472" s="35">
        <v>36465</v>
      </c>
      <c r="B472" s="36">
        <f>VLOOKUP(A472,Data!$A:$AH,MATCH(Country!$A$1,Data!$A$1:$AH$1,),)</f>
        <v>38.276919999999997</v>
      </c>
      <c r="C472" s="63">
        <f>IF(B460&gt;0,(Table2[[#This Row],[Country]]-B460)/B460,0)</f>
        <v>6.0762940589446875E-2</v>
      </c>
      <c r="D472" s="63">
        <f>IF(Table2[[#This Row],[Country]]&gt;0,(((Table2[[#This Row],[Country]]-B471)/B471)+1)^12-1,"")</f>
        <v>5.0802788469745508E-2</v>
      </c>
    </row>
    <row r="473" spans="1:4" x14ac:dyDescent="0.35">
      <c r="A473" s="35">
        <v>36495</v>
      </c>
      <c r="B473" s="36">
        <f>VLOOKUP(A473,Data!$A:$AH,MATCH(Country!$A$1,Data!$A$1:$AH$1,),)</f>
        <v>38.505229999999997</v>
      </c>
      <c r="C473" s="63">
        <f>IF(B461&gt;0,(Table2[[#This Row],[Country]]-B461)/B461,0)</f>
        <v>6.0065913378774947E-2</v>
      </c>
      <c r="D473" s="63">
        <f>IF(Table2[[#This Row],[Country]]&gt;0,(((Table2[[#This Row],[Country]]-B472)/B472)+1)^12-1,"")</f>
        <v>7.3971728036982265E-2</v>
      </c>
    </row>
    <row r="474" spans="1:4" x14ac:dyDescent="0.35">
      <c r="A474" s="35">
        <v>36526</v>
      </c>
      <c r="B474" s="36">
        <f>VLOOKUP(A474,Data!$A:$AH,MATCH(Country!$A$1,Data!$A$1:$AH$1,),)</f>
        <v>38.739350000000002</v>
      </c>
      <c r="C474" s="63">
        <f>IF(B462&gt;0,(Table2[[#This Row],[Country]]-B462)/B462,0)</f>
        <v>5.9873748697364851E-2</v>
      </c>
      <c r="D474" s="63">
        <f>IF(Table2[[#This Row],[Country]]&gt;0,(((Table2[[#This Row],[Country]]-B473)/B473)+1)^12-1,"")</f>
        <v>7.5452643945100206E-2</v>
      </c>
    </row>
    <row r="475" spans="1:4" x14ac:dyDescent="0.35">
      <c r="A475" s="35">
        <v>36557</v>
      </c>
      <c r="B475" s="36">
        <f>VLOOKUP(A475,Data!$A:$AH,MATCH(Country!$A$1,Data!$A$1:$AH$1,),)</f>
        <v>38.848939999999999</v>
      </c>
      <c r="C475" s="63">
        <f>IF(B463&gt;0,(Table2[[#This Row],[Country]]-B463)/B463,0)</f>
        <v>5.7419874102359346E-2</v>
      </c>
      <c r="D475" s="63">
        <f>IF(Table2[[#This Row],[Country]]&gt;0,(((Table2[[#This Row],[Country]]-B474)/B474)+1)^12-1,"")</f>
        <v>3.4480069712673922E-2</v>
      </c>
    </row>
    <row r="476" spans="1:4" x14ac:dyDescent="0.35">
      <c r="A476" s="35">
        <v>36586</v>
      </c>
      <c r="B476" s="36">
        <f>VLOOKUP(A476,Data!$A:$AH,MATCH(Country!$A$1,Data!$A$1:$AH$1,),)</f>
        <v>39.104640000000003</v>
      </c>
      <c r="C476" s="63">
        <f>IF(B464&gt;0,(Table2[[#This Row],[Country]]-B464)/B464,0)</f>
        <v>6.2746512308595861E-2</v>
      </c>
      <c r="D476" s="63">
        <f>IF(Table2[[#This Row],[Country]]&gt;0,(((Table2[[#This Row],[Country]]-B475)/B475)+1)^12-1,"")</f>
        <v>8.1905735650264377E-2</v>
      </c>
    </row>
    <row r="477" spans="1:4" x14ac:dyDescent="0.35">
      <c r="A477" s="35">
        <v>36617</v>
      </c>
      <c r="B477" s="36">
        <f>VLOOKUP(A477,Data!$A:$AH,MATCH(Country!$A$1,Data!$A$1:$AH$1,),)</f>
        <v>39.568730000000002</v>
      </c>
      <c r="C477" s="63">
        <f>IF(B465&gt;0,(Table2[[#This Row],[Country]]-B465)/B465,0)</f>
        <v>6.846467202725344E-2</v>
      </c>
      <c r="D477" s="63">
        <f>IF(Table2[[#This Row],[Country]]&gt;0,(((Table2[[#This Row],[Country]]-B476)/B476)+1)^12-1,"")</f>
        <v>0.15208847207590326</v>
      </c>
    </row>
    <row r="478" spans="1:4" x14ac:dyDescent="0.35">
      <c r="A478" s="35">
        <v>36647</v>
      </c>
      <c r="B478" s="36">
        <f>VLOOKUP(A478,Data!$A:$AH,MATCH(Country!$A$1,Data!$A$1:$AH$1,),)</f>
        <v>39.467449999999999</v>
      </c>
      <c r="C478" s="63">
        <f>IF(B466&gt;0,(Table2[[#This Row],[Country]]-B466)/B466,0)</f>
        <v>5.9884525008392142E-2</v>
      </c>
      <c r="D478" s="63">
        <f>IF(Table2[[#This Row],[Country]]&gt;0,(((Table2[[#This Row],[Country]]-B477)/B477)+1)^12-1,"")</f>
        <v>-3.0286429888643385E-2</v>
      </c>
    </row>
    <row r="479" spans="1:4" x14ac:dyDescent="0.35">
      <c r="A479" s="35">
        <v>36678</v>
      </c>
      <c r="B479" s="36">
        <f>VLOOKUP(A479,Data!$A:$AH,MATCH(Country!$A$1,Data!$A$1:$AH$1,),)</f>
        <v>39.616050000000001</v>
      </c>
      <c r="C479" s="63">
        <f>IF(B467&gt;0,(Table2[[#This Row],[Country]]-B467)/B467,0)</f>
        <v>5.8705770174337812E-2</v>
      </c>
      <c r="D479" s="63">
        <f>IF(Table2[[#This Row],[Country]]&gt;0,(((Table2[[#This Row],[Country]]-B478)/B478)+1)^12-1,"")</f>
        <v>4.6129006736839173E-2</v>
      </c>
    </row>
    <row r="480" spans="1:4" x14ac:dyDescent="0.35">
      <c r="A480" s="35">
        <v>36708</v>
      </c>
      <c r="B480" s="36">
        <f>VLOOKUP(A480,Data!$A:$AH,MATCH(Country!$A$1,Data!$A$1:$AH$1,),)</f>
        <v>39.762169999999998</v>
      </c>
      <c r="C480" s="63">
        <f>IF(B468&gt;0,(Table2[[#This Row],[Country]]-B468)/B468,0)</f>
        <v>5.6213468855622097E-2</v>
      </c>
      <c r="D480" s="63">
        <f>IF(Table2[[#This Row],[Country]]&gt;0,(((Table2[[#This Row],[Country]]-B479)/B479)+1)^12-1,"")</f>
        <v>4.5169865615011684E-2</v>
      </c>
    </row>
    <row r="481" spans="1:4" x14ac:dyDescent="0.35">
      <c r="A481" s="35">
        <v>36739</v>
      </c>
      <c r="B481" s="36">
        <f>VLOOKUP(A481,Data!$A:$AH,MATCH(Country!$A$1,Data!$A$1:$AH$1,),)</f>
        <v>39.995460000000001</v>
      </c>
      <c r="C481" s="63">
        <f>IF(B469&gt;0,(Table2[[#This Row],[Country]]-B469)/B469,0)</f>
        <v>5.8395671093732573E-2</v>
      </c>
      <c r="D481" s="63">
        <f>IF(Table2[[#This Row],[Country]]&gt;0,(((Table2[[#This Row],[Country]]-B480)/B480)+1)^12-1,"")</f>
        <v>7.2722574436949516E-2</v>
      </c>
    </row>
    <row r="482" spans="1:4" x14ac:dyDescent="0.35">
      <c r="A482" s="35">
        <v>36770</v>
      </c>
      <c r="B482" s="36">
        <f>VLOOKUP(A482,Data!$A:$AH,MATCH(Country!$A$1,Data!$A$1:$AH$1,),)</f>
        <v>40.291849999999997</v>
      </c>
      <c r="C482" s="63">
        <f>IF(B470&gt;0,(Table2[[#This Row],[Country]]-B470)/B470,0)</f>
        <v>6.2504235713744985E-2</v>
      </c>
      <c r="D482" s="63">
        <f>IF(Table2[[#This Row],[Country]]&gt;0,(((Table2[[#This Row],[Country]]-B481)/B481)+1)^12-1,"")</f>
        <v>9.2642649330541893E-2</v>
      </c>
    </row>
    <row r="483" spans="1:4" x14ac:dyDescent="0.35">
      <c r="A483" s="35">
        <v>36800</v>
      </c>
      <c r="B483" s="36">
        <f>VLOOKUP(A483,Data!$A:$AH,MATCH(Country!$A$1,Data!$A$1:$AH$1,),)</f>
        <v>40.424680000000002</v>
      </c>
      <c r="C483" s="63">
        <f>IF(B471&gt;0,(Table2[[#This Row],[Country]]-B471)/B471,0)</f>
        <v>6.0481363974776006E-2</v>
      </c>
      <c r="D483" s="63">
        <f>IF(Table2[[#This Row],[Country]]&gt;0,(((Table2[[#This Row],[Country]]-B482)/B482)+1)^12-1,"")</f>
        <v>4.0285600644075048E-2</v>
      </c>
    </row>
    <row r="484" spans="1:4" x14ac:dyDescent="0.35">
      <c r="A484" s="35">
        <v>36831</v>
      </c>
      <c r="B484" s="36">
        <f>VLOOKUP(A484,Data!$A:$AH,MATCH(Country!$A$1,Data!$A$1:$AH$1,),)</f>
        <v>40.516829999999999</v>
      </c>
      <c r="C484" s="63">
        <f>IF(B472&gt;0,(Table2[[#This Row],[Country]]-B472)/B472,0)</f>
        <v>5.8518553739433633E-2</v>
      </c>
      <c r="D484" s="63">
        <f>IF(Table2[[#This Row],[Country]]&gt;0,(((Table2[[#This Row],[Country]]-B483)/B483)+1)^12-1,"")</f>
        <v>2.7700154234779673E-2</v>
      </c>
    </row>
    <row r="485" spans="1:4" x14ac:dyDescent="0.35">
      <c r="A485" s="35">
        <v>36861</v>
      </c>
      <c r="B485" s="36">
        <f>VLOOKUP(A485,Data!$A:$AH,MATCH(Country!$A$1,Data!$A$1:$AH$1,),)</f>
        <v>40.88794</v>
      </c>
      <c r="C485" s="63">
        <f>IF(B473&gt;0,(Table2[[#This Row],[Country]]-B473)/B473,0)</f>
        <v>6.1880165369743362E-2</v>
      </c>
      <c r="D485" s="63">
        <f>IF(Table2[[#This Row],[Country]]&gt;0,(((Table2[[#This Row],[Country]]-B484)/B484)+1)^12-1,"")</f>
        <v>0.11562248128916153</v>
      </c>
    </row>
    <row r="486" spans="1:4" x14ac:dyDescent="0.35">
      <c r="A486" s="35">
        <v>36892</v>
      </c>
      <c r="B486" s="36">
        <f>VLOOKUP(A486,Data!$A:$AH,MATCH(Country!$A$1,Data!$A$1:$AH$1,),)</f>
        <v>41.308860000000003</v>
      </c>
      <c r="C486" s="63">
        <f>IF(B474&gt;0,(Table2[[#This Row],[Country]]-B474)/B474,0)</f>
        <v>6.6328165031163427E-2</v>
      </c>
      <c r="D486" s="63">
        <f>IF(Table2[[#This Row],[Country]]&gt;0,(((Table2[[#This Row],[Country]]-B485)/B485)+1)^12-1,"")</f>
        <v>0.13077383620614302</v>
      </c>
    </row>
    <row r="487" spans="1:4" x14ac:dyDescent="0.35">
      <c r="A487" s="35">
        <v>36923</v>
      </c>
      <c r="B487" s="36">
        <f>VLOOKUP(A487,Data!$A:$AH,MATCH(Country!$A$1,Data!$A$1:$AH$1,),)</f>
        <v>41.627659999999999</v>
      </c>
      <c r="C487" s="63">
        <f>IF(B475&gt;0,(Table2[[#This Row],[Country]]-B475)/B475,0)</f>
        <v>7.1526275877797432E-2</v>
      </c>
      <c r="D487" s="63">
        <f>IF(Table2[[#This Row],[Country]]&gt;0,(((Table2[[#This Row],[Country]]-B486)/B486)+1)^12-1,"")</f>
        <v>9.6643492363370109E-2</v>
      </c>
    </row>
    <row r="488" spans="1:4" x14ac:dyDescent="0.35">
      <c r="A488" s="35">
        <v>36951</v>
      </c>
      <c r="B488" s="36">
        <f>VLOOKUP(A488,Data!$A:$AH,MATCH(Country!$A$1,Data!$A$1:$AH$1,),)</f>
        <v>42.108350000000002</v>
      </c>
      <c r="C488" s="63">
        <f>IF(B476&gt;0,(Table2[[#This Row],[Country]]-B476)/B476,0)</f>
        <v>7.681211232222053E-2</v>
      </c>
      <c r="D488" s="63">
        <f>IF(Table2[[#This Row],[Country]]&gt;0,(((Table2[[#This Row],[Country]]-B487)/B487)+1)^12-1,"")</f>
        <v>0.14771670846867613</v>
      </c>
    </row>
    <row r="489" spans="1:4" x14ac:dyDescent="0.35">
      <c r="A489" s="35">
        <v>36982</v>
      </c>
      <c r="B489" s="36">
        <f>VLOOKUP(A489,Data!$A:$AH,MATCH(Country!$A$1,Data!$A$1:$AH$1,),)</f>
        <v>42.638849999999998</v>
      </c>
      <c r="C489" s="63">
        <f>IF(B477&gt;0,(Table2[[#This Row],[Country]]-B477)/B477,0)</f>
        <v>7.7589551143036325E-2</v>
      </c>
      <c r="D489" s="63">
        <f>IF(Table2[[#This Row],[Country]]&gt;0,(((Table2[[#This Row],[Country]]-B488)/B488)+1)^12-1,"")</f>
        <v>0.16210964678795148</v>
      </c>
    </row>
    <row r="490" spans="1:4" x14ac:dyDescent="0.35">
      <c r="A490" s="35">
        <v>37012</v>
      </c>
      <c r="B490" s="36">
        <f>VLOOKUP(A490,Data!$A:$AH,MATCH(Country!$A$1,Data!$A$1:$AH$1,),)</f>
        <v>42.614780000000003</v>
      </c>
      <c r="C490" s="63">
        <f>IF(B478&gt;0,(Table2[[#This Row],[Country]]-B478)/B478,0)</f>
        <v>7.9744954386462868E-2</v>
      </c>
      <c r="D490" s="63">
        <f>IF(Table2[[#This Row],[Country]]&gt;0,(((Table2[[#This Row],[Country]]-B489)/B489)+1)^12-1,"")</f>
        <v>-6.7531112025590589E-3</v>
      </c>
    </row>
    <row r="491" spans="1:4" x14ac:dyDescent="0.35">
      <c r="A491" s="35">
        <v>37043</v>
      </c>
      <c r="B491" s="36">
        <f>VLOOKUP(A491,Data!$A:$AH,MATCH(Country!$A$1,Data!$A$1:$AH$1,),)</f>
        <v>42.95102</v>
      </c>
      <c r="C491" s="63">
        <f>IF(B479&gt;0,(Table2[[#This Row],[Country]]-B479)/B479,0)</f>
        <v>8.4182294802232896E-2</v>
      </c>
      <c r="D491" s="63">
        <f>IF(Table2[[#This Row],[Country]]&gt;0,(((Table2[[#This Row],[Country]]-B490)/B490)+1)^12-1,"")</f>
        <v>9.8901520145393995E-2</v>
      </c>
    </row>
    <row r="492" spans="1:4" x14ac:dyDescent="0.35">
      <c r="A492" s="35">
        <v>37073</v>
      </c>
      <c r="B492" s="36">
        <f>VLOOKUP(A492,Data!$A:$AH,MATCH(Country!$A$1,Data!$A$1:$AH$1,),)</f>
        <v>43.199249999999999</v>
      </c>
      <c r="C492" s="63">
        <f>IF(B480&gt;0,(Table2[[#This Row],[Country]]-B480)/B480,0)</f>
        <v>8.6440956316016004E-2</v>
      </c>
      <c r="D492" s="63">
        <f>IF(Table2[[#This Row],[Country]]&gt;0,(((Table2[[#This Row],[Country]]-B491)/B491)+1)^12-1,"")</f>
        <v>7.159998805546941E-2</v>
      </c>
    </row>
    <row r="493" spans="1:4" x14ac:dyDescent="0.35">
      <c r="A493" s="35">
        <v>37104</v>
      </c>
      <c r="B493" s="36">
        <f>VLOOKUP(A493,Data!$A:$AH,MATCH(Country!$A$1,Data!$A$1:$AH$1,),)</f>
        <v>43.479860000000002</v>
      </c>
      <c r="C493" s="63">
        <f>IF(B481&gt;0,(Table2[[#This Row],[Country]]-B481)/B481,0)</f>
        <v>8.7119888107300203E-2</v>
      </c>
      <c r="D493" s="63">
        <f>IF(Table2[[#This Row],[Country]]&gt;0,(((Table2[[#This Row],[Country]]-B492)/B492)+1)^12-1,"")</f>
        <v>8.0794588444288884E-2</v>
      </c>
    </row>
    <row r="494" spans="1:4" x14ac:dyDescent="0.35">
      <c r="A494" s="35">
        <v>37135</v>
      </c>
      <c r="B494" s="36">
        <f>VLOOKUP(A494,Data!$A:$AH,MATCH(Country!$A$1,Data!$A$1:$AH$1,),)</f>
        <v>44.403060000000004</v>
      </c>
      <c r="C494" s="63">
        <f>IF(B482&gt;0,(Table2[[#This Row],[Country]]-B482)/B482,0)</f>
        <v>0.10203577150217742</v>
      </c>
      <c r="D494" s="63">
        <f>IF(Table2[[#This Row],[Country]]&gt;0,(((Table2[[#This Row],[Country]]-B493)/B493)+1)^12-1,"")</f>
        <v>0.28675883191869533</v>
      </c>
    </row>
    <row r="495" spans="1:4" x14ac:dyDescent="0.35">
      <c r="A495" s="35">
        <v>37165</v>
      </c>
      <c r="B495" s="36">
        <f>VLOOKUP(A495,Data!$A:$AH,MATCH(Country!$A$1,Data!$A$1:$AH$1,),)</f>
        <v>44.309240000000003</v>
      </c>
      <c r="C495" s="63">
        <f>IF(B483&gt;0,(Table2[[#This Row],[Country]]-B483)/B483,0)</f>
        <v>9.6093772418235593E-2</v>
      </c>
      <c r="D495" s="63">
        <f>IF(Table2[[#This Row],[Country]]&gt;0,(((Table2[[#This Row],[Country]]-B494)/B494)+1)^12-1,"")</f>
        <v>-2.506242300557826E-2</v>
      </c>
    </row>
    <row r="496" spans="1:4" x14ac:dyDescent="0.35">
      <c r="A496" s="35">
        <v>37196</v>
      </c>
      <c r="B496" s="36">
        <f>VLOOKUP(A496,Data!$A:$AH,MATCH(Country!$A$1,Data!$A$1:$AH$1,),)</f>
        <v>44.672049999999999</v>
      </c>
      <c r="C496" s="63">
        <f>IF(B484&gt;0,(Table2[[#This Row],[Country]]-B484)/B484,0)</f>
        <v>0.1025554072221346</v>
      </c>
      <c r="D496" s="63">
        <f>IF(Table2[[#This Row],[Country]]&gt;0,(((Table2[[#This Row],[Country]]-B495)/B495)+1)^12-1,"")</f>
        <v>0.10280564478196519</v>
      </c>
    </row>
    <row r="497" spans="1:4" x14ac:dyDescent="0.35">
      <c r="A497" s="35">
        <v>37226</v>
      </c>
      <c r="B497" s="36">
        <f>VLOOKUP(A497,Data!$A:$AH,MATCH(Country!$A$1,Data!$A$1:$AH$1,),)</f>
        <v>45.11206</v>
      </c>
      <c r="C497" s="63">
        <f>IF(B485&gt;0,(Table2[[#This Row],[Country]]-B485)/B485,0)</f>
        <v>0.10330968006703196</v>
      </c>
      <c r="D497" s="63">
        <f>IF(Table2[[#This Row],[Country]]&gt;0,(((Table2[[#This Row],[Country]]-B496)/B496)+1)^12-1,"")</f>
        <v>0.12481556660508408</v>
      </c>
    </row>
    <row r="498" spans="1:4" x14ac:dyDescent="0.35">
      <c r="A498" s="35">
        <v>37257</v>
      </c>
      <c r="B498" s="36">
        <f>VLOOKUP(A498,Data!$A:$AH,MATCH(Country!$A$1,Data!$A$1:$AH$1,),)</f>
        <v>45.280589999999997</v>
      </c>
      <c r="C498" s="63">
        <f>IF(B486&gt;0,(Table2[[#This Row],[Country]]-B486)/B486,0)</f>
        <v>9.6147170364904611E-2</v>
      </c>
      <c r="D498" s="63">
        <f>IF(Table2[[#This Row],[Country]]&gt;0,(((Table2[[#This Row],[Country]]-B497)/B497)+1)^12-1,"")</f>
        <v>4.5762378071902976E-2</v>
      </c>
    </row>
    <row r="499" spans="1:4" x14ac:dyDescent="0.35">
      <c r="A499" s="35">
        <v>37288</v>
      </c>
      <c r="B499" s="36">
        <f>VLOOKUP(A499,Data!$A:$AH,MATCH(Country!$A$1,Data!$A$1:$AH$1,),)</f>
        <v>45.52384</v>
      </c>
      <c r="C499" s="63">
        <f>IF(B487&gt;0,(Table2[[#This Row],[Country]]-B487)/B487,0)</f>
        <v>9.3595940775916805E-2</v>
      </c>
      <c r="D499" s="63">
        <f>IF(Table2[[#This Row],[Country]]&gt;0,(((Table2[[#This Row],[Country]]-B498)/B498)+1)^12-1,"")</f>
        <v>6.6403925829810806E-2</v>
      </c>
    </row>
    <row r="500" spans="1:4" x14ac:dyDescent="0.35">
      <c r="A500" s="35">
        <v>37316</v>
      </c>
      <c r="B500" s="36">
        <f>VLOOKUP(A500,Data!$A:$AH,MATCH(Country!$A$1,Data!$A$1:$AH$1,),)</f>
        <v>45.621810000000004</v>
      </c>
      <c r="C500" s="63">
        <f>IF(B488&gt;0,(Table2[[#This Row],[Country]]-B488)/B488,0)</f>
        <v>8.3438557910723216E-2</v>
      </c>
      <c r="D500" s="63">
        <f>IF(Table2[[#This Row],[Country]]&gt;0,(((Table2[[#This Row],[Country]]-B499)/B499)+1)^12-1,"")</f>
        <v>2.6132583819013844E-2</v>
      </c>
    </row>
    <row r="501" spans="1:4" x14ac:dyDescent="0.35">
      <c r="A501" s="35">
        <v>37347</v>
      </c>
      <c r="B501" s="36">
        <f>VLOOKUP(A501,Data!$A:$AH,MATCH(Country!$A$1,Data!$A$1:$AH$1,),)</f>
        <v>45.623469999999998</v>
      </c>
      <c r="C501" s="63">
        <f>IF(B489&gt;0,(Table2[[#This Row],[Country]]-B489)/B489,0)</f>
        <v>6.9997666447383075E-2</v>
      </c>
      <c r="D501" s="63">
        <f>IF(Table2[[#This Row],[Country]]&gt;0,(((Table2[[#This Row],[Country]]-B500)/B500)+1)^12-1,"")</f>
        <v>4.3672065937805371E-4</v>
      </c>
    </row>
    <row r="502" spans="1:4" x14ac:dyDescent="0.35">
      <c r="A502" s="35">
        <v>37377</v>
      </c>
      <c r="B502" s="36">
        <f>VLOOKUP(A502,Data!$A:$AH,MATCH(Country!$A$1,Data!$A$1:$AH$1,),)</f>
        <v>45.840150000000001</v>
      </c>
      <c r="C502" s="63">
        <f>IF(B490&gt;0,(Table2[[#This Row],[Country]]-B490)/B490,0)</f>
        <v>7.5686651438773067E-2</v>
      </c>
      <c r="D502" s="63">
        <f>IF(Table2[[#This Row],[Country]]&gt;0,(((Table2[[#This Row],[Country]]-B501)/B501)+1)^12-1,"")</f>
        <v>5.8504233067404599E-2</v>
      </c>
    </row>
    <row r="503" spans="1:4" x14ac:dyDescent="0.35">
      <c r="A503" s="35">
        <v>37408</v>
      </c>
      <c r="B503" s="36">
        <f>VLOOKUP(A503,Data!$A:$AH,MATCH(Country!$A$1,Data!$A$1:$AH$1,),)</f>
        <v>46.047710000000002</v>
      </c>
      <c r="C503" s="63">
        <f>IF(B491&gt;0,(Table2[[#This Row],[Country]]-B491)/B491,0)</f>
        <v>7.2098171358910737E-2</v>
      </c>
      <c r="D503" s="63">
        <f>IF(Table2[[#This Row],[Country]]&gt;0,(((Table2[[#This Row],[Country]]-B502)/B502)+1)^12-1,"")</f>
        <v>5.5708662121529251E-2</v>
      </c>
    </row>
    <row r="504" spans="1:4" x14ac:dyDescent="0.35">
      <c r="A504" s="35">
        <v>37438</v>
      </c>
      <c r="B504" s="36">
        <f>VLOOKUP(A504,Data!$A:$AH,MATCH(Country!$A$1,Data!$A$1:$AH$1,),)</f>
        <v>46.401380000000003</v>
      </c>
      <c r="C504" s="63">
        <f>IF(B492&gt;0,(Table2[[#This Row],[Country]]-B492)/B492,0)</f>
        <v>7.4124666516201185E-2</v>
      </c>
      <c r="D504" s="63">
        <f>IF(Table2[[#This Row],[Country]]&gt;0,(((Table2[[#This Row],[Country]]-B503)/B503)+1)^12-1,"")</f>
        <v>9.6160924997071406E-2</v>
      </c>
    </row>
    <row r="505" spans="1:4" x14ac:dyDescent="0.35">
      <c r="A505" s="35">
        <v>37469</v>
      </c>
      <c r="B505" s="36">
        <f>VLOOKUP(A505,Data!$A:$AH,MATCH(Country!$A$1,Data!$A$1:$AH$1,),)</f>
        <v>46.754219999999997</v>
      </c>
      <c r="C505" s="63">
        <f>IF(B493&gt;0,(Table2[[#This Row],[Country]]-B493)/B493,0)</f>
        <v>7.5307510189775093E-2</v>
      </c>
      <c r="D505" s="63">
        <f>IF(Table2[[#This Row],[Country]]&gt;0,(((Table2[[#This Row],[Country]]-B504)/B504)+1)^12-1,"")</f>
        <v>9.5163674420817967E-2</v>
      </c>
    </row>
    <row r="506" spans="1:4" x14ac:dyDescent="0.35">
      <c r="A506" s="35">
        <v>37500</v>
      </c>
      <c r="B506" s="36">
        <f>VLOOKUP(A506,Data!$A:$AH,MATCH(Country!$A$1,Data!$A$1:$AH$1,),)</f>
        <v>46.956789999999998</v>
      </c>
      <c r="C506" s="63">
        <f>IF(B494&gt;0,(Table2[[#This Row],[Country]]-B494)/B494,0)</f>
        <v>5.7512477743650869E-2</v>
      </c>
      <c r="D506" s="63">
        <f>IF(Table2[[#This Row],[Country]]&gt;0,(((Table2[[#This Row],[Country]]-B505)/B505)+1)^12-1,"")</f>
        <v>5.3248899634367408E-2</v>
      </c>
    </row>
    <row r="507" spans="1:4" x14ac:dyDescent="0.35">
      <c r="A507" s="35">
        <v>37530</v>
      </c>
      <c r="B507" s="36">
        <f>VLOOKUP(A507,Data!$A:$AH,MATCH(Country!$A$1,Data!$A$1:$AH$1,),)</f>
        <v>47.325400000000002</v>
      </c>
      <c r="C507" s="63">
        <f>IF(B495&gt;0,(Table2[[#This Row],[Country]]-B495)/B495,0)</f>
        <v>6.8070677808962629E-2</v>
      </c>
      <c r="D507" s="63">
        <f>IF(Table2[[#This Row],[Country]]&gt;0,(((Table2[[#This Row],[Country]]-B506)/B506)+1)^12-1,"")</f>
        <v>9.8375187339367898E-2</v>
      </c>
    </row>
    <row r="508" spans="1:4" x14ac:dyDescent="0.35">
      <c r="A508" s="35">
        <v>37561</v>
      </c>
      <c r="B508" s="36">
        <f>VLOOKUP(A508,Data!$A:$AH,MATCH(Country!$A$1,Data!$A$1:$AH$1,),)</f>
        <v>47.742170000000002</v>
      </c>
      <c r="C508" s="63">
        <f>IF(B496&gt;0,(Table2[[#This Row],[Country]]-B496)/B496,0)</f>
        <v>6.8725746859613621E-2</v>
      </c>
      <c r="D508" s="63">
        <f>IF(Table2[[#This Row],[Country]]&gt;0,(((Table2[[#This Row],[Country]]-B507)/B507)+1)^12-1,"")</f>
        <v>0.1109495521867887</v>
      </c>
    </row>
    <row r="509" spans="1:4" x14ac:dyDescent="0.35">
      <c r="A509" s="35">
        <v>37591</v>
      </c>
      <c r="B509" s="36">
        <f>VLOOKUP(A509,Data!$A:$AH,MATCH(Country!$A$1,Data!$A$1:$AH$1,),)</f>
        <v>47.919829999999997</v>
      </c>
      <c r="C509" s="63">
        <f>IF(B497&gt;0,(Table2[[#This Row],[Country]]-B497)/B497,0)</f>
        <v>6.2239897712496349E-2</v>
      </c>
      <c r="D509" s="63">
        <f>IF(Table2[[#This Row],[Country]]&gt;0,(((Table2[[#This Row],[Country]]-B508)/B508)+1)^12-1,"")</f>
        <v>4.5580236521174156E-2</v>
      </c>
    </row>
    <row r="510" spans="1:4" x14ac:dyDescent="0.35">
      <c r="A510" s="35">
        <v>37622</v>
      </c>
      <c r="B510" s="36">
        <f>VLOOKUP(A510,Data!$A:$AH,MATCH(Country!$A$1,Data!$A$1:$AH$1,),)</f>
        <v>48.190480000000001</v>
      </c>
      <c r="C510" s="63">
        <f>IF(B498&gt;0,(Table2[[#This Row],[Country]]-B498)/B498,0)</f>
        <v>6.4263517767767703E-2</v>
      </c>
      <c r="D510" s="63">
        <f>IF(Table2[[#This Row],[Country]]&gt;0,(((Table2[[#This Row],[Country]]-B509)/B509)+1)^12-1,"")</f>
        <v>6.9921219839660376E-2</v>
      </c>
    </row>
    <row r="511" spans="1:4" x14ac:dyDescent="0.35">
      <c r="A511" s="35">
        <v>37653</v>
      </c>
      <c r="B511" s="36">
        <f>VLOOKUP(A511,Data!$A:$AH,MATCH(Country!$A$1,Data!$A$1:$AH$1,),)</f>
        <v>48.490189999999998</v>
      </c>
      <c r="C511" s="63">
        <f>IF(B499&gt;0,(Table2[[#This Row],[Country]]-B499)/B499,0)</f>
        <v>6.5160364327789544E-2</v>
      </c>
      <c r="D511" s="63">
        <f>IF(Table2[[#This Row],[Country]]&gt;0,(((Table2[[#This Row],[Country]]-B510)/B510)+1)^12-1,"")</f>
        <v>7.7237850520815332E-2</v>
      </c>
    </row>
    <row r="512" spans="1:4" x14ac:dyDescent="0.35">
      <c r="A512" s="35">
        <v>37681</v>
      </c>
      <c r="B512" s="36">
        <f>VLOOKUP(A512,Data!$A:$AH,MATCH(Country!$A$1,Data!$A$1:$AH$1,),)</f>
        <v>48.662039999999998</v>
      </c>
      <c r="C512" s="63">
        <f>IF(B500&gt;0,(Table2[[#This Row],[Country]]-B500)/B500,0)</f>
        <v>6.6639837393562287E-2</v>
      </c>
      <c r="D512" s="63">
        <f>IF(Table2[[#This Row],[Country]]&gt;0,(((Table2[[#This Row],[Country]]-B511)/B511)+1)^12-1,"")</f>
        <v>4.3367024289879375E-2</v>
      </c>
    </row>
    <row r="513" spans="1:4" x14ac:dyDescent="0.35">
      <c r="A513" s="35">
        <v>37712</v>
      </c>
      <c r="B513" s="36">
        <f>VLOOKUP(A513,Data!$A:$AH,MATCH(Country!$A$1,Data!$A$1:$AH$1,),)</f>
        <v>48.972540000000002</v>
      </c>
      <c r="C513" s="63">
        <f>IF(B501&gt;0,(Table2[[#This Row],[Country]]-B501)/B501,0)</f>
        <v>7.3406735612175159E-2</v>
      </c>
      <c r="D513" s="63">
        <f>IF(Table2[[#This Row],[Country]]&gt;0,(((Table2[[#This Row],[Country]]-B512)/B512)+1)^12-1,"")</f>
        <v>7.9314021425948456E-2</v>
      </c>
    </row>
    <row r="514" spans="1:4" x14ac:dyDescent="0.35">
      <c r="A514" s="35">
        <v>37742</v>
      </c>
      <c r="B514" s="36">
        <f>VLOOKUP(A514,Data!$A:$AH,MATCH(Country!$A$1,Data!$A$1:$AH$1,),)</f>
        <v>49.474820000000001</v>
      </c>
      <c r="C514" s="63">
        <f>IF(B502&gt;0,(Table2[[#This Row],[Country]]-B502)/B502,0)</f>
        <v>7.9290098309015122E-2</v>
      </c>
      <c r="D514" s="63">
        <f>IF(Table2[[#This Row],[Country]]&gt;0,(((Table2[[#This Row],[Country]]-B513)/B513)+1)^12-1,"")</f>
        <v>0.1302619782925134</v>
      </c>
    </row>
    <row r="515" spans="1:4" x14ac:dyDescent="0.35">
      <c r="A515" s="35">
        <v>37773</v>
      </c>
      <c r="B515" s="36">
        <f>VLOOKUP(A515,Data!$A:$AH,MATCH(Country!$A$1,Data!$A$1:$AH$1,),)</f>
        <v>49.779510000000002</v>
      </c>
      <c r="C515" s="63">
        <f>IF(B503&gt;0,(Table2[[#This Row],[Country]]-B503)/B503,0)</f>
        <v>8.1042032274786291E-2</v>
      </c>
      <c r="D515" s="63">
        <f>IF(Table2[[#This Row],[Country]]&gt;0,(((Table2[[#This Row],[Country]]-B514)/B514)+1)^12-1,"")</f>
        <v>7.6457119307765442E-2</v>
      </c>
    </row>
    <row r="516" spans="1:4" x14ac:dyDescent="0.35">
      <c r="A516" s="35">
        <v>37803</v>
      </c>
      <c r="B516" s="36">
        <f>VLOOKUP(A516,Data!$A:$AH,MATCH(Country!$A$1,Data!$A$1:$AH$1,),)</f>
        <v>50.16722</v>
      </c>
      <c r="C516" s="63">
        <f>IF(B504&gt;0,(Table2[[#This Row],[Country]]-B504)/B504,0)</f>
        <v>8.1157931078773879E-2</v>
      </c>
      <c r="D516" s="63">
        <f>IF(Table2[[#This Row],[Country]]&gt;0,(((Table2[[#This Row],[Country]]-B515)/B515)+1)^12-1,"")</f>
        <v>9.757199330335431E-2</v>
      </c>
    </row>
    <row r="517" spans="1:4" x14ac:dyDescent="0.35">
      <c r="A517" s="35">
        <v>37834</v>
      </c>
      <c r="B517" s="36">
        <f>VLOOKUP(A517,Data!$A:$AH,MATCH(Country!$A$1,Data!$A$1:$AH$1,),)</f>
        <v>50.649569999999997</v>
      </c>
      <c r="C517" s="63">
        <f>IF(B505&gt;0,(Table2[[#This Row],[Country]]-B505)/B505,0)</f>
        <v>8.3315473982883276E-2</v>
      </c>
      <c r="D517" s="63">
        <f>IF(Table2[[#This Row],[Country]]&gt;0,(((Table2[[#This Row],[Country]]-B516)/B516)+1)^12-1,"")</f>
        <v>0.12167935675288377</v>
      </c>
    </row>
    <row r="518" spans="1:4" x14ac:dyDescent="0.35">
      <c r="A518" s="35">
        <v>37865</v>
      </c>
      <c r="B518" s="36">
        <f>VLOOKUP(A518,Data!$A:$AH,MATCH(Country!$A$1,Data!$A$1:$AH$1,),)</f>
        <v>50.417110000000001</v>
      </c>
      <c r="C518" s="63">
        <f>IF(B506&gt;0,(Table2[[#This Row],[Country]]-B506)/B506,0)</f>
        <v>7.3691579002738539E-2</v>
      </c>
      <c r="D518" s="63">
        <f>IF(Table2[[#This Row],[Country]]&gt;0,(((Table2[[#This Row],[Country]]-B517)/B517)+1)^12-1,"")</f>
        <v>-5.3705713465473259E-2</v>
      </c>
    </row>
    <row r="519" spans="1:4" x14ac:dyDescent="0.35">
      <c r="A519" s="35">
        <v>37895</v>
      </c>
      <c r="B519" s="36">
        <f>VLOOKUP(A519,Data!$A:$AH,MATCH(Country!$A$1,Data!$A$1:$AH$1,),)</f>
        <v>50.340730000000001</v>
      </c>
      <c r="C519" s="63">
        <f>IF(B507&gt;0,(Table2[[#This Row],[Country]]-B507)/B507,0)</f>
        <v>6.3714833894694997E-2</v>
      </c>
      <c r="D519" s="63">
        <f>IF(Table2[[#This Row],[Country]]&gt;0,(((Table2[[#This Row],[Country]]-B518)/B518)+1)^12-1,"")</f>
        <v>-1.8028827731346508E-2</v>
      </c>
    </row>
    <row r="520" spans="1:4" x14ac:dyDescent="0.35">
      <c r="A520" s="35">
        <v>37926</v>
      </c>
      <c r="B520" s="36">
        <f>VLOOKUP(A520,Data!$A:$AH,MATCH(Country!$A$1,Data!$A$1:$AH$1,),)</f>
        <v>50.386389999999999</v>
      </c>
      <c r="C520" s="63">
        <f>IF(B508&gt;0,(Table2[[#This Row],[Country]]-B508)/B508,0)</f>
        <v>5.5385417127038782E-2</v>
      </c>
      <c r="D520" s="63">
        <f>IF(Table2[[#This Row],[Country]]&gt;0,(((Table2[[#This Row],[Country]]-B519)/B519)+1)^12-1,"")</f>
        <v>1.093868994693703E-2</v>
      </c>
    </row>
    <row r="521" spans="1:4" x14ac:dyDescent="0.35">
      <c r="A521" s="35">
        <v>37956</v>
      </c>
      <c r="B521" s="36">
        <f>VLOOKUP(A521,Data!$A:$AH,MATCH(Country!$A$1,Data!$A$1:$AH$1,),)</f>
        <v>50.371450000000003</v>
      </c>
      <c r="C521" s="63">
        <f>IF(B509&gt;0,(Table2[[#This Row],[Country]]-B509)/B509,0)</f>
        <v>5.1160865971352686E-2</v>
      </c>
      <c r="D521" s="63">
        <f>IF(Table2[[#This Row],[Country]]&gt;0,(((Table2[[#This Row],[Country]]-B520)/B520)+1)^12-1,"")</f>
        <v>-3.5523068708471772E-3</v>
      </c>
    </row>
    <row r="522" spans="1:4" x14ac:dyDescent="0.35">
      <c r="A522" s="35">
        <v>37987</v>
      </c>
      <c r="B522" s="36">
        <f>VLOOKUP(A522,Data!$A:$AH,MATCH(Country!$A$1,Data!$A$1:$AH$1,),)</f>
        <v>50.439529999999998</v>
      </c>
      <c r="C522" s="63">
        <f>IF(B510&gt;0,(Table2[[#This Row],[Country]]-B510)/B510,0)</f>
        <v>4.6670006192094306E-2</v>
      </c>
      <c r="D522" s="63">
        <f>IF(Table2[[#This Row],[Country]]&gt;0,(((Table2[[#This Row],[Country]]-B521)/B521)+1)^12-1,"")</f>
        <v>1.6339819031802039E-2</v>
      </c>
    </row>
    <row r="523" spans="1:4" x14ac:dyDescent="0.35">
      <c r="A523" s="35">
        <v>38018</v>
      </c>
      <c r="B523" s="36">
        <f>VLOOKUP(A523,Data!$A:$AH,MATCH(Country!$A$1,Data!$A$1:$AH$1,),)</f>
        <v>50.761650000000003</v>
      </c>
      <c r="C523" s="63">
        <f>IF(B511&gt;0,(Table2[[#This Row],[Country]]-B511)/B511,0)</f>
        <v>4.6843701787928752E-2</v>
      </c>
      <c r="D523" s="63">
        <f>IF(Table2[[#This Row],[Country]]&gt;0,(((Table2[[#This Row],[Country]]-B522)/B522)+1)^12-1,"")</f>
        <v>7.9385029811862573E-2</v>
      </c>
    </row>
    <row r="524" spans="1:4" x14ac:dyDescent="0.35">
      <c r="A524" s="35">
        <v>38047</v>
      </c>
      <c r="B524" s="36">
        <f>VLOOKUP(A524,Data!$A:$AH,MATCH(Country!$A$1,Data!$A$1:$AH$1,),)</f>
        <v>51.058860000000003</v>
      </c>
      <c r="C524" s="63">
        <f>IF(B512&gt;0,(Table2[[#This Row],[Country]]-B512)/B512,0)</f>
        <v>4.9254408569801129E-2</v>
      </c>
      <c r="D524" s="63">
        <f>IF(Table2[[#This Row],[Country]]&gt;0,(((Table2[[#This Row],[Country]]-B523)/B523)+1)^12-1,"")</f>
        <v>7.2567428176634863E-2</v>
      </c>
    </row>
    <row r="525" spans="1:4" x14ac:dyDescent="0.35">
      <c r="A525" s="35">
        <v>38078</v>
      </c>
      <c r="B525" s="36">
        <f>VLOOKUP(A525,Data!$A:$AH,MATCH(Country!$A$1,Data!$A$1:$AH$1,),)</f>
        <v>51.400080000000003</v>
      </c>
      <c r="C525" s="63">
        <f>IF(B513&gt;0,(Table2[[#This Row],[Country]]-B513)/B513,0)</f>
        <v>4.9569411756057585E-2</v>
      </c>
      <c r="D525" s="63">
        <f>IF(Table2[[#This Row],[Country]]&gt;0,(((Table2[[#This Row],[Country]]-B524)/B524)+1)^12-1,"")</f>
        <v>8.3208779058215221E-2</v>
      </c>
    </row>
    <row r="526" spans="1:4" x14ac:dyDescent="0.35">
      <c r="A526" s="35">
        <v>38108</v>
      </c>
      <c r="B526" s="36">
        <f>VLOOKUP(A526,Data!$A:$AH,MATCH(Country!$A$1,Data!$A$1:$AH$1,),)</f>
        <v>52.038519999999998</v>
      </c>
      <c r="C526" s="63">
        <f>IF(B514&gt;0,(Table2[[#This Row],[Country]]-B514)/B514,0)</f>
        <v>5.1818278469734649E-2</v>
      </c>
      <c r="D526" s="63">
        <f>IF(Table2[[#This Row],[Country]]&gt;0,(((Table2[[#This Row],[Country]]-B525)/B525)+1)^12-1,"")</f>
        <v>0.1596680685580425</v>
      </c>
    </row>
    <row r="527" spans="1:4" x14ac:dyDescent="0.35">
      <c r="A527" s="35">
        <v>38139</v>
      </c>
      <c r="B527" s="36">
        <f>VLOOKUP(A527,Data!$A:$AH,MATCH(Country!$A$1,Data!$A$1:$AH$1,),)</f>
        <v>52.058439999999997</v>
      </c>
      <c r="C527" s="63">
        <f>IF(B515&gt;0,(Table2[[#This Row],[Country]]-B515)/B515,0)</f>
        <v>4.578048277293198E-2</v>
      </c>
      <c r="D527" s="63">
        <f>IF(Table2[[#This Row],[Country]]&gt;0,(((Table2[[#This Row],[Country]]-B526)/B526)+1)^12-1,"")</f>
        <v>4.6032037190542052E-3</v>
      </c>
    </row>
    <row r="528" spans="1:4" x14ac:dyDescent="0.35">
      <c r="A528" s="35">
        <v>38169</v>
      </c>
      <c r="B528" s="36">
        <f>VLOOKUP(A528,Data!$A:$AH,MATCH(Country!$A$1,Data!$A$1:$AH$1,),)</f>
        <v>52.173009999999998</v>
      </c>
      <c r="C528" s="63">
        <f>IF(B516&gt;0,(Table2[[#This Row],[Country]]-B516)/B516,0)</f>
        <v>3.9982083918542778E-2</v>
      </c>
      <c r="D528" s="63">
        <f>IF(Table2[[#This Row],[Country]]&gt;0,(((Table2[[#This Row],[Country]]-B527)/B527)+1)^12-1,"")</f>
        <v>2.6731578418043078E-2</v>
      </c>
    </row>
    <row r="529" spans="1:4" x14ac:dyDescent="0.35">
      <c r="A529" s="35">
        <v>38200</v>
      </c>
      <c r="B529" s="36">
        <f>VLOOKUP(A529,Data!$A:$AH,MATCH(Country!$A$1,Data!$A$1:$AH$1,),)</f>
        <v>52.391359999999999</v>
      </c>
      <c r="C529" s="63">
        <f>IF(B517&gt;0,(Table2[[#This Row],[Country]]-B517)/B517,0)</f>
        <v>3.4389038248498496E-2</v>
      </c>
      <c r="D529" s="63">
        <f>IF(Table2[[#This Row],[Country]]&gt;0,(((Table2[[#This Row],[Country]]-B528)/B528)+1)^12-1,"")</f>
        <v>5.1393650677067582E-2</v>
      </c>
    </row>
    <row r="530" spans="1:4" x14ac:dyDescent="0.35">
      <c r="A530" s="35">
        <v>38231</v>
      </c>
      <c r="B530" s="36">
        <f>VLOOKUP(A530,Data!$A:$AH,MATCH(Country!$A$1,Data!$A$1:$AH$1,),)</f>
        <v>52.67944</v>
      </c>
      <c r="C530" s="63">
        <f>IF(B518&gt;0,(Table2[[#This Row],[Country]]-B518)/B518,0)</f>
        <v>4.4872266577755025E-2</v>
      </c>
      <c r="D530" s="63">
        <f>IF(Table2[[#This Row],[Country]]&gt;0,(((Table2[[#This Row],[Country]]-B529)/B529)+1)^12-1,"")</f>
        <v>6.8015925936212973E-2</v>
      </c>
    </row>
    <row r="531" spans="1:4" x14ac:dyDescent="0.35">
      <c r="A531" s="35">
        <v>38261</v>
      </c>
      <c r="B531" s="36">
        <f>VLOOKUP(A531,Data!$A:$AH,MATCH(Country!$A$1,Data!$A$1:$AH$1,),)</f>
        <v>52.911900000000003</v>
      </c>
      <c r="C531" s="63">
        <f>IF(B519&gt;0,(Table2[[#This Row],[Country]]-B519)/B519,0)</f>
        <v>5.1075341974580073E-2</v>
      </c>
      <c r="D531" s="63">
        <f>IF(Table2[[#This Row],[Country]]&gt;0,(((Table2[[#This Row],[Country]]-B530)/B530)+1)^12-1,"")</f>
        <v>5.4256982174640145E-2</v>
      </c>
    </row>
    <row r="532" spans="1:4" x14ac:dyDescent="0.35">
      <c r="A532" s="35">
        <v>38292</v>
      </c>
      <c r="B532" s="36">
        <f>VLOOKUP(A532,Data!$A:$AH,MATCH(Country!$A$1,Data!$A$1:$AH$1,),)</f>
        <v>53.131900000000002</v>
      </c>
      <c r="C532" s="63">
        <f>IF(B520&gt;0,(Table2[[#This Row],[Country]]-B520)/B520,0)</f>
        <v>5.4489118986297748E-2</v>
      </c>
      <c r="D532" s="63">
        <f>IF(Table2[[#This Row],[Country]]&gt;0,(((Table2[[#This Row],[Country]]-B531)/B531)+1)^12-1,"")</f>
        <v>5.1051212674391611E-2</v>
      </c>
    </row>
    <row r="533" spans="1:4" x14ac:dyDescent="0.35">
      <c r="A533" s="35">
        <v>38322</v>
      </c>
      <c r="B533" s="36">
        <f>VLOOKUP(A533,Data!$A:$AH,MATCH(Country!$A$1,Data!$A$1:$AH$1,),)</f>
        <v>53.285499999999999</v>
      </c>
      <c r="C533" s="63">
        <f>IF(B521&gt;0,(Table2[[#This Row],[Country]]-B521)/B521,0)</f>
        <v>5.7851223262383671E-2</v>
      </c>
      <c r="D533" s="63">
        <f>IF(Table2[[#This Row],[Country]]&gt;0,(((Table2[[#This Row],[Country]]-B532)/B532)+1)^12-1,"")</f>
        <v>3.524796282289766E-2</v>
      </c>
    </row>
    <row r="534" spans="1:4" x14ac:dyDescent="0.35">
      <c r="A534" s="35">
        <v>38353</v>
      </c>
      <c r="B534" s="36">
        <f>VLOOKUP(A534,Data!$A:$AH,MATCH(Country!$A$1,Data!$A$1:$AH$1,),)</f>
        <v>53.336970000000001</v>
      </c>
      <c r="C534" s="63">
        <f>IF(B522&gt;0,(Table2[[#This Row],[Country]]-B522)/B522,0)</f>
        <v>5.7443834230810703E-2</v>
      </c>
      <c r="D534" s="63">
        <f>IF(Table2[[#This Row],[Country]]&gt;0,(((Table2[[#This Row],[Country]]-B533)/B533)+1)^12-1,"")</f>
        <v>1.1652923730650411E-2</v>
      </c>
    </row>
    <row r="535" spans="1:4" x14ac:dyDescent="0.35">
      <c r="A535" s="35">
        <v>38384</v>
      </c>
      <c r="B535" s="36">
        <f>VLOOKUP(A535,Data!$A:$AH,MATCH(Country!$A$1,Data!$A$1:$AH$1,),)</f>
        <v>53.405880000000003</v>
      </c>
      <c r="C535" s="63">
        <f>IF(B523&gt;0,(Table2[[#This Row],[Country]]-B523)/B523,0)</f>
        <v>5.2091096329611036E-2</v>
      </c>
      <c r="D535" s="63">
        <f>IF(Table2[[#This Row],[Country]]&gt;0,(((Table2[[#This Row],[Country]]-B534)/B534)+1)^12-1,"")</f>
        <v>1.5614335726092055E-2</v>
      </c>
    </row>
    <row r="536" spans="1:4" x14ac:dyDescent="0.35">
      <c r="A536" s="35">
        <v>38412</v>
      </c>
      <c r="B536" s="36">
        <f>VLOOKUP(A536,Data!$A:$AH,MATCH(Country!$A$1,Data!$A$1:$AH$1,),)</f>
        <v>53.481430000000003</v>
      </c>
      <c r="C536" s="63">
        <f>IF(B524&gt;0,(Table2[[#This Row],[Country]]-B524)/B524,0)</f>
        <v>4.7446613574999526E-2</v>
      </c>
      <c r="D536" s="63">
        <f>IF(Table2[[#This Row],[Country]]&gt;0,(((Table2[[#This Row],[Country]]-B535)/B535)+1)^12-1,"")</f>
        <v>1.7108362950410072E-2</v>
      </c>
    </row>
    <row r="537" spans="1:4" x14ac:dyDescent="0.35">
      <c r="A537" s="35">
        <v>38443</v>
      </c>
      <c r="B537" s="36">
        <f>VLOOKUP(A537,Data!$A:$AH,MATCH(Country!$A$1,Data!$A$1:$AH$1,),)</f>
        <v>53.597659999999998</v>
      </c>
      <c r="C537" s="63">
        <f>IF(B525&gt;0,(Table2[[#This Row],[Country]]-B525)/B525,0)</f>
        <v>4.275440816434517E-2</v>
      </c>
      <c r="D537" s="63">
        <f>IF(Table2[[#This Row],[Country]]&gt;0,(((Table2[[#This Row],[Country]]-B536)/B536)+1)^12-1,"")</f>
        <v>2.6393328873059341E-2</v>
      </c>
    </row>
    <row r="538" spans="1:4" x14ac:dyDescent="0.35">
      <c r="A538" s="35">
        <v>38473</v>
      </c>
      <c r="B538" s="36">
        <f>VLOOKUP(A538,Data!$A:$AH,MATCH(Country!$A$1,Data!$A$1:$AH$1,),)</f>
        <v>53.742109999999997</v>
      </c>
      <c r="C538" s="63">
        <f>IF(B526&gt;0,(Table2[[#This Row],[Country]]-B526)/B526,0)</f>
        <v>3.273709552077958E-2</v>
      </c>
      <c r="D538" s="63">
        <f>IF(Table2[[#This Row],[Country]]&gt;0,(((Table2[[#This Row],[Country]]-B537)/B537)+1)^12-1,"")</f>
        <v>3.2824685232200723E-2</v>
      </c>
    </row>
    <row r="539" spans="1:4" x14ac:dyDescent="0.35">
      <c r="A539" s="35">
        <v>38504</v>
      </c>
      <c r="B539" s="36">
        <f>VLOOKUP(A539,Data!$A:$AH,MATCH(Country!$A$1,Data!$A$1:$AH$1,),)</f>
        <v>54.01193</v>
      </c>
      <c r="C539" s="63">
        <f>IF(B527&gt;0,(Table2[[#This Row],[Country]]-B527)/B527,0)</f>
        <v>3.7524943121614904E-2</v>
      </c>
      <c r="D539" s="63">
        <f>IF(Table2[[#This Row],[Country]]&gt;0,(((Table2[[#This Row],[Country]]-B538)/B538)+1)^12-1,"")</f>
        <v>6.1939539759439777E-2</v>
      </c>
    </row>
    <row r="540" spans="1:4" x14ac:dyDescent="0.35">
      <c r="A540" s="35">
        <v>38534</v>
      </c>
      <c r="B540" s="36">
        <f>VLOOKUP(A540,Data!$A:$AH,MATCH(Country!$A$1,Data!$A$1:$AH$1,),)</f>
        <v>54.274279999999997</v>
      </c>
      <c r="C540" s="63">
        <f>IF(B528&gt;0,(Table2[[#This Row],[Country]]-B528)/B528,0)</f>
        <v>4.0275038760462539E-2</v>
      </c>
      <c r="D540" s="63">
        <f>IF(Table2[[#This Row],[Country]]&gt;0,(((Table2[[#This Row],[Country]]-B539)/B539)+1)^12-1,"")</f>
        <v>5.9869748422179958E-2</v>
      </c>
    </row>
    <row r="541" spans="1:4" x14ac:dyDescent="0.35">
      <c r="A541" s="35">
        <v>38565</v>
      </c>
      <c r="B541" s="36">
        <f>VLOOKUP(A541,Data!$A:$AH,MATCH(Country!$A$1,Data!$A$1:$AH$1,),)</f>
        <v>54.546590000000002</v>
      </c>
      <c r="C541" s="63">
        <f>IF(B529&gt;0,(Table2[[#This Row],[Country]]-B529)/B529,0)</f>
        <v>4.11371264269529E-2</v>
      </c>
      <c r="D541" s="63">
        <f>IF(Table2[[#This Row],[Country]]&gt;0,(((Table2[[#This Row],[Country]]-B540)/B540)+1)^12-1,"")</f>
        <v>6.1897059797288767E-2</v>
      </c>
    </row>
    <row r="542" spans="1:4" x14ac:dyDescent="0.35">
      <c r="A542" s="35">
        <v>38596</v>
      </c>
      <c r="B542" s="36">
        <f>VLOOKUP(A542,Data!$A:$AH,MATCH(Country!$A$1,Data!$A$1:$AH$1,),)</f>
        <v>54.829689999999999</v>
      </c>
      <c r="C542" s="63">
        <f>IF(B530&gt;0,(Table2[[#This Row],[Country]]-B530)/B530,0)</f>
        <v>4.0817632078093462E-2</v>
      </c>
      <c r="D542" s="63">
        <f>IF(Table2[[#This Row],[Country]]&gt;0,(((Table2[[#This Row],[Country]]-B541)/B541)+1)^12-1,"")</f>
        <v>6.4089645134864481E-2</v>
      </c>
    </row>
    <row r="543" spans="1:4" x14ac:dyDescent="0.35">
      <c r="A543" s="35">
        <v>38626</v>
      </c>
      <c r="B543" s="36">
        <f>VLOOKUP(A543,Data!$A:$AH,MATCH(Country!$A$1,Data!$A$1:$AH$1,),)</f>
        <v>55.114449999999998</v>
      </c>
      <c r="C543" s="63">
        <f>IF(B531&gt;0,(Table2[[#This Row],[Country]]-B531)/B531,0)</f>
        <v>4.1626741810443305E-2</v>
      </c>
      <c r="D543" s="63">
        <f>IF(Table2[[#This Row],[Country]]&gt;0,(((Table2[[#This Row],[Country]]-B542)/B542)+1)^12-1,"")</f>
        <v>6.4133826761191504E-2</v>
      </c>
    </row>
    <row r="544" spans="1:4" x14ac:dyDescent="0.35">
      <c r="A544" s="35">
        <v>38657</v>
      </c>
      <c r="B544" s="36">
        <f>VLOOKUP(A544,Data!$A:$AH,MATCH(Country!$A$1,Data!$A$1:$AH$1,),)</f>
        <v>55.250610000000002</v>
      </c>
      <c r="C544" s="63">
        <f>IF(B532&gt;0,(Table2[[#This Row],[Country]]-B532)/B532,0)</f>
        <v>3.9876420756645256E-2</v>
      </c>
      <c r="D544" s="63">
        <f>IF(Table2[[#This Row],[Country]]&gt;0,(((Table2[[#This Row],[Country]]-B543)/B543)+1)^12-1,"")</f>
        <v>3.0052102547098336E-2</v>
      </c>
    </row>
    <row r="545" spans="1:4" x14ac:dyDescent="0.35">
      <c r="A545" s="35">
        <v>38687</v>
      </c>
      <c r="B545" s="36">
        <f>VLOOKUP(A545,Data!$A:$AH,MATCH(Country!$A$1,Data!$A$1:$AH$1,),)</f>
        <v>55.473930000000003</v>
      </c>
      <c r="C545" s="63">
        <f>IF(B533&gt;0,(Table2[[#This Row],[Country]]-B533)/B533,0)</f>
        <v>4.1069897063929287E-2</v>
      </c>
      <c r="D545" s="63">
        <f>IF(Table2[[#This Row],[Country]]&gt;0,(((Table2[[#This Row],[Country]]-B544)/B544)+1)^12-1,"")</f>
        <v>4.9596280268943138E-2</v>
      </c>
    </row>
    <row r="546" spans="1:4" x14ac:dyDescent="0.35">
      <c r="A546" s="35">
        <v>38718</v>
      </c>
      <c r="B546" s="36">
        <f>VLOOKUP(A546,Data!$A:$AH,MATCH(Country!$A$1,Data!$A$1:$AH$1,),)</f>
        <v>55.825940000000003</v>
      </c>
      <c r="C546" s="63">
        <f>IF(B534&gt;0,(Table2[[#This Row],[Country]]-B534)/B534,0)</f>
        <v>4.6665005529935459E-2</v>
      </c>
      <c r="D546" s="63">
        <f>IF(Table2[[#This Row],[Country]]&gt;0,(((Table2[[#This Row],[Country]]-B545)/B545)+1)^12-1,"")</f>
        <v>7.8860577138384347E-2</v>
      </c>
    </row>
    <row r="547" spans="1:4" x14ac:dyDescent="0.35">
      <c r="A547" s="35">
        <v>38749</v>
      </c>
      <c r="B547" s="36">
        <f>VLOOKUP(A547,Data!$A:$AH,MATCH(Country!$A$1,Data!$A$1:$AH$1,),)</f>
        <v>56.027679999999997</v>
      </c>
      <c r="C547" s="63">
        <f>IF(B535&gt;0,(Table2[[#This Row],[Country]]-B535)/B535,0)</f>
        <v>4.9091972644210585E-2</v>
      </c>
      <c r="D547" s="63">
        <f>IF(Table2[[#This Row],[Country]]&gt;0,(((Table2[[#This Row],[Country]]-B546)/B546)+1)^12-1,"")</f>
        <v>4.4237152199579244E-2</v>
      </c>
    </row>
    <row r="548" spans="1:4" x14ac:dyDescent="0.35">
      <c r="A548" s="35">
        <v>38777</v>
      </c>
      <c r="B548" s="36">
        <f>VLOOKUP(A548,Data!$A:$AH,MATCH(Country!$A$1,Data!$A$1:$AH$1,),)</f>
        <v>56.1464</v>
      </c>
      <c r="C548" s="63">
        <f>IF(B536&gt;0,(Table2[[#This Row],[Country]]-B536)/B536,0)</f>
        <v>4.9829819434521416E-2</v>
      </c>
      <c r="D548" s="63">
        <f>IF(Table2[[#This Row],[Country]]&gt;0,(((Table2[[#This Row],[Country]]-B547)/B547)+1)^12-1,"")</f>
        <v>2.5725872056626686E-2</v>
      </c>
    </row>
    <row r="549" spans="1:4" x14ac:dyDescent="0.35">
      <c r="A549" s="35">
        <v>38808</v>
      </c>
      <c r="B549" s="36">
        <f>VLOOKUP(A549,Data!$A:$AH,MATCH(Country!$A$1,Data!$A$1:$AH$1,),)</f>
        <v>56.455240000000003</v>
      </c>
      <c r="C549" s="63">
        <f>IF(B537&gt;0,(Table2[[#This Row],[Country]]-B537)/B537,0)</f>
        <v>5.3315387276235679E-2</v>
      </c>
      <c r="D549" s="63">
        <f>IF(Table2[[#This Row],[Country]]&gt;0,(((Table2[[#This Row],[Country]]-B548)/B548)+1)^12-1,"")</f>
        <v>6.804145975469833E-2</v>
      </c>
    </row>
    <row r="550" spans="1:4" x14ac:dyDescent="0.35">
      <c r="A550" s="35">
        <v>38838</v>
      </c>
      <c r="B550" s="36">
        <f>VLOOKUP(A550,Data!$A:$AH,MATCH(Country!$A$1,Data!$A$1:$AH$1,),)</f>
        <v>56.511699999999998</v>
      </c>
      <c r="C550" s="63">
        <f>IF(B538&gt;0,(Table2[[#This Row],[Country]]-B538)/B538,0)</f>
        <v>5.1534820646230696E-2</v>
      </c>
      <c r="D550" s="63">
        <f>IF(Table2[[#This Row],[Country]]&gt;0,(((Table2[[#This Row],[Country]]-B549)/B549)+1)^12-1,"")</f>
        <v>1.2067243456597598E-2</v>
      </c>
    </row>
    <row r="551" spans="1:4" x14ac:dyDescent="0.35">
      <c r="A551" s="35">
        <v>38869</v>
      </c>
      <c r="B551" s="36">
        <f>VLOOKUP(A551,Data!$A:$AH,MATCH(Country!$A$1,Data!$A$1:$AH$1,),)</f>
        <v>56.827179999999998</v>
      </c>
      <c r="C551" s="63">
        <f>IF(B539&gt;0,(Table2[[#This Row],[Country]]-B539)/B539,0)</f>
        <v>5.2122743993780613E-2</v>
      </c>
      <c r="D551" s="63">
        <f>IF(Table2[[#This Row],[Country]]&gt;0,(((Table2[[#This Row],[Country]]-B550)/B550)+1)^12-1,"")</f>
        <v>6.9086379141040544E-2</v>
      </c>
    </row>
    <row r="552" spans="1:4" x14ac:dyDescent="0.35">
      <c r="A552" s="35">
        <v>38899</v>
      </c>
      <c r="B552" s="36">
        <f>VLOOKUP(A552,Data!$A:$AH,MATCH(Country!$A$1,Data!$A$1:$AH$1,),)</f>
        <v>57.17089</v>
      </c>
      <c r="C552" s="63">
        <f>IF(B540&gt;0,(Table2[[#This Row],[Country]]-B540)/B540,0)</f>
        <v>5.3369846638223535E-2</v>
      </c>
      <c r="D552" s="63">
        <f>IF(Table2[[#This Row],[Country]]&gt;0,(((Table2[[#This Row],[Country]]-B551)/B551)+1)^12-1,"")</f>
        <v>7.5043842352162438E-2</v>
      </c>
    </row>
    <row r="553" spans="1:4" x14ac:dyDescent="0.35">
      <c r="A553" s="35">
        <v>38930</v>
      </c>
      <c r="B553" s="36">
        <f>VLOOKUP(A553,Data!$A:$AH,MATCH(Country!$A$1,Data!$A$1:$AH$1,),)</f>
        <v>57.426589999999997</v>
      </c>
      <c r="C553" s="63">
        <f>IF(B541&gt;0,(Table2[[#This Row],[Country]]-B541)/B541,0)</f>
        <v>5.2798900902879455E-2</v>
      </c>
      <c r="D553" s="63">
        <f>IF(Table2[[#This Row],[Country]]&gt;0,(((Table2[[#This Row],[Country]]-B552)/B552)+1)^12-1,"")</f>
        <v>5.5010800851893915E-2</v>
      </c>
    </row>
    <row r="554" spans="1:4" x14ac:dyDescent="0.35">
      <c r="A554" s="35">
        <v>38961</v>
      </c>
      <c r="B554" s="36">
        <f>VLOOKUP(A554,Data!$A:$AH,MATCH(Country!$A$1,Data!$A$1:$AH$1,),)</f>
        <v>57.651580000000003</v>
      </c>
      <c r="C554" s="63">
        <f>IF(B542&gt;0,(Table2[[#This Row],[Country]]-B542)/B542,0)</f>
        <v>5.1466459139200012E-2</v>
      </c>
      <c r="D554" s="63">
        <f>IF(Table2[[#This Row],[Country]]&gt;0,(((Table2[[#This Row],[Country]]-B553)/B553)+1)^12-1,"")</f>
        <v>4.8040887033333535E-2</v>
      </c>
    </row>
    <row r="555" spans="1:4" x14ac:dyDescent="0.35">
      <c r="A555" s="35">
        <v>38991</v>
      </c>
      <c r="B555" s="36">
        <f>VLOOKUP(A555,Data!$A:$AH,MATCH(Country!$A$1,Data!$A$1:$AH$1,),)</f>
        <v>58.05921</v>
      </c>
      <c r="C555" s="63">
        <f>IF(B543&gt;0,(Table2[[#This Row],[Country]]-B543)/B543,0)</f>
        <v>5.3429908127541913E-2</v>
      </c>
      <c r="D555" s="63">
        <f>IF(Table2[[#This Row],[Country]]&gt;0,(((Table2[[#This Row],[Country]]-B554)/B554)+1)^12-1,"")</f>
        <v>8.8225497213679116E-2</v>
      </c>
    </row>
    <row r="556" spans="1:4" x14ac:dyDescent="0.35">
      <c r="A556" s="35">
        <v>39022</v>
      </c>
      <c r="B556" s="36">
        <f>VLOOKUP(A556,Data!$A:$AH,MATCH(Country!$A$1,Data!$A$1:$AH$1,),)</f>
        <v>58.350619999999999</v>
      </c>
      <c r="C556" s="63">
        <f>IF(B544&gt;0,(Table2[[#This Row],[Country]]-B544)/B544,0)</f>
        <v>5.6108158805848428E-2</v>
      </c>
      <c r="D556" s="63">
        <f>IF(Table2[[#This Row],[Country]]&gt;0,(((Table2[[#This Row],[Country]]-B555)/B555)+1)^12-1,"")</f>
        <v>6.1921059206097029E-2</v>
      </c>
    </row>
    <row r="557" spans="1:4" x14ac:dyDescent="0.35">
      <c r="A557" s="35">
        <v>39052</v>
      </c>
      <c r="B557" s="36">
        <f>VLOOKUP(A557,Data!$A:$AH,MATCH(Country!$A$1,Data!$A$1:$AH$1,),)</f>
        <v>58.709269999999997</v>
      </c>
      <c r="C557" s="63">
        <f>IF(B545&gt;0,(Table2[[#This Row],[Country]]-B545)/B545,0)</f>
        <v>5.8321809902417109E-2</v>
      </c>
      <c r="D557" s="63">
        <f>IF(Table2[[#This Row],[Country]]&gt;0,(((Table2[[#This Row],[Country]]-B556)/B556)+1)^12-1,"")</f>
        <v>7.6302785668080242E-2</v>
      </c>
    </row>
    <row r="558" spans="1:4" x14ac:dyDescent="0.35">
      <c r="A558" s="35">
        <v>39083</v>
      </c>
      <c r="B558" s="36">
        <f>VLOOKUP(A558,Data!$A:$AH,MATCH(Country!$A$1,Data!$A$1:$AH$1,),)</f>
        <v>59.024749999999997</v>
      </c>
      <c r="C558" s="63">
        <f>IF(B546&gt;0,(Table2[[#This Row],[Country]]-B546)/B546,0)</f>
        <v>5.7299706910443324E-2</v>
      </c>
      <c r="D558" s="63">
        <f>IF(Table2[[#This Row],[Country]]&gt;0,(((Table2[[#This Row],[Country]]-B557)/B557)+1)^12-1,"")</f>
        <v>6.6423511962286907E-2</v>
      </c>
    </row>
    <row r="559" spans="1:4" x14ac:dyDescent="0.35">
      <c r="A559" s="35">
        <v>39114</v>
      </c>
      <c r="B559" s="36">
        <f>VLOOKUP(A559,Data!$A:$AH,MATCH(Country!$A$1,Data!$A$1:$AH$1,),)</f>
        <v>59.155090000000001</v>
      </c>
      <c r="C559" s="63">
        <f>IF(B547&gt;0,(Table2[[#This Row],[Country]]-B547)/B547,0)</f>
        <v>5.5819016600366193E-2</v>
      </c>
      <c r="D559" s="63">
        <f>IF(Table2[[#This Row],[Country]]&gt;0,(((Table2[[#This Row],[Country]]-B558)/B558)+1)^12-1,"")</f>
        <v>2.682292862795177E-2</v>
      </c>
    </row>
    <row r="560" spans="1:4" x14ac:dyDescent="0.35">
      <c r="A560" s="35">
        <v>39142</v>
      </c>
      <c r="B560" s="36">
        <f>VLOOKUP(A560,Data!$A:$AH,MATCH(Country!$A$1,Data!$A$1:$AH$1,),)</f>
        <v>59.435699999999997</v>
      </c>
      <c r="C560" s="63">
        <f>IF(B548&gt;0,(Table2[[#This Row],[Country]]-B548)/B548,0)</f>
        <v>5.8584343786956906E-2</v>
      </c>
      <c r="D560" s="63">
        <f>IF(Table2[[#This Row],[Country]]&gt;0,(((Table2[[#This Row],[Country]]-B559)/B559)+1)^12-1,"")</f>
        <v>5.8432459330146624E-2</v>
      </c>
    </row>
    <row r="561" spans="1:4" x14ac:dyDescent="0.35">
      <c r="A561" s="35">
        <v>39173</v>
      </c>
      <c r="B561" s="36">
        <f>VLOOKUP(A561,Data!$A:$AH,MATCH(Country!$A$1,Data!$A$1:$AH$1,),)</f>
        <v>60.035119999999999</v>
      </c>
      <c r="C561" s="63">
        <f>IF(B549&gt;0,(Table2[[#This Row],[Country]]-B549)/B549,0)</f>
        <v>6.3410942899188735E-2</v>
      </c>
      <c r="D561" s="63">
        <f>IF(Table2[[#This Row],[Country]]&gt;0,(((Table2[[#This Row],[Country]]-B560)/B560)+1)^12-1,"")</f>
        <v>0.1279660110250791</v>
      </c>
    </row>
    <row r="562" spans="1:4" x14ac:dyDescent="0.35">
      <c r="A562" s="35">
        <v>39203</v>
      </c>
      <c r="B562" s="36">
        <f>VLOOKUP(A562,Data!$A:$AH,MATCH(Country!$A$1,Data!$A$1:$AH$1,),)</f>
        <v>60.152180000000001</v>
      </c>
      <c r="C562" s="63">
        <f>IF(B550&gt;0,(Table2[[#This Row],[Country]]-B550)/B550,0)</f>
        <v>6.4419934279096258E-2</v>
      </c>
      <c r="D562" s="63">
        <f>IF(Table2[[#This Row],[Country]]&gt;0,(((Table2[[#This Row],[Country]]-B561)/B561)+1)^12-1,"")</f>
        <v>2.3650870914239341E-2</v>
      </c>
    </row>
    <row r="563" spans="1:4" x14ac:dyDescent="0.35">
      <c r="A563" s="35">
        <v>39234</v>
      </c>
      <c r="B563" s="36">
        <f>VLOOKUP(A563,Data!$A:$AH,MATCH(Country!$A$1,Data!$A$1:$AH$1,),)</f>
        <v>60.427810000000001</v>
      </c>
      <c r="C563" s="63">
        <f>IF(B551&gt;0,(Table2[[#This Row],[Country]]-B551)/B551,0)</f>
        <v>6.3361053636657713E-2</v>
      </c>
      <c r="D563" s="63">
        <f>IF(Table2[[#This Row],[Country]]&gt;0,(((Table2[[#This Row],[Country]]-B562)/B562)+1)^12-1,"")</f>
        <v>5.6393701697427634E-2</v>
      </c>
    </row>
    <row r="564" spans="1:4" x14ac:dyDescent="0.35">
      <c r="A564" s="35">
        <v>39264</v>
      </c>
      <c r="B564" s="36">
        <f>VLOOKUP(A564,Data!$A:$AH,MATCH(Country!$A$1,Data!$A$1:$AH$1,),)</f>
        <v>60.680190000000003</v>
      </c>
      <c r="C564" s="63">
        <f>IF(B552&gt;0,(Table2[[#This Row],[Country]]-B552)/B552,0)</f>
        <v>6.1382637212749412E-2</v>
      </c>
      <c r="D564" s="63">
        <f>IF(Table2[[#This Row],[Country]]&gt;0,(((Table2[[#This Row],[Country]]-B563)/B563)+1)^12-1,"")</f>
        <v>5.1286102956997093E-2</v>
      </c>
    </row>
    <row r="565" spans="1:4" x14ac:dyDescent="0.35">
      <c r="A565" s="35">
        <v>39295</v>
      </c>
      <c r="B565" s="36">
        <f>VLOOKUP(A565,Data!$A:$AH,MATCH(Country!$A$1,Data!$A$1:$AH$1,),)</f>
        <v>61.311990000000002</v>
      </c>
      <c r="C565" s="63">
        <f>IF(B553&gt;0,(Table2[[#This Row],[Country]]-B553)/B553,0)</f>
        <v>6.7658553293866205E-2</v>
      </c>
      <c r="D565" s="63">
        <f>IF(Table2[[#This Row],[Country]]&gt;0,(((Table2[[#This Row],[Country]]-B564)/B564)+1)^12-1,"")</f>
        <v>0.13235281258175102</v>
      </c>
    </row>
    <row r="566" spans="1:4" x14ac:dyDescent="0.35">
      <c r="A566" s="35">
        <v>39326</v>
      </c>
      <c r="B566" s="36">
        <f>VLOOKUP(A566,Data!$A:$AH,MATCH(Country!$A$1,Data!$A$1:$AH$1,),)</f>
        <v>61.462249999999997</v>
      </c>
      <c r="C566" s="63">
        <f>IF(B554&gt;0,(Table2[[#This Row],[Country]]-B554)/B554,0)</f>
        <v>6.6098275190376296E-2</v>
      </c>
      <c r="D566" s="63">
        <f>IF(Table2[[#This Row],[Country]]&gt;0,(((Table2[[#This Row],[Country]]-B565)/B565)+1)^12-1,"")</f>
        <v>2.980859155352622E-2</v>
      </c>
    </row>
    <row r="567" spans="1:4" x14ac:dyDescent="0.35">
      <c r="A567" s="35">
        <v>39356</v>
      </c>
      <c r="B567" s="36">
        <f>VLOOKUP(A567,Data!$A:$AH,MATCH(Country!$A$1,Data!$A$1:$AH$1,),)</f>
        <v>61.578479999999999</v>
      </c>
      <c r="C567" s="63">
        <f>IF(B555&gt;0,(Table2[[#This Row],[Country]]-B555)/B555,0)</f>
        <v>6.0615189218041356E-2</v>
      </c>
      <c r="D567" s="63">
        <f>IF(Table2[[#This Row],[Country]]&gt;0,(((Table2[[#This Row],[Country]]-B566)/B566)+1)^12-1,"")</f>
        <v>2.2930475966890906E-2</v>
      </c>
    </row>
    <row r="568" spans="1:4" x14ac:dyDescent="0.35">
      <c r="A568" s="35">
        <v>39387</v>
      </c>
      <c r="B568" s="36">
        <f>VLOOKUP(A568,Data!$A:$AH,MATCH(Country!$A$1,Data!$A$1:$AH$1,),)</f>
        <v>61.782710000000002</v>
      </c>
      <c r="C568" s="63">
        <f>IF(B556&gt;0,(Table2[[#This Row],[Country]]-B556)/B556,0)</f>
        <v>5.8818398159265532E-2</v>
      </c>
      <c r="D568" s="63">
        <f>IF(Table2[[#This Row],[Country]]&gt;0,(((Table2[[#This Row],[Country]]-B567)/B567)+1)^12-1,"")</f>
        <v>4.0533035563280029E-2</v>
      </c>
    </row>
    <row r="569" spans="1:4" x14ac:dyDescent="0.35">
      <c r="A569" s="35">
        <v>39417</v>
      </c>
      <c r="B569" s="36">
        <f>VLOOKUP(A569,Data!$A:$AH,MATCH(Country!$A$1,Data!$A$1:$AH$1,),)</f>
        <v>62.030119999999997</v>
      </c>
      <c r="C569" s="63">
        <f>IF(B557&gt;0,(Table2[[#This Row],[Country]]-B557)/B557,0)</f>
        <v>5.6564321102953591E-2</v>
      </c>
      <c r="D569" s="63">
        <f>IF(Table2[[#This Row],[Country]]&gt;0,(((Table2[[#This Row],[Country]]-B568)/B568)+1)^12-1,"")</f>
        <v>4.9126863947433819E-2</v>
      </c>
    </row>
    <row r="570" spans="1:4" x14ac:dyDescent="0.35">
      <c r="A570" s="35">
        <v>39448</v>
      </c>
      <c r="B570" s="36">
        <f>VLOOKUP(A570,Data!$A:$AH,MATCH(Country!$A$1,Data!$A$1:$AH$1,),)</f>
        <v>62.31156</v>
      </c>
      <c r="C570" s="63">
        <f>IF(B558&gt;0,(Table2[[#This Row],[Country]]-B558)/B558,0)</f>
        <v>5.5685284562831741E-2</v>
      </c>
      <c r="D570" s="63">
        <f>IF(Table2[[#This Row],[Country]]&gt;0,(((Table2[[#This Row],[Country]]-B569)/B569)+1)^12-1,"")</f>
        <v>5.5825225951375179E-2</v>
      </c>
    </row>
    <row r="571" spans="1:4" x14ac:dyDescent="0.35">
      <c r="A571" s="35">
        <v>39479</v>
      </c>
      <c r="B571" s="36">
        <f>VLOOKUP(A571,Data!$A:$AH,MATCH(Country!$A$1,Data!$A$1:$AH$1,),)</f>
        <v>63.018070000000002</v>
      </c>
      <c r="C571" s="63">
        <f>IF(B559&gt;0,(Table2[[#This Row],[Country]]-B559)/B559,0)</f>
        <v>6.5302580048479344E-2</v>
      </c>
      <c r="D571" s="63">
        <f>IF(Table2[[#This Row],[Country]]&gt;0,(((Table2[[#This Row],[Country]]-B570)/B570)+1)^12-1,"")</f>
        <v>0.14487399133205203</v>
      </c>
    </row>
    <row r="572" spans="1:4" x14ac:dyDescent="0.35">
      <c r="A572" s="35">
        <v>39508</v>
      </c>
      <c r="B572" s="36">
        <f>VLOOKUP(A572,Data!$A:$AH,MATCH(Country!$A$1,Data!$A$1:$AH$1,),)</f>
        <v>63.562690000000003</v>
      </c>
      <c r="C572" s="63">
        <f>IF(B560&gt;0,(Table2[[#This Row],[Country]]-B560)/B560,0)</f>
        <v>6.9436214261798995E-2</v>
      </c>
      <c r="D572" s="63">
        <f>IF(Table2[[#This Row],[Country]]&gt;0,(((Table2[[#This Row],[Country]]-B571)/B571)+1)^12-1,"")</f>
        <v>0.10878168107099961</v>
      </c>
    </row>
    <row r="573" spans="1:4" x14ac:dyDescent="0.35">
      <c r="A573" s="35">
        <v>39539</v>
      </c>
      <c r="B573" s="36">
        <f>VLOOKUP(A573,Data!$A:$AH,MATCH(Country!$A$1,Data!$A$1:$AH$1,),)</f>
        <v>63.91968</v>
      </c>
      <c r="C573" s="63">
        <f>IF(B561&gt;0,(Table2[[#This Row],[Country]]-B561)/B561,0)</f>
        <v>6.4704792794617563E-2</v>
      </c>
      <c r="D573" s="63">
        <f>IF(Table2[[#This Row],[Country]]&gt;0,(((Table2[[#This Row],[Country]]-B572)/B572)+1)^12-1,"")</f>
        <v>6.9517472407477632E-2</v>
      </c>
    </row>
    <row r="574" spans="1:4" x14ac:dyDescent="0.35">
      <c r="A574" s="35">
        <v>39569</v>
      </c>
      <c r="B574" s="36">
        <f>VLOOKUP(A574,Data!$A:$AH,MATCH(Country!$A$1,Data!$A$1:$AH$1,),)</f>
        <v>64.019300000000001</v>
      </c>
      <c r="C574" s="63">
        <f>IF(B562&gt;0,(Table2[[#This Row],[Country]]-B562)/B562,0)</f>
        <v>6.4288941813912648E-2</v>
      </c>
      <c r="D574" s="63">
        <f>IF(Table2[[#This Row],[Country]]&gt;0,(((Table2[[#This Row],[Country]]-B573)/B573)+1)^12-1,"")</f>
        <v>1.8863369711785927E-2</v>
      </c>
    </row>
    <row r="575" spans="1:4" x14ac:dyDescent="0.35">
      <c r="A575" s="35">
        <v>39600</v>
      </c>
      <c r="B575" s="36">
        <f>VLOOKUP(A575,Data!$A:$AH,MATCH(Country!$A$1,Data!$A$1:$AH$1,),)</f>
        <v>64.166250000000005</v>
      </c>
      <c r="C575" s="63">
        <f>IF(B563&gt;0,(Table2[[#This Row],[Country]]-B563)/B563,0)</f>
        <v>6.1866216895829988E-2</v>
      </c>
      <c r="D575" s="63">
        <f>IF(Table2[[#This Row],[Country]]&gt;0,(((Table2[[#This Row],[Country]]-B574)/B574)+1)^12-1,"")</f>
        <v>2.78952383290485E-2</v>
      </c>
    </row>
    <row r="576" spans="1:4" x14ac:dyDescent="0.35">
      <c r="A576" s="35">
        <v>39630</v>
      </c>
      <c r="B576" s="36">
        <f>VLOOKUP(A576,Data!$A:$AH,MATCH(Country!$A$1,Data!$A$1:$AH$1,),)</f>
        <v>64.552300000000002</v>
      </c>
      <c r="C576" s="63">
        <f>IF(B564&gt;0,(Table2[[#This Row],[Country]]-B564)/B564,0)</f>
        <v>6.3811764597309251E-2</v>
      </c>
      <c r="D576" s="63">
        <f>IF(Table2[[#This Row],[Country]]&gt;0,(((Table2[[#This Row],[Country]]-B575)/B575)+1)^12-1,"")</f>
        <v>7.4634406791536545E-2</v>
      </c>
    </row>
    <row r="577" spans="1:4" x14ac:dyDescent="0.35">
      <c r="A577" s="35">
        <v>39661</v>
      </c>
      <c r="B577" s="36">
        <f>VLOOKUP(A577,Data!$A:$AH,MATCH(Country!$A$1,Data!$A$1:$AH$1,),)</f>
        <v>64.675169999999994</v>
      </c>
      <c r="C577" s="63">
        <f>IF(B565&gt;0,(Table2[[#This Row],[Country]]-B565)/B565,0)</f>
        <v>5.485354495915061E-2</v>
      </c>
      <c r="D577" s="63">
        <f>IF(Table2[[#This Row],[Country]]&gt;0,(((Table2[[#This Row],[Country]]-B576)/B576)+1)^12-1,"")</f>
        <v>2.3081655808149248E-2</v>
      </c>
    </row>
    <row r="578" spans="1:4" x14ac:dyDescent="0.35">
      <c r="A578" s="35">
        <v>39692</v>
      </c>
      <c r="B578" s="36">
        <f>VLOOKUP(A578,Data!$A:$AH,MATCH(Country!$A$1,Data!$A$1:$AH$1,),)</f>
        <v>65.250510000000006</v>
      </c>
      <c r="C578" s="63">
        <f>IF(B566&gt;0,(Table2[[#This Row],[Country]]-B566)/B566,0)</f>
        <v>6.1635556784855883E-2</v>
      </c>
      <c r="D578" s="63">
        <f>IF(Table2[[#This Row],[Country]]&gt;0,(((Table2[[#This Row],[Country]]-B577)/B577)+1)^12-1,"")</f>
        <v>0.11213108160219787</v>
      </c>
    </row>
    <row r="579" spans="1:4" x14ac:dyDescent="0.35">
      <c r="A579" s="35">
        <v>39722</v>
      </c>
      <c r="B579" s="36">
        <f>VLOOKUP(A579,Data!$A:$AH,MATCH(Country!$A$1,Data!$A$1:$AH$1,),)</f>
        <v>66.128879999999995</v>
      </c>
      <c r="C579" s="63">
        <f>IF(B567&gt;0,(Table2[[#This Row],[Country]]-B567)/B567,0)</f>
        <v>7.3895945466662963E-2</v>
      </c>
      <c r="D579" s="63">
        <f>IF(Table2[[#This Row],[Country]]&gt;0,(((Table2[[#This Row],[Country]]-B578)/B578)+1)^12-1,"")</f>
        <v>0.17405132122992528</v>
      </c>
    </row>
    <row r="580" spans="1:4" x14ac:dyDescent="0.35">
      <c r="A580" s="35">
        <v>39753</v>
      </c>
      <c r="B580" s="36">
        <f>VLOOKUP(A580,Data!$A:$AH,MATCH(Country!$A$1,Data!$A$1:$AH$1,),)</f>
        <v>66.54813</v>
      </c>
      <c r="C580" s="63">
        <f>IF(B568&gt;0,(Table2[[#This Row],[Country]]-B568)/B568,0)</f>
        <v>7.713193545572862E-2</v>
      </c>
      <c r="D580" s="63">
        <f>IF(Table2[[#This Row],[Country]]&gt;0,(((Table2[[#This Row],[Country]]-B579)/B579)+1)^12-1,"")</f>
        <v>7.8788401368212968E-2</v>
      </c>
    </row>
    <row r="581" spans="1:4" x14ac:dyDescent="0.35">
      <c r="A581" s="35">
        <v>39783</v>
      </c>
      <c r="B581" s="36">
        <f>VLOOKUP(A581,Data!$A:$AH,MATCH(Country!$A$1,Data!$A$1:$AH$1,),)</f>
        <v>68.011799999999994</v>
      </c>
      <c r="C581" s="63">
        <f>IF(B569&gt;0,(Table2[[#This Row],[Country]]-B569)/B569,0)</f>
        <v>9.6431862456496903E-2</v>
      </c>
      <c r="D581" s="63">
        <f>IF(Table2[[#This Row],[Country]]&gt;0,(((Table2[[#This Row],[Country]]-B580)/B580)+1)^12-1,"")</f>
        <v>0.2983176242087322</v>
      </c>
    </row>
    <row r="582" spans="1:4" x14ac:dyDescent="0.35">
      <c r="A582" s="35">
        <v>39814</v>
      </c>
      <c r="B582" s="36">
        <f>VLOOKUP(A582,Data!$A:$AH,MATCH(Country!$A$1,Data!$A$1:$AH$1,),)</f>
        <v>68.689250000000001</v>
      </c>
      <c r="C582" s="63">
        <f>IF(B570&gt;0,(Table2[[#This Row],[Country]]-B570)/B570,0)</f>
        <v>0.10235163427139364</v>
      </c>
      <c r="D582" s="63">
        <f>IF(Table2[[#This Row],[Country]]&gt;0,(((Table2[[#This Row],[Country]]-B581)/B581)+1)^12-1,"")</f>
        <v>0.12629995053675125</v>
      </c>
    </row>
    <row r="583" spans="1:4" x14ac:dyDescent="0.35">
      <c r="A583" s="35">
        <v>39845</v>
      </c>
      <c r="B583" s="36">
        <f>VLOOKUP(A583,Data!$A:$AH,MATCH(Country!$A$1,Data!$A$1:$AH$1,),)</f>
        <v>68.933329999999998</v>
      </c>
      <c r="C583" s="63">
        <f>IF(B571&gt;0,(Table2[[#This Row],[Country]]-B571)/B571,0)</f>
        <v>9.3866092693730488E-2</v>
      </c>
      <c r="D583" s="63">
        <f>IF(Table2[[#This Row],[Country]]&gt;0,(((Table2[[#This Row],[Country]]-B582)/B582)+1)^12-1,"")</f>
        <v>4.3484040032171656E-2</v>
      </c>
    </row>
    <row r="584" spans="1:4" x14ac:dyDescent="0.35">
      <c r="A584" s="35">
        <v>39873</v>
      </c>
      <c r="B584" s="36">
        <f>VLOOKUP(A584,Data!$A:$AH,MATCH(Country!$A$1,Data!$A$1:$AH$1,),)</f>
        <v>69.482929999999996</v>
      </c>
      <c r="C584" s="63">
        <f>IF(B572&gt;0,(Table2[[#This Row],[Country]]-B572)/B572,0)</f>
        <v>9.3140173897611825E-2</v>
      </c>
      <c r="D584" s="63">
        <f>IF(Table2[[#This Row],[Country]]&gt;0,(((Table2[[#This Row],[Country]]-B583)/B583)+1)^12-1,"")</f>
        <v>9.9984032056766647E-2</v>
      </c>
    </row>
    <row r="585" spans="1:4" x14ac:dyDescent="0.35">
      <c r="A585" s="35">
        <v>39904</v>
      </c>
      <c r="B585" s="36">
        <f>VLOOKUP(A585,Data!$A:$AH,MATCH(Country!$A$1,Data!$A$1:$AH$1,),)</f>
        <v>69.512820000000005</v>
      </c>
      <c r="C585" s="63">
        <f>IF(B573&gt;0,(Table2[[#This Row],[Country]]-B573)/B573,0)</f>
        <v>8.7502628298514726E-2</v>
      </c>
      <c r="D585" s="63">
        <f>IF(Table2[[#This Row],[Country]]&gt;0,(((Table2[[#This Row],[Country]]-B584)/B584)+1)^12-1,"")</f>
        <v>5.1743622009794432E-3</v>
      </c>
    </row>
    <row r="586" spans="1:4" x14ac:dyDescent="0.35">
      <c r="A586" s="35">
        <v>39934</v>
      </c>
      <c r="B586" s="36">
        <f>VLOOKUP(A586,Data!$A:$AH,MATCH(Country!$A$1,Data!$A$1:$AH$1,),)</f>
        <v>69.992679999999993</v>
      </c>
      <c r="C586" s="63">
        <f>IF(B574&gt;0,(Table2[[#This Row],[Country]]-B574)/B574,0)</f>
        <v>9.3305924932012563E-2</v>
      </c>
      <c r="D586" s="63">
        <f>IF(Table2[[#This Row],[Country]]&gt;0,(((Table2[[#This Row],[Country]]-B585)/B585)+1)^12-1,"")</f>
        <v>8.6056917037765412E-2</v>
      </c>
    </row>
    <row r="587" spans="1:4" x14ac:dyDescent="0.35">
      <c r="A587" s="35">
        <v>39965</v>
      </c>
      <c r="B587" s="36">
        <f>VLOOKUP(A587,Data!$A:$AH,MATCH(Country!$A$1,Data!$A$1:$AH$1,),)</f>
        <v>70.074039999999997</v>
      </c>
      <c r="C587" s="63">
        <f>IF(B575&gt;0,(Table2[[#This Row],[Country]]-B575)/B575,0)</f>
        <v>9.2070052402937544E-2</v>
      </c>
      <c r="D587" s="63">
        <f>IF(Table2[[#This Row],[Country]]&gt;0,(((Table2[[#This Row],[Country]]-B586)/B586)+1)^12-1,"")</f>
        <v>1.4038412254828492E-2</v>
      </c>
    </row>
    <row r="588" spans="1:4" x14ac:dyDescent="0.35">
      <c r="A588" s="35">
        <v>39995</v>
      </c>
      <c r="B588" s="36">
        <f>VLOOKUP(A588,Data!$A:$AH,MATCH(Country!$A$1,Data!$A$1:$AH$1,),)</f>
        <v>70.112229999999997</v>
      </c>
      <c r="C588" s="63">
        <f>IF(B576&gt;0,(Table2[[#This Row],[Country]]-B576)/B576,0)</f>
        <v>8.6130625864608915E-2</v>
      </c>
      <c r="D588" s="63">
        <f>IF(Table2[[#This Row],[Country]]&gt;0,(((Table2[[#This Row],[Country]]-B587)/B587)+1)^12-1,"")</f>
        <v>6.5595787000056749E-3</v>
      </c>
    </row>
    <row r="589" spans="1:4" x14ac:dyDescent="0.35">
      <c r="A589" s="35">
        <v>40026</v>
      </c>
      <c r="B589" s="36">
        <f>VLOOKUP(A589,Data!$A:$AH,MATCH(Country!$A$1,Data!$A$1:$AH$1,),)</f>
        <v>70.111400000000003</v>
      </c>
      <c r="C589" s="63">
        <f>IF(B577&gt;0,(Table2[[#This Row],[Country]]-B577)/B577,0)</f>
        <v>8.4054359656109287E-2</v>
      </c>
      <c r="D589" s="63">
        <f>IF(Table2[[#This Row],[Country]]&gt;0,(((Table2[[#This Row],[Country]]-B588)/B588)+1)^12-1,"")</f>
        <v>-1.4204870578149453E-4</v>
      </c>
    </row>
    <row r="590" spans="1:4" x14ac:dyDescent="0.35">
      <c r="A590" s="35">
        <v>40057</v>
      </c>
      <c r="B590" s="36">
        <f>VLOOKUP(A590,Data!$A:$AH,MATCH(Country!$A$1,Data!$A$1:$AH$1,),)</f>
        <v>70.104759999999999</v>
      </c>
      <c r="C590" s="63">
        <f>IF(B578&gt;0,(Table2[[#This Row],[Country]]-B578)/B578,0)</f>
        <v>7.4394054544554403E-2</v>
      </c>
      <c r="D590" s="63">
        <f>IF(Table2[[#This Row],[Country]]&gt;0,(((Table2[[#This Row],[Country]]-B589)/B589)+1)^12-1,"")</f>
        <v>-1.1358853047607198E-3</v>
      </c>
    </row>
    <row r="591" spans="1:4" x14ac:dyDescent="0.35">
      <c r="A591" s="35">
        <v>40087</v>
      </c>
      <c r="B591" s="36">
        <f>VLOOKUP(A591,Data!$A:$AH,MATCH(Country!$A$1,Data!$A$1:$AH$1,),)</f>
        <v>70.328090000000003</v>
      </c>
      <c r="C591" s="63">
        <f>IF(B579&gt;0,(Table2[[#This Row],[Country]]-B579)/B579,0)</f>
        <v>6.350039498627541E-2</v>
      </c>
      <c r="D591" s="63">
        <f>IF(Table2[[#This Row],[Country]]&gt;0,(((Table2[[#This Row],[Country]]-B590)/B590)+1)^12-1,"")</f>
        <v>3.8904892529829871E-2</v>
      </c>
    </row>
    <row r="592" spans="1:4" x14ac:dyDescent="0.35">
      <c r="A592" s="35">
        <v>40118</v>
      </c>
      <c r="B592" s="36">
        <f>VLOOKUP(A592,Data!$A:$AH,MATCH(Country!$A$1,Data!$A$1:$AH$1,),)</f>
        <v>70.574659999999994</v>
      </c>
      <c r="C592" s="63">
        <f>IF(B580&gt;0,(Table2[[#This Row],[Country]]-B580)/B580,0)</f>
        <v>6.0505531860925228E-2</v>
      </c>
      <c r="D592" s="63">
        <f>IF(Table2[[#This Row],[Country]]&gt;0,(((Table2[[#This Row],[Country]]-B591)/B591)+1)^12-1,"")</f>
        <v>4.2892780403103403E-2</v>
      </c>
    </row>
    <row r="593" spans="1:4" x14ac:dyDescent="0.35">
      <c r="A593" s="35">
        <v>40148</v>
      </c>
      <c r="B593" s="36">
        <f>VLOOKUP(A593,Data!$A:$AH,MATCH(Country!$A$1,Data!$A$1:$AH$1,),)</f>
        <v>70.534809999999993</v>
      </c>
      <c r="C593" s="63">
        <f>IF(B581&gt;0,(Table2[[#This Row],[Country]]-B581)/B581,0)</f>
        <v>3.709665087528928E-2</v>
      </c>
      <c r="D593" s="63">
        <f>IF(Table2[[#This Row],[Country]]&gt;0,(((Table2[[#This Row],[Country]]-B592)/B592)+1)^12-1,"")</f>
        <v>-6.7547998812815813E-3</v>
      </c>
    </row>
    <row r="594" spans="1:4" x14ac:dyDescent="0.35">
      <c r="A594" s="35">
        <v>40179</v>
      </c>
      <c r="B594" s="36">
        <f>VLOOKUP(A594,Data!$A:$AH,MATCH(Country!$A$1,Data!$A$1:$AH$1,),)</f>
        <v>70.220160000000007</v>
      </c>
      <c r="C594" s="63">
        <f>IF(B582&gt;0,(Table2[[#This Row],[Country]]-B582)/B582,0)</f>
        <v>2.2287475842289815E-2</v>
      </c>
      <c r="D594" s="63">
        <f>IF(Table2[[#This Row],[Country]]&gt;0,(((Table2[[#This Row],[Country]]-B593)/B593)+1)^12-1,"")</f>
        <v>-5.223696438690173E-2</v>
      </c>
    </row>
    <row r="595" spans="1:4" x14ac:dyDescent="0.35">
      <c r="A595" s="35">
        <v>40210</v>
      </c>
      <c r="B595" s="36">
        <f>VLOOKUP(A595,Data!$A:$AH,MATCH(Country!$A$1,Data!$A$1:$AH$1,),)</f>
        <v>70.629459999999995</v>
      </c>
      <c r="C595" s="63">
        <f>IF(B583&gt;0,(Table2[[#This Row],[Country]]-B583)/B583,0)</f>
        <v>2.4605368694650274E-2</v>
      </c>
      <c r="D595" s="63">
        <f>IF(Table2[[#This Row],[Country]]&gt;0,(((Table2[[#This Row],[Country]]-B594)/B594)+1)^12-1,"")</f>
        <v>7.2232221253316187E-2</v>
      </c>
    </row>
    <row r="596" spans="1:4" x14ac:dyDescent="0.35">
      <c r="A596" s="35">
        <v>40238</v>
      </c>
      <c r="B596" s="36">
        <f>VLOOKUP(A596,Data!$A:$AH,MATCH(Country!$A$1,Data!$A$1:$AH$1,),)</f>
        <v>70.605379999999997</v>
      </c>
      <c r="C596" s="63">
        <f>IF(B584&gt;0,(Table2[[#This Row],[Country]]-B584)/B584,0)</f>
        <v>1.6154327400989002E-2</v>
      </c>
      <c r="D596" s="63">
        <f>IF(Table2[[#This Row],[Country]]&gt;0,(((Table2[[#This Row],[Country]]-B595)/B595)+1)^12-1,"")</f>
        <v>-4.0835477909644258E-3</v>
      </c>
    </row>
    <row r="597" spans="1:4" x14ac:dyDescent="0.35">
      <c r="A597" s="35">
        <v>40269</v>
      </c>
      <c r="B597" s="36">
        <f>VLOOKUP(A597,Data!$A:$AH,MATCH(Country!$A$1,Data!$A$1:$AH$1,),)</f>
        <v>70.860249999999994</v>
      </c>
      <c r="C597" s="63">
        <f>IF(B585&gt;0,(Table2[[#This Row],[Country]]-B585)/B585,0)</f>
        <v>1.9383906450637284E-2</v>
      </c>
      <c r="D597" s="63">
        <f>IF(Table2[[#This Row],[Country]]&gt;0,(((Table2[[#This Row],[Country]]-B596)/B596)+1)^12-1,"")</f>
        <v>4.4187826202115366E-2</v>
      </c>
    </row>
    <row r="598" spans="1:4" x14ac:dyDescent="0.35">
      <c r="A598" s="35">
        <v>40299</v>
      </c>
      <c r="B598" s="36">
        <f>VLOOKUP(A598,Data!$A:$AH,MATCH(Country!$A$1,Data!$A$1:$AH$1,),)</f>
        <v>71.31438</v>
      </c>
      <c r="C598" s="63">
        <f>IF(B586&gt;0,(Table2[[#This Row],[Country]]-B586)/B586,0)</f>
        <v>1.8883403235881339E-2</v>
      </c>
      <c r="D598" s="63">
        <f>IF(Table2[[#This Row],[Country]]&gt;0,(((Table2[[#This Row],[Country]]-B597)/B597)+1)^12-1,"")</f>
        <v>7.9675303684880738E-2</v>
      </c>
    </row>
    <row r="599" spans="1:4" x14ac:dyDescent="0.35">
      <c r="A599" s="35">
        <v>40330</v>
      </c>
      <c r="B599" s="36">
        <f>VLOOKUP(A599,Data!$A:$AH,MATCH(Country!$A$1,Data!$A$1:$AH$1,),)</f>
        <v>71.472949999999997</v>
      </c>
      <c r="C599" s="63">
        <f>IF(B587&gt;0,(Table2[[#This Row],[Country]]-B587)/B587,0)</f>
        <v>1.9963313089983122E-2</v>
      </c>
      <c r="D599" s="63">
        <f>IF(Table2[[#This Row],[Country]]&gt;0,(((Table2[[#This Row],[Country]]-B598)/B598)+1)^12-1,"")</f>
        <v>2.701115837440482E-2</v>
      </c>
    </row>
    <row r="600" spans="1:4" x14ac:dyDescent="0.35">
      <c r="A600" s="35">
        <v>40360</v>
      </c>
      <c r="B600" s="36">
        <f>VLOOKUP(A600,Data!$A:$AH,MATCH(Country!$A$1,Data!$A$1:$AH$1,),)</f>
        <v>71.554310000000001</v>
      </c>
      <c r="C600" s="63">
        <f>IF(B588&gt;0,(Table2[[#This Row],[Country]]-B588)/B588,0)</f>
        <v>2.056816621008923E-2</v>
      </c>
      <c r="D600" s="63">
        <f>IF(Table2[[#This Row],[Country]]&gt;0,(((Table2[[#This Row],[Country]]-B599)/B599)+1)^12-1,"")</f>
        <v>1.3745841286967986E-2</v>
      </c>
    </row>
    <row r="601" spans="1:4" x14ac:dyDescent="0.35">
      <c r="A601" s="35">
        <v>40391</v>
      </c>
      <c r="B601" s="36">
        <f>VLOOKUP(A601,Data!$A:$AH,MATCH(Country!$A$1,Data!$A$1:$AH$1,),)</f>
        <v>71.971909999999994</v>
      </c>
      <c r="C601" s="63">
        <f>IF(B589&gt;0,(Table2[[#This Row],[Country]]-B589)/B589,0)</f>
        <v>2.6536483367897244E-2</v>
      </c>
      <c r="D601" s="63">
        <f>IF(Table2[[#This Row],[Country]]&gt;0,(((Table2[[#This Row],[Country]]-B600)/B600)+1)^12-1,"")</f>
        <v>7.2325813126222993E-2</v>
      </c>
    </row>
    <row r="602" spans="1:4" x14ac:dyDescent="0.35">
      <c r="A602" s="35">
        <v>40422</v>
      </c>
      <c r="B602" s="36">
        <f>VLOOKUP(A602,Data!$A:$AH,MATCH(Country!$A$1,Data!$A$1:$AH$1,),)</f>
        <v>72.22927</v>
      </c>
      <c r="C602" s="63">
        <f>IF(B590&gt;0,(Table2[[#This Row],[Country]]-B590)/B590,0)</f>
        <v>3.0304789574916179E-2</v>
      </c>
      <c r="D602" s="63">
        <f>IF(Table2[[#This Row],[Country]]&gt;0,(((Table2[[#This Row],[Country]]-B601)/B601)+1)^12-1,"")</f>
        <v>4.3764132128467192E-2</v>
      </c>
    </row>
    <row r="603" spans="1:4" x14ac:dyDescent="0.35">
      <c r="A603" s="35">
        <v>40452</v>
      </c>
      <c r="B603" s="36">
        <f>VLOOKUP(A603,Data!$A:$AH,MATCH(Country!$A$1,Data!$A$1:$AH$1,),)</f>
        <v>72.638570000000001</v>
      </c>
      <c r="C603" s="63">
        <f>IF(B591&gt;0,(Table2[[#This Row],[Country]]-B591)/B591,0)</f>
        <v>3.2852875714383799E-2</v>
      </c>
      <c r="D603" s="63">
        <f>IF(Table2[[#This Row],[Country]]&gt;0,(((Table2[[#This Row],[Country]]-B602)/B602)+1)^12-1,"")</f>
        <v>7.0160022272643952E-2</v>
      </c>
    </row>
    <row r="604" spans="1:4" x14ac:dyDescent="0.35">
      <c r="A604" s="35">
        <v>40483</v>
      </c>
      <c r="B604" s="36">
        <f>VLOOKUP(A604,Data!$A:$AH,MATCH(Country!$A$1,Data!$A$1:$AH$1,),)</f>
        <v>72.80959</v>
      </c>
      <c r="C604" s="63">
        <f>IF(B592&gt;0,(Table2[[#This Row],[Country]]-B592)/B592,0)</f>
        <v>3.1667598540326032E-2</v>
      </c>
      <c r="D604" s="63">
        <f>IF(Table2[[#This Row],[Country]]&gt;0,(((Table2[[#This Row],[Country]]-B603)/B603)+1)^12-1,"")</f>
        <v>2.8621495376597306E-2</v>
      </c>
    </row>
    <row r="605" spans="1:4" x14ac:dyDescent="0.35">
      <c r="A605" s="35">
        <v>40513</v>
      </c>
      <c r="B605" s="36">
        <f>VLOOKUP(A605,Data!$A:$AH,MATCH(Country!$A$1,Data!$A$1:$AH$1,),)</f>
        <v>73.073589999999996</v>
      </c>
      <c r="C605" s="63">
        <f>IF(B593&gt;0,(Table2[[#This Row],[Country]]-B593)/B593,0)</f>
        <v>3.599329182286027E-2</v>
      </c>
      <c r="D605" s="63">
        <f>IF(Table2[[#This Row],[Country]]&gt;0,(((Table2[[#This Row],[Country]]-B604)/B604)+1)^12-1,"")</f>
        <v>4.4389035321858117E-2</v>
      </c>
    </row>
    <row r="606" spans="1:4" x14ac:dyDescent="0.35">
      <c r="A606" s="35">
        <v>40544</v>
      </c>
      <c r="B606" s="36">
        <f>VLOOKUP(A606,Data!$A:$AH,MATCH(Country!$A$1,Data!$A$1:$AH$1,),)</f>
        <v>73.250429999999994</v>
      </c>
      <c r="C606" s="63">
        <f>IF(B594&gt;0,(Table2[[#This Row],[Country]]-B594)/B594,0)</f>
        <v>4.3153846416755348E-2</v>
      </c>
      <c r="D606" s="63">
        <f>IF(Table2[[#This Row],[Country]]&gt;0,(((Table2[[#This Row],[Country]]-B605)/B605)+1)^12-1,"")</f>
        <v>2.9429979869276535E-2</v>
      </c>
    </row>
    <row r="607" spans="1:4" x14ac:dyDescent="0.35">
      <c r="A607" s="35">
        <v>40575</v>
      </c>
      <c r="B607" s="36">
        <f>VLOOKUP(A607,Data!$A:$AH,MATCH(Country!$A$1,Data!$A$1:$AH$1,),)</f>
        <v>73.780109999999993</v>
      </c>
      <c r="C607" s="63">
        <f>IF(B595&gt;0,(Table2[[#This Row],[Country]]-B595)/B595,0)</f>
        <v>4.4608156426510961E-2</v>
      </c>
      <c r="D607" s="63">
        <f>IF(Table2[[#This Row],[Country]]&gt;0,(((Table2[[#This Row],[Country]]-B606)/B606)+1)^12-1,"")</f>
        <v>9.0308603657571318E-2</v>
      </c>
    </row>
    <row r="608" spans="1:4" x14ac:dyDescent="0.35">
      <c r="A608" s="35">
        <v>40603</v>
      </c>
      <c r="B608" s="36">
        <f>VLOOKUP(A608,Data!$A:$AH,MATCH(Country!$A$1,Data!$A$1:$AH$1,),)</f>
        <v>74.250010000000003</v>
      </c>
      <c r="C608" s="63">
        <f>IF(B596&gt;0,(Table2[[#This Row],[Country]]-B596)/B596,0)</f>
        <v>5.1619720763488655E-2</v>
      </c>
      <c r="D608" s="63">
        <f>IF(Table2[[#This Row],[Country]]&gt;0,(((Table2[[#This Row],[Country]]-B607)/B607)+1)^12-1,"")</f>
        <v>7.9161932331093254E-2</v>
      </c>
    </row>
    <row r="609" spans="1:4" x14ac:dyDescent="0.35">
      <c r="A609" s="35">
        <v>40634</v>
      </c>
      <c r="B609" s="36">
        <f>VLOOKUP(A609,Data!$A:$AH,MATCH(Country!$A$1,Data!$A$1:$AH$1,),)</f>
        <v>74.75976</v>
      </c>
      <c r="C609" s="63">
        <f>IF(B597&gt;0,(Table2[[#This Row],[Country]]-B597)/B597,0)</f>
        <v>5.5030994104593292E-2</v>
      </c>
      <c r="D609" s="63">
        <f>IF(Table2[[#This Row],[Country]]&gt;0,(((Table2[[#This Row],[Country]]-B608)/B608)+1)^12-1,"")</f>
        <v>8.5566878652011624E-2</v>
      </c>
    </row>
    <row r="610" spans="1:4" x14ac:dyDescent="0.35">
      <c r="A610" s="35">
        <v>40664</v>
      </c>
      <c r="B610" s="36">
        <f>VLOOKUP(A610,Data!$A:$AH,MATCH(Country!$A$1,Data!$A$1:$AH$1,),)</f>
        <v>75.345889999999997</v>
      </c>
      <c r="C610" s="63">
        <f>IF(B598&gt;0,(Table2[[#This Row],[Country]]-B598)/B598,0)</f>
        <v>5.6531515803684998E-2</v>
      </c>
      <c r="D610" s="63">
        <f>IF(Table2[[#This Row],[Country]]&gt;0,(((Table2[[#This Row],[Country]]-B609)/B609)+1)^12-1,"")</f>
        <v>9.8246997364262789E-2</v>
      </c>
    </row>
    <row r="611" spans="1:4" x14ac:dyDescent="0.35">
      <c r="A611" s="35">
        <v>40695</v>
      </c>
      <c r="B611" s="36">
        <f>VLOOKUP(A611,Data!$A:$AH,MATCH(Country!$A$1,Data!$A$1:$AH$1,),)</f>
        <v>75.97269</v>
      </c>
      <c r="C611" s="63">
        <f>IF(B599&gt;0,(Table2[[#This Row],[Country]]-B599)/B599,0)</f>
        <v>6.2957244663890369E-2</v>
      </c>
      <c r="D611" s="63">
        <f>IF(Table2[[#This Row],[Country]]&gt;0,(((Table2[[#This Row],[Country]]-B610)/B610)+1)^12-1,"")</f>
        <v>0.10452421287694502</v>
      </c>
    </row>
    <row r="612" spans="1:4" x14ac:dyDescent="0.35">
      <c r="A612" s="35">
        <v>40725</v>
      </c>
      <c r="B612" s="36">
        <f>VLOOKUP(A612,Data!$A:$AH,MATCH(Country!$A$1,Data!$A$1:$AH$1,),)</f>
        <v>77.347530000000006</v>
      </c>
      <c r="C612" s="63">
        <f>IF(B600&gt;0,(Table2[[#This Row],[Country]]-B600)/B600,0)</f>
        <v>8.0962558369999021E-2</v>
      </c>
      <c r="D612" s="63">
        <f>IF(Table2[[#This Row],[Country]]&gt;0,(((Table2[[#This Row],[Country]]-B611)/B611)+1)^12-1,"")</f>
        <v>0.24013038292138611</v>
      </c>
    </row>
    <row r="613" spans="1:4" x14ac:dyDescent="0.35">
      <c r="A613" s="35">
        <v>40756</v>
      </c>
      <c r="B613" s="36">
        <f>VLOOKUP(A613,Data!$A:$AH,MATCH(Country!$A$1,Data!$A$1:$AH$1,),)</f>
        <v>78.933239999999998</v>
      </c>
      <c r="C613" s="63">
        <f>IF(B601&gt;0,(Table2[[#This Row],[Country]]-B601)/B601,0)</f>
        <v>9.6722874243576479E-2</v>
      </c>
      <c r="D613" s="63">
        <f>IF(Table2[[#This Row],[Country]]&gt;0,(((Table2[[#This Row],[Country]]-B612)/B612)+1)^12-1,"")</f>
        <v>0.27573879527488865</v>
      </c>
    </row>
    <row r="614" spans="1:4" x14ac:dyDescent="0.35">
      <c r="A614" s="35">
        <v>40787</v>
      </c>
      <c r="B614" s="36">
        <f>VLOOKUP(A614,Data!$A:$AH,MATCH(Country!$A$1,Data!$A$1:$AH$1,),)</f>
        <v>79.105090000000004</v>
      </c>
      <c r="C614" s="63">
        <f>IF(B602&gt;0,(Table2[[#This Row],[Country]]-B602)/B602,0)</f>
        <v>9.5194372032280053E-2</v>
      </c>
      <c r="D614" s="63">
        <f>IF(Table2[[#This Row],[Country]]&gt;0,(((Table2[[#This Row],[Country]]-B613)/B613)+1)^12-1,"")</f>
        <v>2.6440997618053963E-2</v>
      </c>
    </row>
    <row r="615" spans="1:4" x14ac:dyDescent="0.35">
      <c r="A615" s="35">
        <v>40817</v>
      </c>
      <c r="B615" s="36">
        <f>VLOOKUP(A615,Data!$A:$AH,MATCH(Country!$A$1,Data!$A$1:$AH$1,),)</f>
        <v>79.3857</v>
      </c>
      <c r="C615" s="63">
        <f>IF(B603&gt;0,(Table2[[#This Row],[Country]]-B603)/B603,0)</f>
        <v>9.2886327470378324E-2</v>
      </c>
      <c r="D615" s="63">
        <f>IF(Table2[[#This Row],[Country]]&gt;0,(((Table2[[#This Row],[Country]]-B614)/B614)+1)^12-1,"")</f>
        <v>4.3408080305843644E-2</v>
      </c>
    </row>
    <row r="616" spans="1:4" x14ac:dyDescent="0.35">
      <c r="A616" s="35">
        <v>40848</v>
      </c>
      <c r="B616" s="36">
        <f>VLOOKUP(A616,Data!$A:$AH,MATCH(Country!$A$1,Data!$A$1:$AH$1,),)</f>
        <v>79.804950000000005</v>
      </c>
      <c r="C616" s="63">
        <f>IF(B604&gt;0,(Table2[[#This Row],[Country]]-B604)/B604,0)</f>
        <v>9.6077453533250298E-2</v>
      </c>
      <c r="D616" s="63">
        <f>IF(Table2[[#This Row],[Country]]&gt;0,(((Table2[[#This Row],[Country]]-B615)/B615)+1)^12-1,"")</f>
        <v>6.524772309457294E-2</v>
      </c>
    </row>
    <row r="617" spans="1:4" x14ac:dyDescent="0.35">
      <c r="A617" s="35">
        <v>40878</v>
      </c>
      <c r="B617" s="36">
        <f>VLOOKUP(A617,Data!$A:$AH,MATCH(Country!$A$1,Data!$A$1:$AH$1,),)</f>
        <v>80.199299999999994</v>
      </c>
      <c r="C617" s="63">
        <f>IF(B605&gt;0,(Table2[[#This Row],[Country]]-B605)/B605,0)</f>
        <v>9.7514163461792397E-2</v>
      </c>
      <c r="D617" s="63">
        <f>IF(Table2[[#This Row],[Country]]&gt;0,(((Table2[[#This Row],[Country]]-B616)/B616)+1)^12-1,"")</f>
        <v>6.0935481427176308E-2</v>
      </c>
    </row>
    <row r="618" spans="1:4" x14ac:dyDescent="0.35">
      <c r="A618" s="35">
        <v>40909</v>
      </c>
      <c r="B618" s="36">
        <f>VLOOKUP(A618,Data!$A:$AH,MATCH(Country!$A$1,Data!$A$1:$AH$1,),)</f>
        <v>80.807019999999994</v>
      </c>
      <c r="C618" s="63">
        <f>IF(B606&gt;0,(Table2[[#This Row],[Country]]-B606)/B606,0)</f>
        <v>0.1031610326383067</v>
      </c>
      <c r="D618" s="63">
        <f>IF(Table2[[#This Row],[Country]]&gt;0,(((Table2[[#This Row],[Country]]-B617)/B617)+1)^12-1,"")</f>
        <v>9.4818586853584241E-2</v>
      </c>
    </row>
    <row r="619" spans="1:4" x14ac:dyDescent="0.35">
      <c r="A619" s="35">
        <v>40940</v>
      </c>
      <c r="B619" s="36">
        <f>VLOOKUP(A619,Data!$A:$AH,MATCH(Country!$A$1,Data!$A$1:$AH$1,),)</f>
        <v>81.242050000000006</v>
      </c>
      <c r="C619" s="63">
        <f>IF(B607&gt;0,(Table2[[#This Row],[Country]]-B607)/B607,0)</f>
        <v>0.10113755590768315</v>
      </c>
      <c r="D619" s="63">
        <f>IF(Table2[[#This Row],[Country]]&gt;0,(((Table2[[#This Row],[Country]]-B618)/B618)+1)^12-1,"")</f>
        <v>6.6550413581243362E-2</v>
      </c>
    </row>
    <row r="620" spans="1:4" x14ac:dyDescent="0.35">
      <c r="A620" s="35">
        <v>40969</v>
      </c>
      <c r="B620" s="36">
        <f>VLOOKUP(A620,Data!$A:$AH,MATCH(Country!$A$1,Data!$A$1:$AH$1,),)</f>
        <v>81.614810000000006</v>
      </c>
      <c r="C620" s="63">
        <f>IF(B608&gt;0,(Table2[[#This Row],[Country]]-B608)/B608,0)</f>
        <v>9.9189212230409163E-2</v>
      </c>
      <c r="D620" s="63">
        <f>IF(Table2[[#This Row],[Country]]&gt;0,(((Table2[[#This Row],[Country]]-B619)/B619)+1)^12-1,"")</f>
        <v>5.6470086576074108E-2</v>
      </c>
    </row>
    <row r="621" spans="1:4" x14ac:dyDescent="0.35">
      <c r="A621" s="35">
        <v>41000</v>
      </c>
      <c r="B621" s="36">
        <f>VLOOKUP(A621,Data!$A:$AH,MATCH(Country!$A$1,Data!$A$1:$AH$1,),)</f>
        <v>82.063130000000001</v>
      </c>
      <c r="C621" s="63">
        <f>IF(B609&gt;0,(Table2[[#This Row],[Country]]-B609)/B609,0)</f>
        <v>9.7691191089966059E-2</v>
      </c>
      <c r="D621" s="63">
        <f>IF(Table2[[#This Row],[Country]]&gt;0,(((Table2[[#This Row],[Country]]-B620)/B620)+1)^12-1,"")</f>
        <v>6.794587680933839E-2</v>
      </c>
    </row>
    <row r="622" spans="1:4" x14ac:dyDescent="0.35">
      <c r="A622" s="35">
        <v>41030</v>
      </c>
      <c r="B622" s="36">
        <f>VLOOKUP(A622,Data!$A:$AH,MATCH(Country!$A$1,Data!$A$1:$AH$1,),)</f>
        <v>82.426770000000005</v>
      </c>
      <c r="C622" s="63">
        <f>IF(B610&gt;0,(Table2[[#This Row],[Country]]-B610)/B610,0)</f>
        <v>9.3978317861797209E-2</v>
      </c>
      <c r="D622" s="63">
        <f>IF(Table2[[#This Row],[Country]]&gt;0,(((Table2[[#This Row],[Country]]-B621)/B621)+1)^12-1,"")</f>
        <v>5.4489964677820302E-2</v>
      </c>
    </row>
    <row r="623" spans="1:4" x14ac:dyDescent="0.35">
      <c r="A623" s="35">
        <v>41061</v>
      </c>
      <c r="B623" s="36">
        <f>VLOOKUP(A623,Data!$A:$AH,MATCH(Country!$A$1,Data!$A$1:$AH$1,),)</f>
        <v>83.015389999999996</v>
      </c>
      <c r="C623" s="63">
        <f>IF(B611&gt;0,(Table2[[#This Row],[Country]]-B611)/B611,0)</f>
        <v>9.2700416425955126E-2</v>
      </c>
      <c r="D623" s="63">
        <f>IF(Table2[[#This Row],[Country]]&gt;0,(((Table2[[#This Row],[Country]]-B622)/B622)+1)^12-1,"")</f>
        <v>8.9140653490039412E-2</v>
      </c>
    </row>
    <row r="624" spans="1:4" x14ac:dyDescent="0.35">
      <c r="A624" s="35">
        <v>41091</v>
      </c>
      <c r="B624" s="36">
        <f>VLOOKUP(A624,Data!$A:$AH,MATCH(Country!$A$1,Data!$A$1:$AH$1,),)</f>
        <v>83.451250000000002</v>
      </c>
      <c r="C624" s="63">
        <f>IF(B612&gt;0,(Table2[[#This Row],[Country]]-B612)/B612,0)</f>
        <v>7.8912927148416953E-2</v>
      </c>
      <c r="D624" s="63">
        <f>IF(Table2[[#This Row],[Country]]&gt;0,(((Table2[[#This Row],[Country]]-B623)/B623)+1)^12-1,"")</f>
        <v>6.4855810466171393E-2</v>
      </c>
    </row>
    <row r="625" spans="1:4" x14ac:dyDescent="0.35">
      <c r="A625" s="35">
        <v>41122</v>
      </c>
      <c r="B625" s="36">
        <f>VLOOKUP(A625,Data!$A:$AH,MATCH(Country!$A$1,Data!$A$1:$AH$1,),)</f>
        <v>84.028239999999997</v>
      </c>
      <c r="C625" s="63">
        <f>IF(B613&gt;0,(Table2[[#This Row],[Country]]-B613)/B613,0)</f>
        <v>6.454821821579855E-2</v>
      </c>
      <c r="D625" s="63">
        <f>IF(Table2[[#This Row],[Country]]&gt;0,(((Table2[[#This Row],[Country]]-B624)/B624)+1)^12-1,"")</f>
        <v>8.6198130567721298E-2</v>
      </c>
    </row>
    <row r="626" spans="1:4" x14ac:dyDescent="0.35">
      <c r="A626" s="35">
        <v>41153</v>
      </c>
      <c r="B626" s="36">
        <f>VLOOKUP(A626,Data!$A:$AH,MATCH(Country!$A$1,Data!$A$1:$AH$1,),)</f>
        <v>84.68826</v>
      </c>
      <c r="C626" s="63">
        <f>IF(B614&gt;0,(Table2[[#This Row],[Country]]-B614)/B614,0)</f>
        <v>7.0579149837260727E-2</v>
      </c>
      <c r="D626" s="63">
        <f>IF(Table2[[#This Row],[Country]]&gt;0,(((Table2[[#This Row],[Country]]-B625)/B625)+1)^12-1,"")</f>
        <v>9.8437404593235911E-2</v>
      </c>
    </row>
    <row r="627" spans="1:4" x14ac:dyDescent="0.35">
      <c r="A627" s="35">
        <v>41183</v>
      </c>
      <c r="B627" s="36">
        <f>VLOOKUP(A627,Data!$A:$AH,MATCH(Country!$A$1,Data!$A$1:$AH$1,),)</f>
        <v>85.240359999999995</v>
      </c>
      <c r="C627" s="63">
        <f>IF(B615&gt;0,(Table2[[#This Row],[Country]]-B615)/B615,0)</f>
        <v>7.3749554390778127E-2</v>
      </c>
      <c r="D627" s="63">
        <f>IF(Table2[[#This Row],[Country]]&gt;0,(((Table2[[#This Row],[Country]]-B626)/B626)+1)^12-1,"")</f>
        <v>8.1097300854705789E-2</v>
      </c>
    </row>
    <row r="628" spans="1:4" x14ac:dyDescent="0.35">
      <c r="A628" s="35">
        <v>41214</v>
      </c>
      <c r="B628" s="36">
        <f>VLOOKUP(A628,Data!$A:$AH,MATCH(Country!$A$1,Data!$A$1:$AH$1,),)</f>
        <v>85.823989999999995</v>
      </c>
      <c r="C628" s="63">
        <f>IF(B616&gt;0,(Table2[[#This Row],[Country]]-B616)/B616,0)</f>
        <v>7.5421887990657091E-2</v>
      </c>
      <c r="D628" s="63">
        <f>IF(Table2[[#This Row],[Country]]&gt;0,(((Table2[[#This Row],[Country]]-B627)/B627)+1)^12-1,"")</f>
        <v>8.5328261732623867E-2</v>
      </c>
    </row>
    <row r="629" spans="1:4" x14ac:dyDescent="0.35">
      <c r="A629" s="35">
        <v>41244</v>
      </c>
      <c r="B629" s="36">
        <f>VLOOKUP(A629,Data!$A:$AH,MATCH(Country!$A$1,Data!$A$1:$AH$1,),)</f>
        <v>86.837680000000006</v>
      </c>
      <c r="C629" s="63">
        <f>IF(B617&gt;0,(Table2[[#This Row],[Country]]-B617)/B617,0)</f>
        <v>8.2773540417435218E-2</v>
      </c>
      <c r="D629" s="63">
        <f>IF(Table2[[#This Row],[Country]]&gt;0,(((Table2[[#This Row],[Country]]-B628)/B628)+1)^12-1,"")</f>
        <v>0.15131491386513174</v>
      </c>
    </row>
    <row r="630" spans="1:4" x14ac:dyDescent="0.35">
      <c r="A630" s="35">
        <v>41275</v>
      </c>
      <c r="B630" s="36">
        <f>VLOOKUP(A630,Data!$A:$AH,MATCH(Country!$A$1,Data!$A$1:$AH$1,),)</f>
        <v>87.00206</v>
      </c>
      <c r="C630" s="63">
        <f>IF(B618&gt;0,(Table2[[#This Row],[Country]]-B618)/B618,0)</f>
        <v>7.6664626414883336E-2</v>
      </c>
      <c r="D630" s="63">
        <f>IF(Table2[[#This Row],[Country]]&gt;0,(((Table2[[#This Row],[Country]]-B629)/B629)+1)^12-1,"")</f>
        <v>2.2953480341544319E-2</v>
      </c>
    </row>
    <row r="631" spans="1:4" x14ac:dyDescent="0.35">
      <c r="A631" s="35">
        <v>41306</v>
      </c>
      <c r="B631" s="36">
        <f>VLOOKUP(A631,Data!$A:$AH,MATCH(Country!$A$1,Data!$A$1:$AH$1,),)</f>
        <v>87.022819999999996</v>
      </c>
      <c r="C631" s="63">
        <f>IF(B619&gt;0,(Table2[[#This Row],[Country]]-B619)/B619,0)</f>
        <v>7.1154900694898632E-2</v>
      </c>
      <c r="D631" s="63">
        <f>IF(Table2[[#This Row],[Country]]&gt;0,(((Table2[[#This Row],[Country]]-B630)/B630)+1)^12-1,"")</f>
        <v>2.8671413178686933E-3</v>
      </c>
    </row>
    <row r="632" spans="1:4" x14ac:dyDescent="0.35">
      <c r="A632" s="35">
        <v>41334</v>
      </c>
      <c r="B632" s="36">
        <f>VLOOKUP(A632,Data!$A:$AH,MATCH(Country!$A$1,Data!$A$1:$AH$1,),)</f>
        <v>87.587360000000004</v>
      </c>
      <c r="C632" s="63">
        <f>IF(B620&gt;0,(Table2[[#This Row],[Country]]-B620)/B620,0)</f>
        <v>7.3179732943077336E-2</v>
      </c>
      <c r="D632" s="63">
        <f>IF(Table2[[#This Row],[Country]]&gt;0,(((Table2[[#This Row],[Country]]-B631)/B631)+1)^12-1,"")</f>
        <v>8.0685699049286796E-2</v>
      </c>
    </row>
    <row r="633" spans="1:4" x14ac:dyDescent="0.35">
      <c r="A633" s="35">
        <v>41365</v>
      </c>
      <c r="B633" s="36">
        <f>VLOOKUP(A633,Data!$A:$AH,MATCH(Country!$A$1,Data!$A$1:$AH$1,),)</f>
        <v>87.885409999999993</v>
      </c>
      <c r="C633" s="63">
        <f>IF(B621&gt;0,(Table2[[#This Row],[Country]]-B621)/B621,0)</f>
        <v>7.0948792716046677E-2</v>
      </c>
      <c r="D633" s="63">
        <f>IF(Table2[[#This Row],[Country]]&gt;0,(((Table2[[#This Row],[Country]]-B632)/B632)+1)^12-1,"")</f>
        <v>4.1607651725658501E-2</v>
      </c>
    </row>
    <row r="634" spans="1:4" x14ac:dyDescent="0.35">
      <c r="A634" s="35">
        <v>41395</v>
      </c>
      <c r="B634" s="36">
        <f>VLOOKUP(A634,Data!$A:$AH,MATCH(Country!$A$1,Data!$A$1:$AH$1,),)</f>
        <v>88.236590000000007</v>
      </c>
      <c r="C634" s="63">
        <f>IF(B622&gt;0,(Table2[[#This Row],[Country]]-B622)/B622,0)</f>
        <v>7.0484625322574226E-2</v>
      </c>
      <c r="D634" s="63">
        <f>IF(Table2[[#This Row],[Country]]&gt;0,(((Table2[[#This Row],[Country]]-B633)/B633)+1)^12-1,"")</f>
        <v>4.9018613205100037E-2</v>
      </c>
    </row>
    <row r="635" spans="1:4" x14ac:dyDescent="0.35">
      <c r="A635" s="35">
        <v>41426</v>
      </c>
      <c r="B635" s="36">
        <f>VLOOKUP(A635,Data!$A:$AH,MATCH(Country!$A$1,Data!$A$1:$AH$1,),)</f>
        <v>88.707319999999996</v>
      </c>
      <c r="C635" s="63">
        <f>IF(B623&gt;0,(Table2[[#This Row],[Country]]-B623)/B623,0)</f>
        <v>6.8564756486718906E-2</v>
      </c>
      <c r="D635" s="63">
        <f>IF(Table2[[#This Row],[Country]]&gt;0,(((Table2[[#This Row],[Country]]-B634)/B634)+1)^12-1,"")</f>
        <v>6.5930557120997157E-2</v>
      </c>
    </row>
    <row r="636" spans="1:4" x14ac:dyDescent="0.35">
      <c r="A636" s="35">
        <v>41456</v>
      </c>
      <c r="B636" s="36">
        <f>VLOOKUP(A636,Data!$A:$AH,MATCH(Country!$A$1,Data!$A$1:$AH$1,),)</f>
        <v>89.088390000000004</v>
      </c>
      <c r="C636" s="63">
        <f>IF(B624&gt;0,(Table2[[#This Row],[Country]]-B624)/B624,0)</f>
        <v>6.7550096613292213E-2</v>
      </c>
      <c r="D636" s="63">
        <f>IF(Table2[[#This Row],[Country]]&gt;0,(((Table2[[#This Row],[Country]]-B635)/B635)+1)^12-1,"")</f>
        <v>5.278532255807411E-2</v>
      </c>
    </row>
    <row r="637" spans="1:4" x14ac:dyDescent="0.35">
      <c r="A637" s="35">
        <v>41487</v>
      </c>
      <c r="B637" s="36">
        <f>VLOOKUP(A637,Data!$A:$AH,MATCH(Country!$A$1,Data!$A$1:$AH$1,),)</f>
        <v>89.581540000000004</v>
      </c>
      <c r="C637" s="63">
        <f>IF(B625&gt;0,(Table2[[#This Row],[Country]]-B625)/B625,0)</f>
        <v>6.6088495962785931E-2</v>
      </c>
      <c r="D637" s="63">
        <f>IF(Table2[[#This Row],[Country]]&gt;0,(((Table2[[#This Row],[Country]]-B636)/B636)+1)^12-1,"")</f>
        <v>6.8486315137523013E-2</v>
      </c>
    </row>
    <row r="638" spans="1:4" x14ac:dyDescent="0.35">
      <c r="A638" s="35">
        <v>41518</v>
      </c>
      <c r="B638" s="36">
        <f>VLOOKUP(A638,Data!$A:$AH,MATCH(Country!$A$1,Data!$A$1:$AH$1,),)</f>
        <v>90.005769999999998</v>
      </c>
      <c r="C638" s="63">
        <f>IF(B626&gt;0,(Table2[[#This Row],[Country]]-B626)/B626,0)</f>
        <v>6.278922249671913E-2</v>
      </c>
      <c r="D638" s="63">
        <f>IF(Table2[[#This Row],[Country]]&gt;0,(((Table2[[#This Row],[Country]]-B637)/B637)+1)^12-1,"")</f>
        <v>5.8332005480135951E-2</v>
      </c>
    </row>
    <row r="639" spans="1:4" x14ac:dyDescent="0.35">
      <c r="A639" s="35">
        <v>41548</v>
      </c>
      <c r="B639" s="36">
        <f>VLOOKUP(A639,Data!$A:$AH,MATCH(Country!$A$1,Data!$A$1:$AH$1,),)</f>
        <v>90.963840000000005</v>
      </c>
      <c r="C639" s="63">
        <f>IF(B627&gt;0,(Table2[[#This Row],[Country]]-B627)/B627,0)</f>
        <v>6.7145188030646633E-2</v>
      </c>
      <c r="D639" s="63">
        <f>IF(Table2[[#This Row],[Country]]&gt;0,(((Table2[[#This Row],[Country]]-B638)/B638)+1)^12-1,"")</f>
        <v>0.13548449340082125</v>
      </c>
    </row>
    <row r="640" spans="1:4" x14ac:dyDescent="0.35">
      <c r="A640" s="35">
        <v>41579</v>
      </c>
      <c r="B640" s="36">
        <f>VLOOKUP(A640,Data!$A:$AH,MATCH(Country!$A$1,Data!$A$1:$AH$1,),)</f>
        <v>91.065950000000001</v>
      </c>
      <c r="C640" s="63">
        <f>IF(B628&gt;0,(Table2[[#This Row],[Country]]-B628)/B628,0)</f>
        <v>6.1078027250888782E-2</v>
      </c>
      <c r="D640" s="63">
        <f>IF(Table2[[#This Row],[Country]]&gt;0,(((Table2[[#This Row],[Country]]-B639)/B639)+1)^12-1,"")</f>
        <v>1.3553885001098553E-2</v>
      </c>
    </row>
    <row r="641" spans="1:4" x14ac:dyDescent="0.35">
      <c r="A641" s="35">
        <v>41609</v>
      </c>
      <c r="B641" s="36">
        <f>VLOOKUP(A641,Data!$A:$AH,MATCH(Country!$A$1,Data!$A$1:$AH$1,),)</f>
        <v>91.562420000000003</v>
      </c>
      <c r="C641" s="63">
        <f>IF(B629&gt;0,(Table2[[#This Row],[Country]]-B629)/B629,0)</f>
        <v>5.4408869513787067E-2</v>
      </c>
      <c r="D641" s="63">
        <f>IF(Table2[[#This Row],[Country]]&gt;0,(((Table2[[#This Row],[Country]]-B640)/B640)+1)^12-1,"")</f>
        <v>6.7418881739053971E-2</v>
      </c>
    </row>
    <row r="642" spans="1:4" x14ac:dyDescent="0.35">
      <c r="A642" s="35">
        <v>41640</v>
      </c>
      <c r="B642" s="36">
        <f>VLOOKUP(A642,Data!$A:$AH,MATCH(Country!$A$1,Data!$A$1:$AH$1,),)</f>
        <v>91.978359999999995</v>
      </c>
      <c r="C642" s="63">
        <f>IF(B630&gt;0,(Table2[[#This Row],[Country]]-B630)/B630,0)</f>
        <v>5.7197496243192342E-2</v>
      </c>
      <c r="D642" s="63">
        <f>IF(Table2[[#This Row],[Country]]&gt;0,(((Table2[[#This Row],[Country]]-B641)/B641)+1)^12-1,"")</f>
        <v>5.5895136701244796E-2</v>
      </c>
    </row>
    <row r="643" spans="1:4" x14ac:dyDescent="0.35">
      <c r="A643" s="35">
        <v>41671</v>
      </c>
      <c r="B643" s="36">
        <f>VLOOKUP(A643,Data!$A:$AH,MATCH(Country!$A$1,Data!$A$1:$AH$1,),)</f>
        <v>92.659959999999998</v>
      </c>
      <c r="C643" s="63">
        <f>IF(B631&gt;0,(Table2[[#This Row],[Country]]-B631)/B631,0)</f>
        <v>6.4777721521780185E-2</v>
      </c>
      <c r="D643" s="63">
        <f>IF(Table2[[#This Row],[Country]]&gt;0,(((Table2[[#This Row],[Country]]-B642)/B642)+1)^12-1,"")</f>
        <v>9.2640665990544768E-2</v>
      </c>
    </row>
    <row r="644" spans="1:4" x14ac:dyDescent="0.35">
      <c r="A644" s="35">
        <v>41699</v>
      </c>
      <c r="B644" s="36">
        <f>VLOOKUP(A644,Data!$A:$AH,MATCH(Country!$A$1,Data!$A$1:$AH$1,),)</f>
        <v>92.985399999999998</v>
      </c>
      <c r="C644" s="63">
        <f>IF(B632&gt;0,(Table2[[#This Row],[Country]]-B632)/B632,0)</f>
        <v>6.1630353968883118E-2</v>
      </c>
      <c r="D644" s="63">
        <f>IF(Table2[[#This Row],[Country]]&gt;0,(((Table2[[#This Row],[Country]]-B643)/B643)+1)^12-1,"")</f>
        <v>4.2970111522860011E-2</v>
      </c>
    </row>
    <row r="645" spans="1:4" x14ac:dyDescent="0.35">
      <c r="A645" s="35">
        <v>41730</v>
      </c>
      <c r="B645" s="36">
        <f>VLOOKUP(A645,Data!$A:$AH,MATCH(Country!$A$1,Data!$A$1:$AH$1,),)</f>
        <v>93.456130000000002</v>
      </c>
      <c r="C645" s="63">
        <f>IF(B633&gt;0,(Table2[[#This Row],[Country]]-B633)/B633,0)</f>
        <v>6.3386175247973575E-2</v>
      </c>
      <c r="D645" s="63">
        <f>IF(Table2[[#This Row],[Country]]&gt;0,(((Table2[[#This Row],[Country]]-B644)/B644)+1)^12-1,"")</f>
        <v>6.2469208253211672E-2</v>
      </c>
    </row>
    <row r="646" spans="1:4" x14ac:dyDescent="0.35">
      <c r="A646" s="35">
        <v>41760</v>
      </c>
      <c r="B646" s="36">
        <f>VLOOKUP(A646,Data!$A:$AH,MATCH(Country!$A$1,Data!$A$1:$AH$1,),)</f>
        <v>94.032300000000006</v>
      </c>
      <c r="C646" s="63">
        <f>IF(B634&gt;0,(Table2[[#This Row],[Country]]-B634)/B634,0)</f>
        <v>6.5683748658011368E-2</v>
      </c>
      <c r="D646" s="63">
        <f>IF(Table2[[#This Row],[Country]]&gt;0,(((Table2[[#This Row],[Country]]-B645)/B645)+1)^12-1,"")</f>
        <v>7.6542528498263041E-2</v>
      </c>
    </row>
    <row r="647" spans="1:4" x14ac:dyDescent="0.35">
      <c r="A647" s="35">
        <v>41791</v>
      </c>
      <c r="B647" s="36">
        <f>VLOOKUP(A647,Data!$A:$AH,MATCH(Country!$A$1,Data!$A$1:$AH$1,),)</f>
        <v>94.483930000000001</v>
      </c>
      <c r="C647" s="63">
        <f>IF(B635&gt;0,(Table2[[#This Row],[Country]]-B635)/B635,0)</f>
        <v>6.5119879622110161E-2</v>
      </c>
      <c r="D647" s="63">
        <f>IF(Table2[[#This Row],[Country]]&gt;0,(((Table2[[#This Row],[Country]]-B646)/B646)+1)^12-1,"")</f>
        <v>5.9182222669664553E-2</v>
      </c>
    </row>
    <row r="648" spans="1:4" x14ac:dyDescent="0.35">
      <c r="A648" s="35">
        <v>41821</v>
      </c>
      <c r="B648" s="36">
        <f>VLOOKUP(A648,Data!$A:$AH,MATCH(Country!$A$1,Data!$A$1:$AH$1,),)</f>
        <v>94.97542</v>
      </c>
      <c r="C648" s="63">
        <f>IF(B636&gt;0,(Table2[[#This Row],[Country]]-B636)/B636,0)</f>
        <v>6.6080776630939184E-2</v>
      </c>
      <c r="D648" s="63">
        <f>IF(Table2[[#This Row],[Country]]&gt;0,(((Table2[[#This Row],[Country]]-B647)/B647)+1)^12-1,"")</f>
        <v>6.4239276765932996E-2</v>
      </c>
    </row>
    <row r="649" spans="1:4" x14ac:dyDescent="0.35">
      <c r="A649" s="35">
        <v>41852</v>
      </c>
      <c r="B649" s="36">
        <f>VLOOKUP(A649,Data!$A:$AH,MATCH(Country!$A$1,Data!$A$1:$AH$1,),)</f>
        <v>95.220330000000004</v>
      </c>
      <c r="C649" s="63">
        <f>IF(B637&gt;0,(Table2[[#This Row],[Country]]-B637)/B637,0)</f>
        <v>6.2945892647078852E-2</v>
      </c>
      <c r="D649" s="63">
        <f>IF(Table2[[#This Row],[Country]]&gt;0,(((Table2[[#This Row],[Country]]-B648)/B648)+1)^12-1,"")</f>
        <v>3.1386669270007328E-2</v>
      </c>
    </row>
    <row r="650" spans="1:4" x14ac:dyDescent="0.35">
      <c r="A650" s="35">
        <v>41883</v>
      </c>
      <c r="B650" s="36">
        <f>VLOOKUP(A650,Data!$A:$AH,MATCH(Country!$A$1,Data!$A$1:$AH$1,),)</f>
        <v>95.497619999999998</v>
      </c>
      <c r="C650" s="63">
        <f>IF(B638&gt;0,(Table2[[#This Row],[Country]]-B638)/B638,0)</f>
        <v>6.1016643710730983E-2</v>
      </c>
      <c r="D650" s="63">
        <f>IF(Table2[[#This Row],[Country]]&gt;0,(((Table2[[#This Row],[Country]]-B649)/B649)+1)^12-1,"")</f>
        <v>3.551022420722294E-2</v>
      </c>
    </row>
    <row r="651" spans="1:4" x14ac:dyDescent="0.35">
      <c r="A651" s="35">
        <v>41913</v>
      </c>
      <c r="B651" s="36">
        <f>VLOOKUP(A651,Data!$A:$AH,MATCH(Country!$A$1,Data!$A$1:$AH$1,),)</f>
        <v>96.000730000000004</v>
      </c>
      <c r="C651" s="63">
        <f>IF(B639&gt;0,(Table2[[#This Row],[Country]]-B639)/B639,0)</f>
        <v>5.5372442500228658E-2</v>
      </c>
      <c r="D651" s="63">
        <f>IF(Table2[[#This Row],[Country]]&gt;0,(((Table2[[#This Row],[Country]]-B650)/B650)+1)^12-1,"")</f>
        <v>6.5083967466528447E-2</v>
      </c>
    </row>
    <row r="652" spans="1:4" x14ac:dyDescent="0.35">
      <c r="A652" s="35">
        <v>41944</v>
      </c>
      <c r="B652" s="36">
        <f>VLOOKUP(A652,Data!$A:$AH,MATCH(Country!$A$1,Data!$A$1:$AH$1,),)</f>
        <v>96.343609999999998</v>
      </c>
      <c r="C652" s="63">
        <f>IF(B640&gt;0,(Table2[[#This Row],[Country]]-B640)/B640,0)</f>
        <v>5.7954262817221998E-2</v>
      </c>
      <c r="D652" s="63">
        <f>IF(Table2[[#This Row],[Country]]&gt;0,(((Table2[[#This Row],[Country]]-B651)/B651)+1)^12-1,"")</f>
        <v>4.3711714922587408E-2</v>
      </c>
    </row>
    <row r="653" spans="1:4" x14ac:dyDescent="0.35">
      <c r="A653" s="35">
        <v>41974</v>
      </c>
      <c r="B653" s="36">
        <f>VLOOKUP(A653,Data!$A:$AH,MATCH(Country!$A$1,Data!$A$1:$AH$1,),)</f>
        <v>96.981210000000004</v>
      </c>
      <c r="C653" s="63">
        <f>IF(B641&gt;0,(Table2[[#This Row],[Country]]-B641)/B641,0)</f>
        <v>5.9181375940041789E-2</v>
      </c>
      <c r="D653" s="63">
        <f>IF(Table2[[#This Row],[Country]]&gt;0,(((Table2[[#This Row],[Country]]-B652)/B652)+1)^12-1,"")</f>
        <v>8.2371121354142485E-2</v>
      </c>
    </row>
    <row r="654" spans="1:4" x14ac:dyDescent="0.35">
      <c r="A654" s="35">
        <v>42005</v>
      </c>
      <c r="B654" s="36">
        <f>VLOOKUP(A654,Data!$A:$AH,MATCH(Country!$A$1,Data!$A$1:$AH$1,),)</f>
        <v>97.510059999999996</v>
      </c>
      <c r="C654" s="63">
        <f>IF(B642&gt;0,(Table2[[#This Row],[Country]]-B642)/B642,0)</f>
        <v>6.0141320197489939E-2</v>
      </c>
      <c r="D654" s="63">
        <f>IF(Table2[[#This Row],[Country]]&gt;0,(((Table2[[#This Row],[Country]]-B653)/B653)+1)^12-1,"")</f>
        <v>6.743614311520818E-2</v>
      </c>
    </row>
    <row r="655" spans="1:4" x14ac:dyDescent="0.35">
      <c r="A655" s="35">
        <v>42036</v>
      </c>
      <c r="B655" s="36">
        <f>VLOOKUP(A655,Data!$A:$AH,MATCH(Country!$A$1,Data!$A$1:$AH$1,),)</f>
        <v>98.495509999999996</v>
      </c>
      <c r="C655" s="63">
        <f>IF(B643&gt;0,(Table2[[#This Row],[Country]]-B643)/B643,0)</f>
        <v>6.2978119135816565E-2</v>
      </c>
      <c r="D655" s="63">
        <f>IF(Table2[[#This Row],[Country]]&gt;0,(((Table2[[#This Row],[Country]]-B654)/B654)+1)^12-1,"")</f>
        <v>0.1282468125263363</v>
      </c>
    </row>
    <row r="656" spans="1:4" x14ac:dyDescent="0.35">
      <c r="A656" s="35">
        <v>42064</v>
      </c>
      <c r="B656" s="36">
        <f>VLOOKUP(A656,Data!$A:$AH,MATCH(Country!$A$1,Data!$A$1:$AH$1,),)</f>
        <v>98.625860000000003</v>
      </c>
      <c r="C656" s="63">
        <f>IF(B644&gt;0,(Table2[[#This Row],[Country]]-B644)/B644,0)</f>
        <v>6.0659630436606223E-2</v>
      </c>
      <c r="D656" s="63">
        <f>IF(Table2[[#This Row],[Country]]&gt;0,(((Table2[[#This Row],[Country]]-B655)/B655)+1)^12-1,"")</f>
        <v>1.5997031831961772E-2</v>
      </c>
    </row>
    <row r="657" spans="1:4" x14ac:dyDescent="0.35">
      <c r="A657" s="35">
        <v>42095</v>
      </c>
      <c r="B657" s="36">
        <f>VLOOKUP(A657,Data!$A:$AH,MATCH(Country!$A$1,Data!$A$1:$AH$1,),)</f>
        <v>99.022710000000004</v>
      </c>
      <c r="C657" s="63">
        <f>IF(B645&gt;0,(Table2[[#This Row],[Country]]-B645)/B645,0)</f>
        <v>5.9563562069176221E-2</v>
      </c>
      <c r="D657" s="63">
        <f>IF(Table2[[#This Row],[Country]]&gt;0,(((Table2[[#This Row],[Country]]-B656)/B656)+1)^12-1,"")</f>
        <v>4.9368573686450423E-2</v>
      </c>
    </row>
    <row r="658" spans="1:4" x14ac:dyDescent="0.35">
      <c r="A658" s="35">
        <v>42125</v>
      </c>
      <c r="B658" s="36">
        <f>VLOOKUP(A658,Data!$A:$AH,MATCH(Country!$A$1,Data!$A$1:$AH$1,),)</f>
        <v>99.295850000000002</v>
      </c>
      <c r="C658" s="63">
        <f>IF(B646&gt;0,(Table2[[#This Row],[Country]]-B646)/B646,0)</f>
        <v>5.5975978466973525E-2</v>
      </c>
      <c r="D658" s="63">
        <f>IF(Table2[[#This Row],[Country]]&gt;0,(((Table2[[#This Row],[Country]]-B657)/B657)+1)^12-1,"")</f>
        <v>3.3607094971762175E-2</v>
      </c>
    </row>
    <row r="659" spans="1:4" x14ac:dyDescent="0.35">
      <c r="A659" s="35">
        <v>42156</v>
      </c>
      <c r="B659" s="36">
        <f>VLOOKUP(A659,Data!$A:$AH,MATCH(Country!$A$1,Data!$A$1:$AH$1,),)</f>
        <v>99.673590000000004</v>
      </c>
      <c r="C659" s="63">
        <f>IF(B647&gt;0,(Table2[[#This Row],[Country]]-B647)/B647,0)</f>
        <v>5.4926377427357259E-2</v>
      </c>
      <c r="D659" s="63">
        <f>IF(Table2[[#This Row],[Country]]&gt;0,(((Table2[[#This Row],[Country]]-B658)/B658)+1)^12-1,"")</f>
        <v>4.6617603750599201E-2</v>
      </c>
    </row>
    <row r="660" spans="1:4" x14ac:dyDescent="0.35">
      <c r="A660" s="35">
        <v>42186</v>
      </c>
      <c r="B660" s="36">
        <f>VLOOKUP(A660,Data!$A:$AH,MATCH(Country!$A$1,Data!$A$1:$AH$1,),)</f>
        <v>100.1103</v>
      </c>
      <c r="C660" s="63">
        <f>IF(B648&gt;0,(Table2[[#This Row],[Country]]-B648)/B648,0)</f>
        <v>5.406535712082132E-2</v>
      </c>
      <c r="D660" s="63">
        <f>IF(Table2[[#This Row],[Country]]&gt;0,(((Table2[[#This Row],[Country]]-B659)/B659)+1)^12-1,"")</f>
        <v>5.3862484244570519E-2</v>
      </c>
    </row>
    <row r="661" spans="1:4" x14ac:dyDescent="0.35">
      <c r="A661" s="35">
        <v>42217</v>
      </c>
      <c r="B661" s="36">
        <f>VLOOKUP(A661,Data!$A:$AH,MATCH(Country!$A$1,Data!$A$1:$AH$1,),)</f>
        <v>100.53449999999999</v>
      </c>
      <c r="C661" s="63">
        <f>IF(B649&gt;0,(Table2[[#This Row],[Country]]-B649)/B649,0)</f>
        <v>5.5809195368257909E-2</v>
      </c>
      <c r="D661" s="63">
        <f>IF(Table2[[#This Row],[Country]]&gt;0,(((Table2[[#This Row],[Country]]-B660)/B660)+1)^12-1,"")</f>
        <v>5.2049838831407014E-2</v>
      </c>
    </row>
    <row r="662" spans="1:4" x14ac:dyDescent="0.35">
      <c r="A662" s="35">
        <v>42248</v>
      </c>
      <c r="B662" s="36">
        <f>VLOOKUP(A662,Data!$A:$AH,MATCH(Country!$A$1,Data!$A$1:$AH$1,),)</f>
        <v>100.9911</v>
      </c>
      <c r="C662" s="63">
        <f>IF(B650&gt;0,(Table2[[#This Row],[Country]]-B650)/B650,0)</f>
        <v>5.7524784387296829E-2</v>
      </c>
      <c r="D662" s="63">
        <f>IF(Table2[[#This Row],[Country]]&gt;0,(((Table2[[#This Row],[Country]]-B661)/B661)+1)^12-1,"")</f>
        <v>5.5882915523336241E-2</v>
      </c>
    </row>
    <row r="663" spans="1:4" x14ac:dyDescent="0.35">
      <c r="A663" s="35">
        <v>42278</v>
      </c>
      <c r="B663" s="36">
        <f>VLOOKUP(A663,Data!$A:$AH,MATCH(Country!$A$1,Data!$A$1:$AH$1,),)</f>
        <v>101.2593</v>
      </c>
      <c r="C663" s="63">
        <f>IF(B651&gt;0,(Table2[[#This Row],[Country]]-B651)/B651,0)</f>
        <v>5.4776354304805722E-2</v>
      </c>
      <c r="D663" s="63">
        <f>IF(Table2[[#This Row],[Country]]&gt;0,(((Table2[[#This Row],[Country]]-B662)/B662)+1)^12-1,"")</f>
        <v>3.2337773781553114E-2</v>
      </c>
    </row>
    <row r="664" spans="1:4" x14ac:dyDescent="0.35">
      <c r="A664" s="35">
        <v>42309</v>
      </c>
      <c r="B664" s="36">
        <f>VLOOKUP(A664,Data!$A:$AH,MATCH(Country!$A$1,Data!$A$1:$AH$1,),)</f>
        <v>101.99979999999999</v>
      </c>
      <c r="C664" s="63">
        <f>IF(B652&gt;0,(Table2[[#This Row],[Country]]-B652)/B652,0)</f>
        <v>5.8708512168061742E-2</v>
      </c>
      <c r="D664" s="63">
        <f>IF(Table2[[#This Row],[Country]]&gt;0,(((Table2[[#This Row],[Country]]-B663)/B663)+1)^12-1,"")</f>
        <v>9.1371963125659095E-2</v>
      </c>
    </row>
    <row r="665" spans="1:4" x14ac:dyDescent="0.35">
      <c r="A665" s="35">
        <v>42339</v>
      </c>
      <c r="B665" s="36">
        <f>VLOOKUP(A665,Data!$A:$AH,MATCH(Country!$A$1,Data!$A$1:$AH$1,),)</f>
        <v>102.48139999999999</v>
      </c>
      <c r="C665" s="63">
        <f>IF(B653&gt;0,(Table2[[#This Row],[Country]]-B653)/B653,0)</f>
        <v>5.6713975830988181E-2</v>
      </c>
      <c r="D665" s="63">
        <f>IF(Table2[[#This Row],[Country]]&gt;0,(((Table2[[#This Row],[Country]]-B664)/B664)+1)^12-1,"")</f>
        <v>5.8153697253950476E-2</v>
      </c>
    </row>
    <row r="666" spans="1:4" x14ac:dyDescent="0.35">
      <c r="A666" s="35">
        <v>42370</v>
      </c>
      <c r="B666" s="36">
        <f>VLOOKUP(A666,Data!$A:$AH,MATCH(Country!$A$1,Data!$A$1:$AH$1,),)</f>
        <v>103.5274</v>
      </c>
      <c r="C666" s="63">
        <f>IF(B654&gt;0,(Table2[[#This Row],[Country]]-B654)/B654,0)</f>
        <v>6.170994049229387E-2</v>
      </c>
      <c r="D666" s="63">
        <f>IF(Table2[[#This Row],[Country]]&gt;0,(((Table2[[#This Row],[Country]]-B665)/B665)+1)^12-1,"")</f>
        <v>0.12959585607331769</v>
      </c>
    </row>
    <row r="667" spans="1:4" x14ac:dyDescent="0.35">
      <c r="A667" s="35">
        <v>42401</v>
      </c>
      <c r="B667" s="36">
        <f>VLOOKUP(A667,Data!$A:$AH,MATCH(Country!$A$1,Data!$A$1:$AH$1,),)</f>
        <v>104.1551</v>
      </c>
      <c r="C667" s="63">
        <f>IF(B655&gt;0,(Table2[[#This Row],[Country]]-B655)/B655,0)</f>
        <v>5.7460385757685896E-2</v>
      </c>
      <c r="D667" s="63">
        <f>IF(Table2[[#This Row],[Country]]&gt;0,(((Table2[[#This Row],[Country]]-B666)/B666)+1)^12-1,"")</f>
        <v>7.5233522786319451E-2</v>
      </c>
    </row>
    <row r="668" spans="1:4" x14ac:dyDescent="0.35">
      <c r="A668" s="35">
        <v>42430</v>
      </c>
      <c r="B668" s="36">
        <f>VLOOKUP(A668,Data!$A:$AH,MATCH(Country!$A$1,Data!$A$1:$AH$1,),)</f>
        <v>104.6872</v>
      </c>
      <c r="C668" s="63">
        <f>IF(B656&gt;0,(Table2[[#This Row],[Country]]-B656)/B656,0)</f>
        <v>6.1457917832098002E-2</v>
      </c>
      <c r="D668" s="63">
        <f>IF(Table2[[#This Row],[Country]]&gt;0,(((Table2[[#This Row],[Country]]-B667)/B667)+1)^12-1,"")</f>
        <v>6.3056940746293311E-2</v>
      </c>
    </row>
    <row r="669" spans="1:4" x14ac:dyDescent="0.35">
      <c r="A669" s="35">
        <v>42461</v>
      </c>
      <c r="B669" s="36">
        <f>VLOOKUP(A669,Data!$A:$AH,MATCH(Country!$A$1,Data!$A$1:$AH$1,),)</f>
        <v>105.42359999999999</v>
      </c>
      <c r="C669" s="63">
        <f>IF(B657&gt;0,(Table2[[#This Row],[Country]]-B657)/B657,0)</f>
        <v>6.464062637752481E-2</v>
      </c>
      <c r="D669" s="63">
        <f>IF(Table2[[#This Row],[Country]]&gt;0,(((Table2[[#This Row],[Country]]-B668)/B668)+1)^12-1,"")</f>
        <v>8.7755026286142401E-2</v>
      </c>
    </row>
    <row r="670" spans="1:4" x14ac:dyDescent="0.35">
      <c r="A670" s="35">
        <v>42491</v>
      </c>
      <c r="B670" s="36">
        <f>VLOOKUP(A670,Data!$A:$AH,MATCH(Country!$A$1,Data!$A$1:$AH$1,),)</f>
        <v>105.9815</v>
      </c>
      <c r="C670" s="63">
        <f>IF(B658&gt;0,(Table2[[#This Row],[Country]]-B658)/B658,0)</f>
        <v>6.7330608479609116E-2</v>
      </c>
      <c r="D670" s="63">
        <f>IF(Table2[[#This Row],[Country]]&gt;0,(((Table2[[#This Row],[Country]]-B669)/B669)+1)^12-1,"")</f>
        <v>6.538513979542171E-2</v>
      </c>
    </row>
    <row r="671" spans="1:4" x14ac:dyDescent="0.35">
      <c r="A671" s="35">
        <v>42522</v>
      </c>
      <c r="B671" s="36">
        <f>VLOOKUP(A671,Data!$A:$AH,MATCH(Country!$A$1,Data!$A$1:$AH$1,),)</f>
        <v>106.532</v>
      </c>
      <c r="C671" s="63">
        <f>IF(B659&gt;0,(Table2[[#This Row],[Country]]-B659)/B659,0)</f>
        <v>6.8808698472684601E-2</v>
      </c>
      <c r="D671" s="63">
        <f>IF(Table2[[#This Row],[Country]]&gt;0,(((Table2[[#This Row],[Country]]-B670)/B670)+1)^12-1,"")</f>
        <v>6.4143560471967564E-2</v>
      </c>
    </row>
    <row r="672" spans="1:4" x14ac:dyDescent="0.35">
      <c r="A672" s="35">
        <v>42552</v>
      </c>
      <c r="B672" s="36">
        <f>VLOOKUP(A672,Data!$A:$AH,MATCH(Country!$A$1,Data!$A$1:$AH$1,),)</f>
        <v>107.0309</v>
      </c>
      <c r="C672" s="63">
        <f>IF(B660&gt;0,(Table2[[#This Row],[Country]]-B660)/B660,0)</f>
        <v>6.912974988587596E-2</v>
      </c>
      <c r="D672" s="63">
        <f>IF(Table2[[#This Row],[Country]]&gt;0,(((Table2[[#This Row],[Country]]-B671)/B671)+1)^12-1,"")</f>
        <v>5.7667508434894765E-2</v>
      </c>
    </row>
    <row r="673" spans="1:4" x14ac:dyDescent="0.35">
      <c r="A673" s="35">
        <v>42583</v>
      </c>
      <c r="B673" s="36">
        <f>VLOOKUP(A673,Data!$A:$AH,MATCH(Country!$A$1,Data!$A$1:$AH$1,),)</f>
        <v>107.7466</v>
      </c>
      <c r="C673" s="63">
        <f>IF(B661&gt;0,(Table2[[#This Row],[Country]]-B661)/B661,0)</f>
        <v>7.1737562727223064E-2</v>
      </c>
      <c r="D673" s="63">
        <f>IF(Table2[[#This Row],[Country]]&gt;0,(((Table2[[#This Row],[Country]]-B672)/B672)+1)^12-1,"")</f>
        <v>8.3260152356149142E-2</v>
      </c>
    </row>
    <row r="674" spans="1:4" x14ac:dyDescent="0.35">
      <c r="A674" s="35">
        <v>42614</v>
      </c>
      <c r="B674" s="36">
        <f>VLOOKUP(A674,Data!$A:$AH,MATCH(Country!$A$1,Data!$A$1:$AH$1,),)</f>
        <v>108.2422</v>
      </c>
      <c r="C674" s="63">
        <f>IF(B662&gt;0,(Table2[[#This Row],[Country]]-B662)/B662,0)</f>
        <v>7.1799396184416192E-2</v>
      </c>
      <c r="D674" s="63">
        <f>IF(Table2[[#This Row],[Country]]&gt;0,(((Table2[[#This Row],[Country]]-B673)/B673)+1)^12-1,"")</f>
        <v>5.6614172295146314E-2</v>
      </c>
    </row>
    <row r="675" spans="1:4" x14ac:dyDescent="0.35">
      <c r="A675" s="35">
        <v>42644</v>
      </c>
      <c r="B675" s="36">
        <f>VLOOKUP(A675,Data!$A:$AH,MATCH(Country!$A$1,Data!$A$1:$AH$1,),)</f>
        <v>108.8026</v>
      </c>
      <c r="C675" s="63">
        <f>IF(B663&gt;0,(Table2[[#This Row],[Country]]-B663)/B663,0)</f>
        <v>7.449488590183817E-2</v>
      </c>
      <c r="D675" s="63">
        <f>IF(Table2[[#This Row],[Country]]&gt;0,(((Table2[[#This Row],[Country]]-B674)/B674)+1)^12-1,"")</f>
        <v>6.3927306929868477E-2</v>
      </c>
    </row>
    <row r="676" spans="1:4" x14ac:dyDescent="0.35">
      <c r="A676" s="35">
        <v>42675</v>
      </c>
      <c r="B676" s="36">
        <f>VLOOKUP(A676,Data!$A:$AH,MATCH(Country!$A$1,Data!$A$1:$AH$1,),)</f>
        <v>109.3929</v>
      </c>
      <c r="C676" s="63">
        <f>IF(B664&gt;0,(Table2[[#This Row],[Country]]-B664)/B664,0)</f>
        <v>7.2481514669636649E-2</v>
      </c>
      <c r="D676" s="63">
        <f>IF(Table2[[#This Row],[Country]]&gt;0,(((Table2[[#This Row],[Country]]-B675)/B675)+1)^12-1,"")</f>
        <v>6.7083351429017668E-2</v>
      </c>
    </row>
    <row r="677" spans="1:4" x14ac:dyDescent="0.35">
      <c r="A677" s="35">
        <v>42705</v>
      </c>
      <c r="B677" s="36">
        <f>VLOOKUP(A677,Data!$A:$AH,MATCH(Country!$A$1,Data!$A$1:$AH$1,),)</f>
        <v>109.6677</v>
      </c>
      <c r="C677" s="63">
        <f>IF(B665&gt;0,(Table2[[#This Row],[Country]]-B665)/B665,0)</f>
        <v>7.0122968655775622E-2</v>
      </c>
      <c r="D677" s="63">
        <f>IF(Table2[[#This Row],[Country]]&gt;0,(((Table2[[#This Row],[Country]]-B676)/B676)+1)^12-1,"")</f>
        <v>3.0564544329908738E-2</v>
      </c>
    </row>
    <row r="678" spans="1:4" x14ac:dyDescent="0.35">
      <c r="A678" s="35">
        <v>42736</v>
      </c>
      <c r="B678" s="36">
        <f>VLOOKUP(A678,Data!$A:$AH,MATCH(Country!$A$1,Data!$A$1:$AH$1,),)</f>
        <v>110.27460000000001</v>
      </c>
      <c r="C678" s="63">
        <f>IF(B666&gt;0,(Table2[[#This Row],[Country]]-B666)/B666,0)</f>
        <v>6.5173084613348795E-2</v>
      </c>
      <c r="D678" s="63">
        <f>IF(Table2[[#This Row],[Country]]&gt;0,(((Table2[[#This Row],[Country]]-B677)/B677)+1)^12-1,"")</f>
        <v>6.8466891916380224E-2</v>
      </c>
    </row>
    <row r="679" spans="1:4" x14ac:dyDescent="0.35">
      <c r="A679" s="35">
        <v>42767</v>
      </c>
      <c r="B679" s="36">
        <f>VLOOKUP(A679,Data!$A:$AH,MATCH(Country!$A$1,Data!$A$1:$AH$1,),)</f>
        <v>110.8449</v>
      </c>
      <c r="C679" s="63">
        <f>IF(B667&gt;0,(Table2[[#This Row],[Country]]-B667)/B667,0)</f>
        <v>6.4229212011701689E-2</v>
      </c>
      <c r="D679" s="63">
        <f>IF(Table2[[#This Row],[Country]]&gt;0,(((Table2[[#This Row],[Country]]-B678)/B678)+1)^12-1,"")</f>
        <v>6.3855632900768677E-2</v>
      </c>
    </row>
    <row r="680" spans="1:4" x14ac:dyDescent="0.35">
      <c r="A680" s="35">
        <v>42795</v>
      </c>
      <c r="B680" s="36">
        <f>VLOOKUP(A680,Data!$A:$AH,MATCH(Country!$A$1,Data!$A$1:$AH$1,),)</f>
        <v>111.4194</v>
      </c>
      <c r="C680" s="63">
        <f>IF(B668&gt;0,(Table2[[#This Row],[Country]]-B668)/B668,0)</f>
        <v>6.4307766374494604E-2</v>
      </c>
      <c r="D680" s="63">
        <f>IF(Table2[[#This Row],[Country]]&gt;0,(((Table2[[#This Row],[Country]]-B679)/B679)+1)^12-1,"")</f>
        <v>6.3998937112580423E-2</v>
      </c>
    </row>
    <row r="681" spans="1:4" x14ac:dyDescent="0.35">
      <c r="A681" s="35">
        <v>42826</v>
      </c>
      <c r="B681" s="36">
        <f>VLOOKUP(A681,Data!$A:$AH,MATCH(Country!$A$1,Data!$A$1:$AH$1,),)</f>
        <v>111.9366</v>
      </c>
      <c r="C681" s="63">
        <f>IF(B669&gt;0,(Table2[[#This Row],[Country]]-B669)/B669,0)</f>
        <v>6.1779335936166149E-2</v>
      </c>
      <c r="D681" s="63">
        <f>IF(Table2[[#This Row],[Country]]&gt;0,(((Table2[[#This Row],[Country]]-B680)/B680)+1)^12-1,"")</f>
        <v>5.714741271297008E-2</v>
      </c>
    </row>
    <row r="682" spans="1:4" x14ac:dyDescent="0.35">
      <c r="A682" s="35">
        <v>42856</v>
      </c>
      <c r="B682" s="36">
        <f>VLOOKUP(A682,Data!$A:$AH,MATCH(Country!$A$1,Data!$A$1:$AH$1,),)</f>
        <v>112.36750000000001</v>
      </c>
      <c r="C682" s="63">
        <f>IF(B670&gt;0,(Table2[[#This Row],[Country]]-B670)/B670,0)</f>
        <v>6.025579936120936E-2</v>
      </c>
      <c r="D682" s="63">
        <f>IF(Table2[[#This Row],[Country]]&gt;0,(((Table2[[#This Row],[Country]]-B681)/B681)+1)^12-1,"")</f>
        <v>4.7184696573728369E-2</v>
      </c>
    </row>
    <row r="683" spans="1:4" x14ac:dyDescent="0.35">
      <c r="A683" s="35">
        <v>42887</v>
      </c>
      <c r="B683" s="36">
        <f>VLOOKUP(A683,Data!$A:$AH,MATCH(Country!$A$1,Data!$A$1:$AH$1,),)</f>
        <v>112.5676</v>
      </c>
      <c r="C683" s="63">
        <f>IF(B671&gt;0,(Table2[[#This Row],[Country]]-B671)/B671,0)</f>
        <v>5.6655277287575585E-2</v>
      </c>
      <c r="D683" s="63">
        <f>IF(Table2[[#This Row],[Country]]&gt;0,(((Table2[[#This Row],[Country]]-B682)/B682)+1)^12-1,"")</f>
        <v>2.1579709417608672E-2</v>
      </c>
    </row>
    <row r="684" spans="1:4" x14ac:dyDescent="0.35">
      <c r="A684" s="35">
        <v>42917</v>
      </c>
      <c r="B684" s="36">
        <f>VLOOKUP(A684,Data!$A:$AH,MATCH(Country!$A$1,Data!$A$1:$AH$1,),)</f>
        <v>113.08320000000001</v>
      </c>
      <c r="C684" s="63">
        <f>IF(B672&gt;0,(Table2[[#This Row],[Country]]-B672)/B672,0)</f>
        <v>5.6547221409891935E-2</v>
      </c>
      <c r="D684" s="63">
        <f>IF(Table2[[#This Row],[Country]]&gt;0,(((Table2[[#This Row],[Country]]-B683)/B683)+1)^12-1,"")</f>
        <v>5.6370325498912077E-2</v>
      </c>
    </row>
    <row r="685" spans="1:4" x14ac:dyDescent="0.35">
      <c r="A685" s="35">
        <v>42948</v>
      </c>
      <c r="B685" s="36">
        <f>VLOOKUP(A685,Data!$A:$AH,MATCH(Country!$A$1,Data!$A$1:$AH$1,),)</f>
        <v>113.5697</v>
      </c>
      <c r="C685" s="63">
        <f>IF(B673&gt;0,(Table2[[#This Row],[Country]]-B673)/B673,0)</f>
        <v>5.4044396760547397E-2</v>
      </c>
      <c r="D685" s="63">
        <f>IF(Table2[[#This Row],[Country]]&gt;0,(((Table2[[#This Row],[Country]]-B684)/B684)+1)^12-1,"")</f>
        <v>5.286495029203131E-2</v>
      </c>
    </row>
    <row r="686" spans="1:4" x14ac:dyDescent="0.35">
      <c r="A686" s="35">
        <v>42979</v>
      </c>
      <c r="B686" s="36">
        <f>VLOOKUP(A686,Data!$A:$AH,MATCH(Country!$A$1,Data!$A$1:$AH$1,),)</f>
        <v>113.9225</v>
      </c>
      <c r="C686" s="63">
        <f>IF(B674&gt;0,(Table2[[#This Row],[Country]]-B674)/B674,0)</f>
        <v>5.2477684304273221E-2</v>
      </c>
      <c r="D686" s="63">
        <f>IF(Table2[[#This Row],[Country]]&gt;0,(((Table2[[#This Row],[Country]]-B685)/B685)+1)^12-1,"")</f>
        <v>3.7921097081638822E-2</v>
      </c>
    </row>
    <row r="687" spans="1:4" x14ac:dyDescent="0.35">
      <c r="A687" s="35">
        <v>43009</v>
      </c>
      <c r="B687" s="36">
        <f>VLOOKUP(A687,Data!$A:$AH,MATCH(Country!$A$1,Data!$A$1:$AH$1,),)</f>
        <v>114.38160000000001</v>
      </c>
      <c r="C687" s="63">
        <f>IF(B675&gt;0,(Table2[[#This Row],[Country]]-B675)/B675,0)</f>
        <v>5.1276348175503229E-2</v>
      </c>
      <c r="D687" s="63">
        <f>IF(Table2[[#This Row],[Country]]&gt;0,(((Table2[[#This Row],[Country]]-B686)/B686)+1)^12-1,"")</f>
        <v>4.9445584979069146E-2</v>
      </c>
    </row>
    <row r="688" spans="1:4" x14ac:dyDescent="0.35">
      <c r="A688" s="35">
        <v>43040</v>
      </c>
      <c r="B688" s="36">
        <f>VLOOKUP(A688,Data!$A:$AH,MATCH(Country!$A$1,Data!$A$1:$AH$1,),)</f>
        <v>114.6033</v>
      </c>
      <c r="C688" s="63">
        <f>IF(B676&gt;0,(Table2[[#This Row],[Country]]-B676)/B676,0)</f>
        <v>4.7630147843233037E-2</v>
      </c>
      <c r="D688" s="63">
        <f>IF(Table2[[#This Row],[Country]]&gt;0,(((Table2[[#This Row],[Country]]-B687)/B687)+1)^12-1,"")</f>
        <v>2.3508544034901657E-2</v>
      </c>
    </row>
    <row r="689" spans="1:4" x14ac:dyDescent="0.35">
      <c r="A689" s="35">
        <v>43070</v>
      </c>
      <c r="B689" s="36">
        <f>VLOOKUP(A689,Data!$A:$AH,MATCH(Country!$A$1,Data!$A$1:$AH$1,),)</f>
        <v>115.0034</v>
      </c>
      <c r="C689" s="63">
        <f>IF(B677&gt;0,(Table2[[#This Row],[Country]]-B677)/B677,0)</f>
        <v>4.8653340956361833E-2</v>
      </c>
      <c r="D689" s="63">
        <f>IF(Table2[[#This Row],[Country]]&gt;0,(((Table2[[#This Row],[Country]]-B688)/B688)+1)^12-1,"")</f>
        <v>4.2707944131107789E-2</v>
      </c>
    </row>
    <row r="690" spans="1:4" x14ac:dyDescent="0.35">
      <c r="A690" s="35">
        <v>43101</v>
      </c>
      <c r="B690" s="36">
        <f>VLOOKUP(A690,Data!$A:$AH,MATCH(Country!$A$1,Data!$A$1:$AH$1,),)</f>
        <v>115.13549999999999</v>
      </c>
      <c r="C690" s="63">
        <f>IF(B678&gt;0,(Table2[[#This Row],[Country]]-B678)/B678,0)</f>
        <v>4.4079960389790451E-2</v>
      </c>
      <c r="D690" s="63">
        <f>IF(Table2[[#This Row],[Country]]&gt;0,(((Table2[[#This Row],[Country]]-B689)/B689)+1)^12-1,"")</f>
        <v>1.3871356552950465E-2</v>
      </c>
    </row>
    <row r="691" spans="1:4" x14ac:dyDescent="0.35">
      <c r="A691" s="35">
        <v>43132</v>
      </c>
      <c r="B691" s="36">
        <f>VLOOKUP(A691,Data!$A:$AH,MATCH(Country!$A$1,Data!$A$1:$AH$1,),)</f>
        <v>115.4841</v>
      </c>
      <c r="C691" s="63">
        <f>IF(B679&gt;0,(Table2[[#This Row],[Country]]-B679)/B679,0)</f>
        <v>4.1853075784271561E-2</v>
      </c>
      <c r="D691" s="63">
        <f>IF(Table2[[#This Row],[Country]]&gt;0,(((Table2[[#This Row],[Country]]-B690)/B690)+1)^12-1,"")</f>
        <v>3.694402527512497E-2</v>
      </c>
    </row>
    <row r="692" spans="1:4" x14ac:dyDescent="0.35">
      <c r="A692" s="35">
        <v>43160</v>
      </c>
      <c r="B692" s="36">
        <f>VLOOKUP(A692,Data!$A:$AH,MATCH(Country!$A$1,Data!$A$1:$AH$1,),)</f>
        <v>115.94329999999999</v>
      </c>
      <c r="C692" s="63">
        <f>IF(B680&gt;0,(Table2[[#This Row],[Country]]-B680)/B680,0)</f>
        <v>4.0602444457607897E-2</v>
      </c>
      <c r="D692" s="63">
        <f>IF(Table2[[#This Row],[Country]]&gt;0,(((Table2[[#This Row],[Country]]-B691)/B691)+1)^12-1,"")</f>
        <v>4.877314142950917E-2</v>
      </c>
    </row>
    <row r="693" spans="1:4" x14ac:dyDescent="0.35">
      <c r="A693" s="35">
        <v>43191</v>
      </c>
      <c r="B693" s="36">
        <f>VLOOKUP(A693,Data!$A:$AH,MATCH(Country!$A$1,Data!$A$1:$AH$1,),)</f>
        <v>116.1276</v>
      </c>
      <c r="C693" s="63">
        <f>IF(B681&gt;0,(Table2[[#This Row],[Country]]-B681)/B681,0)</f>
        <v>3.7440837045255998E-2</v>
      </c>
      <c r="D693" s="63">
        <f>IF(Table2[[#This Row],[Country]]&gt;0,(((Table2[[#This Row],[Country]]-B692)/B692)+1)^12-1,"")</f>
        <v>1.9242492052001126E-2</v>
      </c>
    </row>
    <row r="694" spans="1:4" x14ac:dyDescent="0.35">
      <c r="A694" s="35">
        <v>43221</v>
      </c>
      <c r="B694" s="36">
        <f>VLOOKUP(A694,Data!$A:$AH,MATCH(Country!$A$1,Data!$A$1:$AH$1,),)</f>
        <v>116.57170000000001</v>
      </c>
      <c r="C694" s="63">
        <f>IF(B682&gt;0,(Table2[[#This Row],[Country]]-B682)/B682,0)</f>
        <v>3.7414732907646783E-2</v>
      </c>
      <c r="D694" s="63">
        <f>IF(Table2[[#This Row],[Country]]&gt;0,(((Table2[[#This Row],[Country]]-B693)/B693)+1)^12-1,"")</f>
        <v>4.6868548571229462E-2</v>
      </c>
    </row>
    <row r="695" spans="1:4" x14ac:dyDescent="0.35">
      <c r="A695" s="35">
        <v>43252</v>
      </c>
      <c r="B695" s="36">
        <f>VLOOKUP(A695,Data!$A:$AH,MATCH(Country!$A$1,Data!$A$1:$AH$1,),)</f>
        <v>117.08150000000001</v>
      </c>
      <c r="C695" s="63">
        <f>IF(B683&gt;0,(Table2[[#This Row],[Country]]-B683)/B683,0)</f>
        <v>4.0099460235449691E-2</v>
      </c>
      <c r="D695" s="63">
        <f>IF(Table2[[#This Row],[Country]]&gt;0,(((Table2[[#This Row],[Country]]-B694)/B694)+1)^12-1,"")</f>
        <v>5.376015772241316E-2</v>
      </c>
    </row>
    <row r="696" spans="1:4" x14ac:dyDescent="0.35">
      <c r="A696" s="35">
        <v>43282</v>
      </c>
      <c r="B696" s="36">
        <f>VLOOKUP(A696,Data!$A:$AH,MATCH(Country!$A$1,Data!$A$1:$AH$1,),)</f>
        <v>117.36709999999999</v>
      </c>
      <c r="C696" s="63">
        <f>IF(B684&gt;0,(Table2[[#This Row],[Country]]-B684)/B684,0)</f>
        <v>3.7882727054062745E-2</v>
      </c>
      <c r="D696" s="63">
        <f>IF(Table2[[#This Row],[Country]]&gt;0,(((Table2[[#This Row],[Country]]-B695)/B695)+1)^12-1,"")</f>
        <v>2.9667848959941345E-2</v>
      </c>
    </row>
    <row r="697" spans="1:4" x14ac:dyDescent="0.35">
      <c r="A697" s="35">
        <v>43313</v>
      </c>
      <c r="B697" s="36">
        <f>VLOOKUP(A697,Data!$A:$AH,MATCH(Country!$A$1,Data!$A$1:$AH$1,),)</f>
        <v>117.7855</v>
      </c>
      <c r="C697" s="63">
        <f>IF(B685&gt;0,(Table2[[#This Row],[Country]]-B685)/B685,0)</f>
        <v>3.7120816555824325E-2</v>
      </c>
      <c r="D697" s="63">
        <f>IF(Table2[[#This Row],[Country]]&gt;0,(((Table2[[#This Row],[Country]]-B696)/B696)+1)^12-1,"")</f>
        <v>4.3627399233226338E-2</v>
      </c>
    </row>
    <row r="698" spans="1:4" x14ac:dyDescent="0.35">
      <c r="A698" s="35">
        <v>43344</v>
      </c>
      <c r="B698" s="36">
        <f>VLOOKUP(A698,Data!$A:$AH,MATCH(Country!$A$1,Data!$A$1:$AH$1,),)</f>
        <v>118.01130000000001</v>
      </c>
      <c r="C698" s="63">
        <f>IF(B686&gt;0,(Table2[[#This Row],[Country]]-B686)/B686,0)</f>
        <v>3.5891066295069073E-2</v>
      </c>
      <c r="D698" s="63">
        <f>IF(Table2[[#This Row],[Country]]&gt;0,(((Table2[[#This Row],[Country]]-B697)/B697)+1)^12-1,"")</f>
        <v>2.3248639918756586E-2</v>
      </c>
    </row>
    <row r="699" spans="1:4" x14ac:dyDescent="0.35">
      <c r="A699" s="35">
        <v>43374</v>
      </c>
      <c r="B699" s="36">
        <f>VLOOKUP(A699,Data!$A:$AH,MATCH(Country!$A$1,Data!$A$1:$AH$1,),)</f>
        <v>118.1267</v>
      </c>
      <c r="C699" s="63">
        <f>IF(B687&gt;0,(Table2[[#This Row],[Country]]-B687)/B687,0)</f>
        <v>3.2742154332514962E-2</v>
      </c>
      <c r="D699" s="63">
        <f>IF(Table2[[#This Row],[Country]]&gt;0,(((Table2[[#This Row],[Country]]-B698)/B698)+1)^12-1,"")</f>
        <v>1.1797787145549465E-2</v>
      </c>
    </row>
    <row r="700" spans="1:4" x14ac:dyDescent="0.35">
      <c r="A700" s="35">
        <v>43405</v>
      </c>
      <c r="B700" s="36">
        <f>VLOOKUP(A700,Data!$A:$AH,MATCH(Country!$A$1,Data!$A$1:$AH$1,),)</f>
        <v>118.2355</v>
      </c>
      <c r="C700" s="63">
        <f>IF(B688&gt;0,(Table2[[#This Row],[Country]]-B688)/B688,0)</f>
        <v>3.1693677232680011E-2</v>
      </c>
      <c r="D700" s="63">
        <f>IF(Table2[[#This Row],[Country]]&gt;0,(((Table2[[#This Row],[Country]]-B699)/B699)+1)^12-1,"")</f>
        <v>1.1108700972491059E-2</v>
      </c>
    </row>
    <row r="701" spans="1:4" x14ac:dyDescent="0.35">
      <c r="A701" s="35">
        <v>43435</v>
      </c>
      <c r="B701" s="36">
        <f>VLOOKUP(A701,Data!$A:$AH,MATCH(Country!$A$1,Data!$A$1:$AH$1,),)</f>
        <v>119.2085</v>
      </c>
      <c r="C701" s="63">
        <f>IF(B689&gt;0,(Table2[[#This Row],[Country]]-B689)/B689,0)</f>
        <v>3.6565005904173283E-2</v>
      </c>
      <c r="D701" s="63">
        <f>IF(Table2[[#This Row],[Country]]&gt;0,(((Table2[[#This Row],[Country]]-B700)/B700)+1)^12-1,"")</f>
        <v>0.10334662811327977</v>
      </c>
    </row>
    <row r="702" spans="1:4" x14ac:dyDescent="0.35">
      <c r="A702" s="35">
        <v>43466</v>
      </c>
      <c r="B702" s="36">
        <f>VLOOKUP(A702,Data!$A:$AH,MATCH(Country!$A$1,Data!$A$1:$AH$1,),)</f>
        <v>119.8062</v>
      </c>
      <c r="C702" s="63">
        <f>IF(B690&gt;0,(Table2[[#This Row],[Country]]-B690)/B690,0)</f>
        <v>4.0566984118712394E-2</v>
      </c>
      <c r="D702" s="63">
        <f>IF(Table2[[#This Row],[Country]]&gt;0,(((Table2[[#This Row],[Country]]-B701)/B701)+1)^12-1,"")</f>
        <v>6.1854085469352338E-2</v>
      </c>
    </row>
    <row r="703" spans="1:4" x14ac:dyDescent="0.35">
      <c r="A703" s="35">
        <v>43497</v>
      </c>
      <c r="B703" s="36">
        <f>VLOOKUP(A703,Data!$A:$AH,MATCH(Country!$A$1,Data!$A$1:$AH$1,),)</f>
        <v>120.1508</v>
      </c>
      <c r="C703" s="63">
        <f>IF(B691&gt;0,(Table2[[#This Row],[Country]]-B691)/B691,0)</f>
        <v>4.0409891924516064E-2</v>
      </c>
      <c r="D703" s="63">
        <f>IF(Table2[[#This Row],[Country]]&gt;0,(((Table2[[#This Row],[Country]]-B702)/B702)+1)^12-1,"")</f>
        <v>3.5067041363267881E-2</v>
      </c>
    </row>
    <row r="704" spans="1:4" x14ac:dyDescent="0.35">
      <c r="A704" s="35">
        <v>43525</v>
      </c>
      <c r="B704" s="36">
        <f>VLOOKUP(A704,Data!$A:$AH,MATCH(Country!$A$1,Data!$A$1:$AH$1,),)</f>
        <v>120.4696</v>
      </c>
      <c r="C704" s="63">
        <f>IF(B692&gt;0,(Table2[[#This Row],[Country]]-B692)/B692,0)</f>
        <v>3.9038909535954271E-2</v>
      </c>
      <c r="D704" s="63">
        <f>IF(Table2[[#This Row],[Country]]&gt;0,(((Table2[[#This Row],[Country]]-B703)/B703)+1)^12-1,"")</f>
        <v>3.2308773344857933E-2</v>
      </c>
    </row>
    <row r="705" spans="1:4" x14ac:dyDescent="0.35">
      <c r="A705" s="35">
        <v>43556</v>
      </c>
      <c r="B705" s="36">
        <f>VLOOKUP(A705,Data!$A:$AH,MATCH(Country!$A$1,Data!$A$1:$AH$1,),)</f>
        <v>120.72110000000001</v>
      </c>
      <c r="C705" s="63">
        <f>IF(B693&gt;0,(Table2[[#This Row],[Country]]-B693)/B693,0)</f>
        <v>3.9555626741618756E-2</v>
      </c>
      <c r="D705" s="63">
        <f>IF(Table2[[#This Row],[Country]]&gt;0,(((Table2[[#This Row],[Country]]-B704)/B704)+1)^12-1,"")</f>
        <v>2.5341624872107449E-2</v>
      </c>
    </row>
    <row r="706" spans="1:4" x14ac:dyDescent="0.35">
      <c r="A706" s="35">
        <v>43586</v>
      </c>
      <c r="B706" s="36">
        <f>VLOOKUP(A706,Data!$A:$AH,MATCH(Country!$A$1,Data!$A$1:$AH$1,),)</f>
        <v>121.4808</v>
      </c>
      <c r="C706" s="63">
        <f>IF(B694&gt;0,(Table2[[#This Row],[Country]]-B694)/B694,0)</f>
        <v>4.2112279395427832E-2</v>
      </c>
      <c r="D706" s="63">
        <f>IF(Table2[[#This Row],[Country]]&gt;0,(((Table2[[#This Row],[Country]]-B705)/B705)+1)^12-1,"")</f>
        <v>7.8185558939899868E-2</v>
      </c>
    </row>
    <row r="707" spans="1:4" x14ac:dyDescent="0.35">
      <c r="A707" s="35">
        <v>43617</v>
      </c>
      <c r="B707" s="36">
        <f>VLOOKUP(A707,Data!$A:$AH,MATCH(Country!$A$1,Data!$A$1:$AH$1,),)</f>
        <v>122.4961</v>
      </c>
      <c r="C707" s="63">
        <f>IF(B695&gt;0,(Table2[[#This Row],[Country]]-B695)/B695,0)</f>
        <v>4.6246418093379336E-2</v>
      </c>
      <c r="D707" s="63">
        <f>IF(Table2[[#This Row],[Country]]&gt;0,(((Table2[[#This Row],[Country]]-B706)/B706)+1)^12-1,"")</f>
        <v>0.10503344965784422</v>
      </c>
    </row>
    <row r="708" spans="1:4" x14ac:dyDescent="0.35">
      <c r="A708" s="35">
        <v>43647</v>
      </c>
      <c r="B708" s="36">
        <f>VLOOKUP(A708,Data!$A:$AH,MATCH(Country!$A$1,Data!$A$1:$AH$1,),)</f>
        <v>123.152</v>
      </c>
      <c r="C708" s="63">
        <f>IF(B696&gt;0,(Table2[[#This Row],[Country]]-B696)/B696,0)</f>
        <v>4.9288940427087383E-2</v>
      </c>
      <c r="D708" s="63">
        <f>IF(Table2[[#This Row],[Country]]&gt;0,(((Table2[[#This Row],[Country]]-B707)/B707)+1)^12-1,"")</f>
        <v>6.6179890780750261E-2</v>
      </c>
    </row>
    <row r="709" spans="1:4" x14ac:dyDescent="0.35">
      <c r="A709" s="35">
        <v>43678</v>
      </c>
      <c r="B709" s="36">
        <f>VLOOKUP(A709,Data!$A:$AH,MATCH(Country!$A$1,Data!$A$1:$AH$1,),)</f>
        <v>123.866</v>
      </c>
      <c r="C709" s="63">
        <f>IF(B697&gt;0,(Table2[[#This Row],[Country]]-B697)/B697,0)</f>
        <v>5.1623502043969767E-2</v>
      </c>
      <c r="D709" s="63">
        <f>IF(Table2[[#This Row],[Country]]&gt;0,(((Table2[[#This Row],[Country]]-B708)/B708)+1)^12-1,"")</f>
        <v>7.1834488857086987E-2</v>
      </c>
    </row>
    <row r="710" spans="1:4" x14ac:dyDescent="0.35">
      <c r="A710" s="35">
        <v>43709</v>
      </c>
      <c r="B710" s="36">
        <f>VLOOKUP(A710,Data!$A:$AH,MATCH(Country!$A$1,Data!$A$1:$AH$1,),)</f>
        <v>124.5716</v>
      </c>
      <c r="C710" s="63">
        <f>IF(B698&gt;0,(Table2[[#This Row],[Country]]-B698)/B698,0)</f>
        <v>5.5590439220650885E-2</v>
      </c>
      <c r="D710" s="63">
        <f>IF(Table2[[#This Row],[Country]]&gt;0,(((Table2[[#This Row],[Country]]-B709)/B709)+1)^12-1,"")</f>
        <v>7.0540625643494836E-2</v>
      </c>
    </row>
    <row r="711" spans="1:4" x14ac:dyDescent="0.35">
      <c r="A711" s="35">
        <v>43739</v>
      </c>
      <c r="B711" s="36">
        <f>VLOOKUP(A711,Data!$A:$AH,MATCH(Country!$A$1,Data!$A$1:$AH$1,),)</f>
        <v>125.729</v>
      </c>
      <c r="C711" s="63">
        <f>IF(B699&gt;0,(Table2[[#This Row],[Country]]-B699)/B699,0)</f>
        <v>6.4357169039683665E-2</v>
      </c>
      <c r="D711" s="63">
        <f>IF(Table2[[#This Row],[Country]]&gt;0,(((Table2[[#This Row],[Country]]-B710)/B710)+1)^12-1,"")</f>
        <v>0.11737004763336212</v>
      </c>
    </row>
    <row r="712" spans="1:4" x14ac:dyDescent="0.35">
      <c r="A712" s="35">
        <v>43770</v>
      </c>
      <c r="B712" s="36">
        <f>VLOOKUP(A712,Data!$A:$AH,MATCH(Country!$A$1,Data!$A$1:$AH$1,),)</f>
        <v>126.6065</v>
      </c>
      <c r="C712" s="63">
        <f>IF(B700&gt;0,(Table2[[#This Row],[Country]]-B700)/B700,0)</f>
        <v>7.0799379205061047E-2</v>
      </c>
      <c r="D712" s="63">
        <f>IF(Table2[[#This Row],[Country]]&gt;0,(((Table2[[#This Row],[Country]]-B711)/B711)+1)^12-1,"")</f>
        <v>8.7042439529801063E-2</v>
      </c>
    </row>
    <row r="713" spans="1:4" x14ac:dyDescent="0.35">
      <c r="A713" s="35">
        <v>43800</v>
      </c>
      <c r="B713" s="36">
        <f>VLOOKUP(A713,Data!$A:$AH,MATCH(Country!$A$1,Data!$A$1:$AH$1,),)</f>
        <v>127.181</v>
      </c>
      <c r="C713" s="63">
        <f>IF(B701&gt;0,(Table2[[#This Row],[Country]]-B701)/B701,0)</f>
        <v>6.6878620232617605E-2</v>
      </c>
      <c r="D713" s="63">
        <f>IF(Table2[[#This Row],[Country]]&gt;0,(((Table2[[#This Row],[Country]]-B712)/B712)+1)^12-1,"")</f>
        <v>5.5831923970324882E-2</v>
      </c>
    </row>
    <row r="714" spans="1:4" x14ac:dyDescent="0.35">
      <c r="A714" s="35">
        <v>43831</v>
      </c>
      <c r="B714" s="36">
        <f>VLOOKUP(A714,Data!$A:$AH,MATCH(Country!$A$1,Data!$A$1:$AH$1,),)</f>
        <v>127.8676</v>
      </c>
      <c r="C714" s="63">
        <f>IF(B702&gt;0,(Table2[[#This Row],[Country]]-B702)/B702,0)</f>
        <v>6.7287001841306968E-2</v>
      </c>
      <c r="D714" s="63">
        <f>IF(Table2[[#This Row],[Country]]&gt;0,(((Table2[[#This Row],[Country]]-B713)/B713)+1)^12-1,"")</f>
        <v>6.6741866884577616E-2</v>
      </c>
    </row>
    <row r="715" spans="1:4" x14ac:dyDescent="0.35">
      <c r="A715" s="35">
        <v>43862</v>
      </c>
      <c r="B715" s="36">
        <f>VLOOKUP(A715,Data!$A:$AH,MATCH(Country!$A$1,Data!$A$1:$AH$1,),)</f>
        <v>128.34</v>
      </c>
      <c r="C715" s="63">
        <f>IF(B703&gt;0,(Table2[[#This Row],[Country]]-B703)/B703,0)</f>
        <v>6.8157681846479579E-2</v>
      </c>
      <c r="D715" s="63">
        <f>IF(Table2[[#This Row],[Country]]&gt;0,(((Table2[[#This Row],[Country]]-B714)/B714)+1)^12-1,"")</f>
        <v>4.5245373314187098E-2</v>
      </c>
    </row>
    <row r="716" spans="1:4" x14ac:dyDescent="0.35">
      <c r="A716" s="35">
        <v>43891</v>
      </c>
      <c r="B716" s="36">
        <f>VLOOKUP(A716,Data!$A:$AH,MATCH(Country!$A$1,Data!$A$1:$AH$1,),)</f>
        <v>132.73929999999999</v>
      </c>
      <c r="C716" s="63">
        <f>IF(B704&gt;0,(Table2[[#This Row],[Country]]-B704)/B704,0)</f>
        <v>0.10184893118263849</v>
      </c>
      <c r="D716" s="63">
        <f>IF(Table2[[#This Row],[Country]]&gt;0,(((Table2[[#This Row],[Country]]-B715)/B715)+1)^12-1,"")</f>
        <v>0.49847622678629011</v>
      </c>
    </row>
    <row r="717" spans="1:4" x14ac:dyDescent="0.35">
      <c r="A717" s="35">
        <v>43922</v>
      </c>
      <c r="B717" s="36">
        <f>VLOOKUP(A717,Data!$A:$AH,MATCH(Country!$A$1,Data!$A$1:$AH$1,),)</f>
        <v>141.1568</v>
      </c>
      <c r="C717" s="63">
        <f>IF(B705&gt;0,(Table2[[#This Row],[Country]]-B705)/B705,0)</f>
        <v>0.16928026666423679</v>
      </c>
      <c r="D717" s="63">
        <f>IF(Table2[[#This Row],[Country]]&gt;0,(((Table2[[#This Row],[Country]]-B716)/B716)+1)^12-1,"")</f>
        <v>1.0913531570099706</v>
      </c>
    </row>
    <row r="718" spans="1:4" x14ac:dyDescent="0.35">
      <c r="A718" s="35">
        <v>43952</v>
      </c>
      <c r="B718" s="36">
        <f>VLOOKUP(A718,Data!$A:$AH,MATCH(Country!$A$1,Data!$A$1:$AH$1,),)</f>
        <v>148.07</v>
      </c>
      <c r="C718" s="63">
        <f>IF(B706&gt;0,(Table2[[#This Row],[Country]]-B706)/B706,0)</f>
        <v>0.21887574003463914</v>
      </c>
      <c r="D718" s="63">
        <f>IF(Table2[[#This Row],[Country]]&gt;0,(((Table2[[#This Row],[Country]]-B717)/B717)+1)^12-1,"")</f>
        <v>0.77493831140101443</v>
      </c>
    </row>
    <row r="719" spans="1:4" x14ac:dyDescent="0.35">
      <c r="A719" s="35">
        <v>43983</v>
      </c>
      <c r="B719" s="36">
        <f>VLOOKUP(A719,Data!$A:$AH,MATCH(Country!$A$1,Data!$A$1:$AH$1,),)</f>
        <v>150.51159999999999</v>
      </c>
      <c r="C719" s="63">
        <f>IF(B707&gt;0,(Table2[[#This Row],[Country]]-B707)/B707,0)</f>
        <v>0.22870524041173546</v>
      </c>
      <c r="D719" s="63">
        <f>IF(Table2[[#This Row],[Country]]&gt;0,(((Table2[[#This Row],[Country]]-B718)/B718)+1)^12-1,"")</f>
        <v>0.21684357506646545</v>
      </c>
    </row>
    <row r="720" spans="1:4" x14ac:dyDescent="0.35">
      <c r="A720" s="35">
        <v>44013</v>
      </c>
      <c r="B720" s="36">
        <f>VLOOKUP(A720,Data!$A:$AH,MATCH(Country!$A$1,Data!$A$1:$AH$1,),)</f>
        <v>151.74449999999999</v>
      </c>
      <c r="C720" s="63">
        <f>IF(B708&gt;0,(Table2[[#This Row],[Country]]-B708)/B708,0)</f>
        <v>0.23217243731323881</v>
      </c>
      <c r="D720" s="63">
        <f>IF(Table2[[#This Row],[Country]]&gt;0,(((Table2[[#This Row],[Country]]-B719)/B719)+1)^12-1,"")</f>
        <v>0.10284845125137032</v>
      </c>
    </row>
    <row r="721" spans="1:4" x14ac:dyDescent="0.35">
      <c r="A721" s="35">
        <v>44044</v>
      </c>
      <c r="B721" s="36">
        <f>VLOOKUP(A721,Data!$A:$AH,MATCH(Country!$A$1,Data!$A$1:$AH$1,),)</f>
        <v>152.40530000000001</v>
      </c>
      <c r="C721" s="63">
        <f>IF(B709&gt;0,(Table2[[#This Row],[Country]]-B709)/B709,0)</f>
        <v>0.23040463081071491</v>
      </c>
      <c r="D721" s="63">
        <f>IF(Table2[[#This Row],[Country]]&gt;0,(((Table2[[#This Row],[Country]]-B720)/B720)+1)^12-1,"")</f>
        <v>5.3526184876338423E-2</v>
      </c>
    </row>
    <row r="722" spans="1:4" x14ac:dyDescent="0.35">
      <c r="A722" s="35">
        <v>44075</v>
      </c>
      <c r="B722" s="36">
        <f>VLOOKUP(A722,Data!$A:$AH,MATCH(Country!$A$1,Data!$A$1:$AH$1,),)</f>
        <v>154.21350000000001</v>
      </c>
      <c r="C722" s="63">
        <f>IF(B710&gt;0,(Table2[[#This Row],[Country]]-B710)/B710,0)</f>
        <v>0.23795070465499363</v>
      </c>
      <c r="D722" s="63">
        <f>IF(Table2[[#This Row],[Country]]&gt;0,(((Table2[[#This Row],[Country]]-B721)/B721)+1)^12-1,"")</f>
        <v>0.15204086716451015</v>
      </c>
    </row>
    <row r="723" spans="1:4" x14ac:dyDescent="0.35">
      <c r="A723" s="35">
        <v>44105</v>
      </c>
      <c r="B723" s="36">
        <f>VLOOKUP(A723,Data!$A:$AH,MATCH(Country!$A$1,Data!$A$1:$AH$1,),)</f>
        <v>155.54599999999999</v>
      </c>
      <c r="C723" s="63">
        <f>IF(B711&gt;0,(Table2[[#This Row],[Country]]-B711)/B711,0)</f>
        <v>0.23715292414637826</v>
      </c>
      <c r="D723" s="63">
        <f>IF(Table2[[#This Row],[Country]]&gt;0,(((Table2[[#This Row],[Country]]-B722)/B722)+1)^12-1,"")</f>
        <v>0.1087597213880902</v>
      </c>
    </row>
    <row r="724" spans="1:4" x14ac:dyDescent="0.35">
      <c r="A724" s="35">
        <v>44136</v>
      </c>
      <c r="B724" s="36">
        <f>VLOOKUP(A724,Data!$A:$AH,MATCH(Country!$A$1,Data!$A$1:$AH$1,),)</f>
        <v>157.48949999999999</v>
      </c>
      <c r="C724" s="63">
        <f>IF(B712&gt;0,(Table2[[#This Row],[Country]]-B712)/B712,0)</f>
        <v>0.24392902418122289</v>
      </c>
      <c r="D724" s="63">
        <f>IF(Table2[[#This Row],[Country]]&gt;0,(((Table2[[#This Row],[Country]]-B723)/B723)+1)^12-1,"")</f>
        <v>0.16068155363045999</v>
      </c>
    </row>
    <row r="725" spans="1:4" x14ac:dyDescent="0.35">
      <c r="A725" s="35">
        <v>44166</v>
      </c>
      <c r="B725" s="36">
        <f>VLOOKUP(A725,Data!$A:$AH,MATCH(Country!$A$1,Data!$A$1:$AH$1,),)</f>
        <v>158.7764</v>
      </c>
      <c r="C725" s="63">
        <f>IF(B713&gt;0,(Table2[[#This Row],[Country]]-B713)/B713,0)</f>
        <v>0.24842861748217107</v>
      </c>
      <c r="D725" s="63">
        <f>IF(Table2[[#This Row],[Country]]&gt;0,(((Table2[[#This Row],[Country]]-B724)/B724)+1)^12-1,"")</f>
        <v>0.10258520124112613</v>
      </c>
    </row>
    <row r="726" spans="1:4" x14ac:dyDescent="0.35">
      <c r="A726" s="35">
        <v>44197</v>
      </c>
      <c r="B726" s="36">
        <f>VLOOKUP(A726,Data!$A:$AH,MATCH(Country!$A$1,Data!$A$1:$AH$1,),)</f>
        <v>160.83279999999999</v>
      </c>
      <c r="C726" s="63">
        <f>IF(B714&gt;0,(Table2[[#This Row],[Country]]-B714)/B714,0)</f>
        <v>0.25780729442016581</v>
      </c>
      <c r="D726" s="63">
        <f>IF(Table2[[#This Row],[Country]]&gt;0,(((Table2[[#This Row],[Country]]-B725)/B725)+1)^12-1,"")</f>
        <v>0.16698174978452229</v>
      </c>
    </row>
    <row r="727" spans="1:4" x14ac:dyDescent="0.35">
      <c r="A727" s="35">
        <v>44228</v>
      </c>
      <c r="B727" s="36">
        <f>VLOOKUP(A727,Data!$A:$AH,MATCH(Country!$A$1,Data!$A$1:$AH$1,),)</f>
        <v>162.8477</v>
      </c>
      <c r="C727" s="63">
        <f>IF(B715&gt;0,(Table2[[#This Row],[Country]]-B715)/B715,0)</f>
        <v>0.26887720118435404</v>
      </c>
      <c r="D727" s="63">
        <f>IF(Table2[[#This Row],[Country]]&gt;0,(((Table2[[#This Row],[Country]]-B726)/B726)+1)^12-1,"")</f>
        <v>0.16113863529616612</v>
      </c>
    </row>
    <row r="728" spans="1:4" x14ac:dyDescent="0.35">
      <c r="A728" s="35">
        <v>44256</v>
      </c>
      <c r="B728" s="36">
        <f>VLOOKUP(A728,Data!$A:$AH,MATCH(Country!$A$1,Data!$A$1:$AH$1,),)</f>
        <v>164.82859999999999</v>
      </c>
      <c r="C728" s="63">
        <f>IF(B716&gt;0,(Table2[[#This Row],[Country]]-B716)/B716,0)</f>
        <v>0.24174679239682606</v>
      </c>
      <c r="D728" s="63">
        <f>IF(Table2[[#This Row],[Country]]&gt;0,(((Table2[[#This Row],[Country]]-B727)/B727)+1)^12-1,"")</f>
        <v>0.15614229465868501</v>
      </c>
    </row>
    <row r="729" spans="1:4" x14ac:dyDescent="0.35">
      <c r="A729" s="35">
        <v>44287</v>
      </c>
      <c r="B729" s="36">
        <f>VLOOKUP(A729,Data!$A:$AH,MATCH(Country!$A$1,Data!$A$1:$AH$1,),)</f>
        <v>166.9614</v>
      </c>
      <c r="C729" s="63">
        <f>IF(B717&gt;0,(Table2[[#This Row],[Country]]-B717)/B717,0)</f>
        <v>0.18280805458893934</v>
      </c>
      <c r="D729" s="63">
        <f>IF(Table2[[#This Row],[Country]]&gt;0,(((Table2[[#This Row],[Country]]-B728)/B728)+1)^12-1,"")</f>
        <v>0.16681524248051405</v>
      </c>
    </row>
    <row r="730" spans="1:4" x14ac:dyDescent="0.35">
      <c r="A730" s="35">
        <v>44317</v>
      </c>
      <c r="B730" s="36">
        <f>VLOOKUP(A730,Data!$A:$AH,MATCH(Country!$A$1,Data!$A$1:$AH$1,),)</f>
        <v>169.51849999999999</v>
      </c>
      <c r="C730" s="63">
        <f>IF(B718&gt;0,(Table2[[#This Row],[Country]]-B718)/B718,0)</f>
        <v>0.14485378537178359</v>
      </c>
      <c r="D730" s="63">
        <f>IF(Table2[[#This Row],[Country]]&gt;0,(((Table2[[#This Row],[Country]]-B729)/B729)+1)^12-1,"")</f>
        <v>0.20008574592681327</v>
      </c>
    </row>
    <row r="731" spans="1:4" x14ac:dyDescent="0.35">
      <c r="A731" s="35">
        <v>44348</v>
      </c>
      <c r="B731" s="36">
        <f>VLOOKUP(A731,Data!$A:$AH,MATCH(Country!$A$1,Data!$A$1:$AH$1,),)</f>
        <v>169.8622</v>
      </c>
      <c r="C731" s="63">
        <f>IF(B719&gt;0,(Table2[[#This Row],[Country]]-B719)/B719,0)</f>
        <v>0.12856550591449439</v>
      </c>
      <c r="D731" s="63">
        <f>IF(Table2[[#This Row],[Country]]&gt;0,(((Table2[[#This Row],[Country]]-B730)/B730)+1)^12-1,"")</f>
        <v>2.4603241753343053E-2</v>
      </c>
    </row>
    <row r="732" spans="1:4" x14ac:dyDescent="0.35">
      <c r="A732" s="35">
        <v>44378</v>
      </c>
      <c r="B732" s="36">
        <f>VLOOKUP(A732,Data!$A:$AH,MATCH(Country!$A$1,Data!$A$1:$AH$1,),)</f>
        <v>171.1507</v>
      </c>
      <c r="C732" s="63">
        <f>IF(B720&gt;0,(Table2[[#This Row],[Country]]-B720)/B720,0)</f>
        <v>0.12788733693807694</v>
      </c>
      <c r="D732" s="63">
        <f>IF(Table2[[#This Row],[Country]]&gt;0,(((Table2[[#This Row],[Country]]-B731)/B731)+1)^12-1,"")</f>
        <v>9.4922098746423877E-2</v>
      </c>
    </row>
    <row r="733" spans="1:4" x14ac:dyDescent="0.35">
      <c r="A733" s="35">
        <v>44409</v>
      </c>
      <c r="B733" s="36">
        <f>VLOOKUP(A733,Data!$A:$AH,MATCH(Country!$A$1,Data!$A$1:$AH$1,),)</f>
        <v>172.97720000000001</v>
      </c>
      <c r="C733" s="63">
        <f>IF(B721&gt;0,(Table2[[#This Row],[Country]]-B721)/B721,0)</f>
        <v>0.13498152623301157</v>
      </c>
      <c r="D733" s="63">
        <f>IF(Table2[[#This Row],[Country]]&gt;0,(((Table2[[#This Row],[Country]]-B732)/B732)+1)^12-1,"")</f>
        <v>0.13585317829870469</v>
      </c>
    </row>
    <row r="734" spans="1:4" x14ac:dyDescent="0.35">
      <c r="A734" s="35">
        <v>44440</v>
      </c>
      <c r="B734" s="36">
        <f>VLOOKUP(A734,Data!$A:$AH,MATCH(Country!$A$1,Data!$A$1:$AH$1,),)</f>
        <v>174.0598</v>
      </c>
      <c r="C734" s="63">
        <f>IF(B722&gt;0,(Table2[[#This Row],[Country]]-B722)/B722,0)</f>
        <v>0.12869366170925362</v>
      </c>
      <c r="D734" s="63">
        <f>IF(Table2[[#This Row],[Country]]&gt;0,(((Table2[[#This Row],[Country]]-B733)/B733)+1)^12-1,"")</f>
        <v>7.774348876627446E-2</v>
      </c>
    </row>
    <row r="735" spans="1:4" x14ac:dyDescent="0.35">
      <c r="A735" s="35">
        <v>44470</v>
      </c>
      <c r="B735" s="36">
        <f>VLOOKUP(A735,Data!$A:$AH,MATCH(Country!$A$1,Data!$A$1:$AH$1,),)</f>
        <v>175.53919999999999</v>
      </c>
      <c r="C735" s="63">
        <f>IF(B723&gt;0,(Table2[[#This Row],[Country]]-B723)/B723,0)</f>
        <v>0.12853561004461705</v>
      </c>
      <c r="D735" s="63">
        <f>IF(Table2[[#This Row],[Country]]&gt;0,(((Table2[[#This Row],[Country]]-B734)/B734)+1)^12-1,"")</f>
        <v>0.10689803200421988</v>
      </c>
    </row>
    <row r="736" spans="1:4" x14ac:dyDescent="0.35">
      <c r="A736" s="35">
        <v>44501</v>
      </c>
      <c r="B736" s="36">
        <f>VLOOKUP(A736,Data!$A:$AH,MATCH(Country!$A$1,Data!$A$1:$AH$1,),)</f>
        <v>177.24359999999999</v>
      </c>
      <c r="C736" s="63">
        <f>IF(B724&gt;0,(Table2[[#This Row],[Country]]-B724)/B724,0)</f>
        <v>0.12543121922413872</v>
      </c>
      <c r="D736" s="63">
        <f>IF(Table2[[#This Row],[Country]]&gt;0,(((Table2[[#This Row],[Country]]-B735)/B735)+1)^12-1,"")</f>
        <v>0.1229421193722906</v>
      </c>
    </row>
    <row r="737" spans="1:4" x14ac:dyDescent="0.35">
      <c r="A737" s="35">
        <v>44531</v>
      </c>
      <c r="B737" s="36">
        <f>VLOOKUP(A737,Data!$A:$AH,MATCH(Country!$A$1,Data!$A$1:$AH$1,),)</f>
        <v>178.4126</v>
      </c>
      <c r="C737" s="63">
        <f>IF(B725&gt;0,(Table2[[#This Row],[Country]]-B725)/B725,0)</f>
        <v>0.12367203186367749</v>
      </c>
      <c r="D737" s="63">
        <f>IF(Table2[[#This Row],[Country]]&gt;0,(((Table2[[#This Row],[Country]]-B736)/B736)+1)^12-1,"")</f>
        <v>8.2080367696121481E-2</v>
      </c>
    </row>
    <row r="738" spans="1:4" x14ac:dyDescent="0.35">
      <c r="A738" s="35">
        <v>44562</v>
      </c>
      <c r="B738" s="36">
        <f>VLOOKUP(A738,Data!$A:$AH,MATCH(Country!$A$1,Data!$A$1:$AH$1,),)</f>
        <v>179.73759999999999</v>
      </c>
      <c r="C738" s="63">
        <f>IF(B726&gt;0,(Table2[[#This Row],[Country]]-B726)/B726,0)</f>
        <v>0.11754318770797993</v>
      </c>
      <c r="D738" s="63">
        <f>IF(Table2[[#This Row],[Country]]&gt;0,(((Table2[[#This Row],[Country]]-B737)/B737)+1)^12-1,"")</f>
        <v>9.2851099384263724E-2</v>
      </c>
    </row>
    <row r="739" spans="1:4" x14ac:dyDescent="0.35">
      <c r="A739" s="35">
        <v>44593</v>
      </c>
      <c r="B739" s="36">
        <f>VLOOKUP(A739,Data!$A:$AH,MATCH(Country!$A$1,Data!$A$1:$AH$1,),)</f>
        <v>180.22569999999999</v>
      </c>
      <c r="C739" s="63">
        <f>IF(B727&gt;0,(Table2[[#This Row],[Country]]-B727)/B727,0)</f>
        <v>0.10671320503759024</v>
      </c>
      <c r="D739" s="63">
        <f>IF(Table2[[#This Row],[Country]]&gt;0,(((Table2[[#This Row],[Country]]-B738)/B738)+1)^12-1,"")</f>
        <v>3.307866327807707E-2</v>
      </c>
    </row>
    <row r="740" spans="1:4" x14ac:dyDescent="0.35">
      <c r="A740" s="35">
        <v>44621</v>
      </c>
      <c r="B740" s="36">
        <f>VLOOKUP(A740,Data!$A:$AH,MATCH(Country!$A$1,Data!$A$1:$AH$1,),)</f>
        <v>180.48560000000001</v>
      </c>
      <c r="C740" s="63">
        <f>IF(B728&gt;0,(Table2[[#This Row],[Country]]-B728)/B728,0)</f>
        <v>9.4989583118463727E-2</v>
      </c>
      <c r="D740" s="63">
        <f>IF(Table2[[#This Row],[Country]]&gt;0,(((Table2[[#This Row],[Country]]-B739)/B739)+1)^12-1,"")</f>
        <v>1.7442883454594771E-2</v>
      </c>
    </row>
    <row r="741" spans="1:4" x14ac:dyDescent="0.35">
      <c r="A741" s="35">
        <v>44652</v>
      </c>
      <c r="B741" s="36">
        <f>VLOOKUP(A741,Data!$A:$AH,MATCH(Country!$A$1,Data!$A$1:$AH$1,),)</f>
        <v>179.6936</v>
      </c>
      <c r="C741" s="63">
        <f>IF(B729&gt;0,(Table2[[#This Row],[Country]]-B729)/B729,0)</f>
        <v>7.6258344743156237E-2</v>
      </c>
      <c r="D741" s="63">
        <f>IF(Table2[[#This Row],[Country]]&gt;0,(((Table2[[#This Row],[Country]]-B740)/B740)+1)^12-1,"")</f>
        <v>-5.1405454366267977E-2</v>
      </c>
    </row>
    <row r="742" spans="1:4" x14ac:dyDescent="0.35">
      <c r="A742" s="35">
        <v>44682</v>
      </c>
      <c r="B742" s="36">
        <f>VLOOKUP(A742,Data!$A:$AH,MATCH(Country!$A$1,Data!$A$1:$AH$1,),)</f>
        <v>179.73429999999999</v>
      </c>
      <c r="C742" s="63">
        <f>IF(B730&gt;0,(Table2[[#This Row],[Country]]-B730)/B730,0)</f>
        <v>6.0263629043437753E-2</v>
      </c>
      <c r="D742" s="63">
        <f>IF(Table2[[#This Row],[Country]]&gt;0,(((Table2[[#This Row],[Country]]-B741)/B741)+1)^12-1,"")</f>
        <v>2.7213483112669135E-3</v>
      </c>
    </row>
    <row r="743" spans="1:4" x14ac:dyDescent="0.35">
      <c r="A743" s="35">
        <v>44713</v>
      </c>
      <c r="B743" s="36">
        <f>VLOOKUP(A743,Data!$A:$AH,MATCH(Country!$A$1,Data!$A$1:$AH$1,),)</f>
        <v>179.38720000000001</v>
      </c>
      <c r="C743" s="63">
        <f>IF(B731&gt;0,(Table2[[#This Row],[Country]]-B731)/B731,0)</f>
        <v>5.607486539088747E-2</v>
      </c>
      <c r="D743" s="63">
        <f>IF(Table2[[#This Row],[Country]]&gt;0,(((Table2[[#This Row],[Country]]-B742)/B742)+1)^12-1,"")</f>
        <v>-2.2929640224721326E-2</v>
      </c>
    </row>
    <row r="744" spans="1:4" x14ac:dyDescent="0.35">
      <c r="A744" s="35">
        <v>44743</v>
      </c>
      <c r="B744" s="36">
        <f>VLOOKUP(A744,Data!$A:$AH,MATCH(Country!$A$1,Data!$A$1:$AH$1,),)</f>
        <v>179.62549999999999</v>
      </c>
      <c r="C744" s="63">
        <f>IF(B732&gt;0,(Table2[[#This Row],[Country]]-B732)/B732,0)</f>
        <v>4.9516595608431559E-2</v>
      </c>
      <c r="D744" s="63">
        <f>IF(Table2[[#This Row],[Country]]&gt;0,(((Table2[[#This Row],[Country]]-B743)/B743)+1)^12-1,"")</f>
        <v>1.6057922642987554E-2</v>
      </c>
    </row>
    <row r="745" spans="1:4" x14ac:dyDescent="0.35">
      <c r="A745" s="35">
        <v>44774</v>
      </c>
      <c r="B745" s="36">
        <f>VLOOKUP(A745,Data!$A:$AH,MATCH(Country!$A$1,Data!$A$1:$AH$1,),)</f>
        <v>179.5898</v>
      </c>
      <c r="C745" s="63">
        <f>IF(B733&gt;0,(Table2[[#This Row],[Country]]-B733)/B733,0)</f>
        <v>3.822815954935093E-2</v>
      </c>
      <c r="D745" s="63">
        <f>IF(Table2[[#This Row],[Country]]&gt;0,(((Table2[[#This Row],[Country]]-B744)/B744)+1)^12-1,"")</f>
        <v>-2.3823567522363032E-3</v>
      </c>
    </row>
    <row r="746" spans="1:4" x14ac:dyDescent="0.35">
      <c r="A746" s="35">
        <v>44805</v>
      </c>
      <c r="B746" s="36">
        <f>VLOOKUP(A746,Data!$A:$AH,MATCH(Country!$A$1,Data!$A$1:$AH$1,),)</f>
        <v>178.5213</v>
      </c>
      <c r="C746" s="63">
        <f>IF(B734&gt;0,(Table2[[#This Row],[Country]]-B734)/B734,0)</f>
        <v>2.5631995440647416E-2</v>
      </c>
      <c r="D746" s="63">
        <f>IF(Table2[[#This Row],[Country]]&gt;0,(((Table2[[#This Row],[Country]]-B745)/B745)+1)^12-1,"")</f>
        <v>-6.9105451097974058E-2</v>
      </c>
    </row>
    <row r="747" spans="1:4" x14ac:dyDescent="0.35">
      <c r="A747" s="35">
        <v>44835</v>
      </c>
      <c r="B747" s="36">
        <f>VLOOKUP(A747,Data!$A:$AH,MATCH(Country!$A$1,Data!$A$1:$AH$1,),)</f>
        <v>177.78819999999999</v>
      </c>
      <c r="C747" s="63">
        <f>IF(B735&gt;0,(Table2[[#This Row],[Country]]-B735)/B735,0)</f>
        <v>1.2811953113606507E-2</v>
      </c>
      <c r="D747" s="63">
        <f>IF(Table2[[#This Row],[Country]]&gt;0,(((Table2[[#This Row],[Country]]-B746)/B746)+1)^12-1,"")</f>
        <v>-4.8180260993016755E-2</v>
      </c>
    </row>
  </sheetData>
  <conditionalFormatting sqref="D7:D747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Note</vt:lpstr>
      <vt:lpstr>DB Money Supply</vt:lpstr>
      <vt:lpstr>Data</vt:lpstr>
      <vt:lpstr>DB Trading Economics</vt:lpstr>
      <vt:lpstr>Velocity</vt:lpstr>
      <vt:lpstr>US M1 Real Monthly</vt:lpstr>
      <vt:lpstr>US M2 Real Monthly</vt:lpstr>
      <vt:lpstr>US M1</vt:lpstr>
      <vt:lpstr>US M2 </vt:lpstr>
      <vt:lpstr>Money Supply Monthly</vt:lpstr>
      <vt:lpstr>yoy</vt:lpstr>
      <vt:lpstr>momAnnualized</vt:lpstr>
      <vt:lpstr>Country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2018-04-17T13:11:44Z</dcterms:created>
  <dcterms:modified xsi:type="dcterms:W3CDTF">2023-01-19T04:17:46Z</dcterms:modified>
</cp:coreProperties>
</file>