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A67B7249-C970-A943-BAB6-0CBDFF053E80}" xr6:coauthVersionLast="47" xr6:coauthVersionMax="47" xr10:uidLastSave="{00000000-0000-0000-0000-000000000000}"/>
  <bookViews>
    <workbookView xWindow="-67580" yWindow="-640" windowWidth="46400" windowHeight="26680" activeTab="3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4" l="1"/>
  <c r="W9" i="4"/>
  <c r="W10" i="4"/>
  <c r="W11" i="4"/>
  <c r="W12" i="4"/>
  <c r="W13" i="4"/>
  <c r="W14" i="4"/>
  <c r="W15" i="4"/>
  <c r="W16" i="4"/>
  <c r="W7" i="4"/>
  <c r="W8" i="5"/>
  <c r="W9" i="5"/>
  <c r="W10" i="5"/>
  <c r="W11" i="5"/>
  <c r="W12" i="5"/>
  <c r="W13" i="5"/>
  <c r="W14" i="5"/>
  <c r="W15" i="5"/>
  <c r="W16" i="5"/>
  <c r="W17" i="5"/>
  <c r="W18" i="5"/>
  <c r="W7" i="5"/>
  <c r="F34" i="6"/>
  <c r="F33" i="6"/>
  <c r="F32" i="6"/>
  <c r="L31" i="6"/>
  <c r="F31" i="6"/>
  <c r="M31" i="6" s="1"/>
  <c r="L30" i="6"/>
  <c r="F30" i="6"/>
  <c r="J29" i="6"/>
  <c r="F29" i="6"/>
  <c r="K29" i="6" s="1"/>
  <c r="M28" i="6"/>
  <c r="L28" i="6"/>
  <c r="J28" i="6"/>
  <c r="F28" i="6"/>
  <c r="H27" i="6"/>
  <c r="I27" i="6" s="1"/>
  <c r="F27" i="6"/>
  <c r="L26" i="6"/>
  <c r="K26" i="6"/>
  <c r="J26" i="6"/>
  <c r="H26" i="6"/>
  <c r="F26" i="6"/>
  <c r="F25" i="6"/>
  <c r="J24" i="6"/>
  <c r="I24" i="6"/>
  <c r="H24" i="6"/>
  <c r="F24" i="6"/>
  <c r="L23" i="6"/>
  <c r="M23" i="6" s="1"/>
  <c r="F23" i="6"/>
  <c r="L22" i="6"/>
  <c r="H22" i="6"/>
  <c r="F22" i="6"/>
  <c r="J21" i="6"/>
  <c r="K21" i="6" s="1"/>
  <c r="F21" i="6"/>
  <c r="L20" i="6"/>
  <c r="M20" i="6" s="1"/>
  <c r="J20" i="6"/>
  <c r="F20" i="6"/>
  <c r="E20" i="6"/>
  <c r="H19" i="6"/>
  <c r="I19" i="6" s="1"/>
  <c r="F19" i="6"/>
  <c r="L18" i="6"/>
  <c r="J18" i="6"/>
  <c r="K18" i="6" s="1"/>
  <c r="H18" i="6"/>
  <c r="F18" i="6"/>
  <c r="F17" i="6"/>
  <c r="E17" i="6"/>
  <c r="J16" i="6"/>
  <c r="H16" i="6"/>
  <c r="I16" i="6" s="1"/>
  <c r="F16" i="6"/>
  <c r="L15" i="6"/>
  <c r="M15" i="6" s="1"/>
  <c r="F15" i="6"/>
  <c r="N14" i="6"/>
  <c r="L14" i="6"/>
  <c r="H14" i="6"/>
  <c r="F14" i="6"/>
  <c r="J13" i="6"/>
  <c r="K13" i="6" s="1"/>
  <c r="F13" i="6"/>
  <c r="L12" i="6"/>
  <c r="M12" i="6" s="1"/>
  <c r="J12" i="6"/>
  <c r="F12" i="6"/>
  <c r="E12" i="6"/>
  <c r="H11" i="6"/>
  <c r="I11" i="6" s="1"/>
  <c r="G11" i="6"/>
  <c r="F11" i="6"/>
  <c r="E11" i="6"/>
  <c r="L10" i="6"/>
  <c r="J10" i="6"/>
  <c r="K10" i="6" s="1"/>
  <c r="H10" i="6"/>
  <c r="F10" i="6"/>
  <c r="N9" i="6"/>
  <c r="F9" i="6"/>
  <c r="O9" i="6" s="1"/>
  <c r="E9" i="6"/>
  <c r="L8" i="6"/>
  <c r="J8" i="6"/>
  <c r="H8" i="6"/>
  <c r="I8" i="6" s="1"/>
  <c r="F8" i="6"/>
  <c r="M8" i="6" s="1"/>
  <c r="L7" i="6"/>
  <c r="M7" i="6" s="1"/>
  <c r="F7" i="6"/>
  <c r="N6" i="6"/>
  <c r="L6" i="6"/>
  <c r="H6" i="6"/>
  <c r="F6" i="6"/>
  <c r="N5" i="6"/>
  <c r="N29" i="6" s="1"/>
  <c r="O29" i="6" s="1"/>
  <c r="L5" i="6"/>
  <c r="L27" i="6" s="1"/>
  <c r="M27" i="6" s="1"/>
  <c r="J5" i="6"/>
  <c r="J33" i="6" s="1"/>
  <c r="H5" i="6"/>
  <c r="H31" i="6" s="1"/>
  <c r="I31" i="6" s="1"/>
  <c r="E5" i="6"/>
  <c r="E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V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V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U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U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U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U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V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V15" i="4" s="1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V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U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V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U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U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V7" i="4" s="1"/>
  <c r="N32" i="6" l="1"/>
  <c r="K33" i="6"/>
  <c r="H34" i="6"/>
  <c r="U10" i="5"/>
  <c r="U7" i="4"/>
  <c r="U11" i="4"/>
  <c r="U15" i="4"/>
  <c r="U9" i="5"/>
  <c r="U13" i="5"/>
  <c r="U17" i="5"/>
  <c r="N8" i="6"/>
  <c r="O8" i="6" s="1"/>
  <c r="N16" i="6"/>
  <c r="O16" i="6" s="1"/>
  <c r="E19" i="6"/>
  <c r="G19" i="6" s="1"/>
  <c r="N24" i="6"/>
  <c r="E27" i="6"/>
  <c r="G27" i="6" s="1"/>
  <c r="E6" i="6"/>
  <c r="M6" i="6"/>
  <c r="J7" i="6"/>
  <c r="K7" i="6" s="1"/>
  <c r="L9" i="6"/>
  <c r="M9" i="6" s="1"/>
  <c r="I10" i="6"/>
  <c r="N11" i="6"/>
  <c r="O11" i="6" s="1"/>
  <c r="K12" i="6"/>
  <c r="H13" i="6"/>
  <c r="I13" i="6" s="1"/>
  <c r="E14" i="6"/>
  <c r="M14" i="6"/>
  <c r="J15" i="6"/>
  <c r="K15" i="6" s="1"/>
  <c r="L17" i="6"/>
  <c r="M17" i="6" s="1"/>
  <c r="I18" i="6"/>
  <c r="N19" i="6"/>
  <c r="O19" i="6" s="1"/>
  <c r="K20" i="6"/>
  <c r="H21" i="6"/>
  <c r="I21" i="6" s="1"/>
  <c r="E22" i="6"/>
  <c r="M22" i="6"/>
  <c r="J23" i="6"/>
  <c r="K23" i="6" s="1"/>
  <c r="O24" i="6"/>
  <c r="L25" i="6"/>
  <c r="I26" i="6"/>
  <c r="N27" i="6"/>
  <c r="O27" i="6" s="1"/>
  <c r="K28" i="6"/>
  <c r="H29" i="6"/>
  <c r="I29" i="6" s="1"/>
  <c r="E30" i="6"/>
  <c r="G30" i="6" s="1"/>
  <c r="M30" i="6"/>
  <c r="J31" i="6"/>
  <c r="K31" i="6" s="1"/>
  <c r="G32" i="6"/>
  <c r="O32" i="6"/>
  <c r="L33" i="6"/>
  <c r="M33" i="6" s="1"/>
  <c r="I34" i="6"/>
  <c r="N22" i="6"/>
  <c r="O22" i="6" s="1"/>
  <c r="E25" i="6"/>
  <c r="G25" i="6" s="1"/>
  <c r="M25" i="6"/>
  <c r="N30" i="6"/>
  <c r="O30" i="6" s="1"/>
  <c r="H32" i="6"/>
  <c r="I32" i="6" s="1"/>
  <c r="E33" i="6"/>
  <c r="G33" i="6" s="1"/>
  <c r="J34" i="6"/>
  <c r="K34" i="6" s="1"/>
  <c r="N25" i="6"/>
  <c r="E28" i="6"/>
  <c r="G28" i="6" s="1"/>
  <c r="N33" i="6"/>
  <c r="O33" i="6" s="1"/>
  <c r="O25" i="6"/>
  <c r="N28" i="6"/>
  <c r="H30" i="6"/>
  <c r="I30" i="6" s="1"/>
  <c r="E31" i="6"/>
  <c r="G31" i="6" s="1"/>
  <c r="J32" i="6"/>
  <c r="L34" i="6"/>
  <c r="U16" i="4"/>
  <c r="U18" i="5"/>
  <c r="V12" i="4"/>
  <c r="V14" i="5"/>
  <c r="G14" i="6"/>
  <c r="O14" i="6"/>
  <c r="U13" i="4"/>
  <c r="E7" i="6"/>
  <c r="G7" i="6" s="1"/>
  <c r="E15" i="6"/>
  <c r="G15" i="6" s="1"/>
  <c r="E23" i="6"/>
  <c r="G23" i="6" s="1"/>
  <c r="V9" i="4"/>
  <c r="V7" i="5"/>
  <c r="V11" i="5"/>
  <c r="V15" i="5"/>
  <c r="I6" i="6"/>
  <c r="N7" i="6"/>
  <c r="O7" i="6" s="1"/>
  <c r="K8" i="6"/>
  <c r="H9" i="6"/>
  <c r="E10" i="6"/>
  <c r="M10" i="6"/>
  <c r="J11" i="6"/>
  <c r="K11" i="6" s="1"/>
  <c r="G12" i="6"/>
  <c r="L13" i="6"/>
  <c r="M13" i="6" s="1"/>
  <c r="I14" i="6"/>
  <c r="N15" i="6"/>
  <c r="O15" i="6" s="1"/>
  <c r="K16" i="6"/>
  <c r="H17" i="6"/>
  <c r="I17" i="6" s="1"/>
  <c r="E18" i="6"/>
  <c r="M18" i="6"/>
  <c r="J19" i="6"/>
  <c r="K19" i="6" s="1"/>
  <c r="G20" i="6"/>
  <c r="L21" i="6"/>
  <c r="M21" i="6" s="1"/>
  <c r="I22" i="6"/>
  <c r="N23" i="6"/>
  <c r="O23" i="6" s="1"/>
  <c r="K24" i="6"/>
  <c r="H25" i="6"/>
  <c r="I25" i="6" s="1"/>
  <c r="E26" i="6"/>
  <c r="G26" i="6" s="1"/>
  <c r="M26" i="6"/>
  <c r="J27" i="6"/>
  <c r="K27" i="6" s="1"/>
  <c r="O28" i="6"/>
  <c r="L29" i="6"/>
  <c r="M29" i="6" s="1"/>
  <c r="N31" i="6"/>
  <c r="O31" i="6" s="1"/>
  <c r="K32" i="6"/>
  <c r="H33" i="6"/>
  <c r="I33" i="6" s="1"/>
  <c r="E34" i="6"/>
  <c r="M34" i="6"/>
  <c r="V8" i="4"/>
  <c r="G6" i="6"/>
  <c r="O6" i="6"/>
  <c r="N17" i="6"/>
  <c r="O17" i="6" s="1"/>
  <c r="G22" i="6"/>
  <c r="N12" i="6"/>
  <c r="O12" i="6" s="1"/>
  <c r="U10" i="4"/>
  <c r="U14" i="4"/>
  <c r="U8" i="5"/>
  <c r="U12" i="5"/>
  <c r="U16" i="5"/>
  <c r="J6" i="6"/>
  <c r="K6" i="6" s="1"/>
  <c r="I9" i="6"/>
  <c r="N10" i="6"/>
  <c r="O10" i="6" s="1"/>
  <c r="H12" i="6"/>
  <c r="I12" i="6" s="1"/>
  <c r="E13" i="6"/>
  <c r="G13" i="6" s="1"/>
  <c r="J14" i="6"/>
  <c r="K14" i="6" s="1"/>
  <c r="L16" i="6"/>
  <c r="M16" i="6" s="1"/>
  <c r="N18" i="6"/>
  <c r="O18" i="6" s="1"/>
  <c r="H20" i="6"/>
  <c r="I20" i="6" s="1"/>
  <c r="E21" i="6"/>
  <c r="G21" i="6" s="1"/>
  <c r="J22" i="6"/>
  <c r="K22" i="6" s="1"/>
  <c r="L24" i="6"/>
  <c r="M24" i="6" s="1"/>
  <c r="N26" i="6"/>
  <c r="O26" i="6" s="1"/>
  <c r="H28" i="6"/>
  <c r="I28" i="6" s="1"/>
  <c r="E29" i="6"/>
  <c r="G29" i="6" s="1"/>
  <c r="J30" i="6"/>
  <c r="K30" i="6" s="1"/>
  <c r="L32" i="6"/>
  <c r="M32" i="6" s="1"/>
  <c r="N34" i="6"/>
  <c r="O34" i="6" s="1"/>
  <c r="G9" i="6"/>
  <c r="G17" i="6"/>
  <c r="N20" i="6"/>
  <c r="O20" i="6" s="1"/>
  <c r="H7" i="6"/>
  <c r="I7" i="6" s="1"/>
  <c r="E8" i="6"/>
  <c r="G8" i="6" s="1"/>
  <c r="J9" i="6"/>
  <c r="K9" i="6" s="1"/>
  <c r="G10" i="6"/>
  <c r="L11" i="6"/>
  <c r="M11" i="6" s="1"/>
  <c r="N13" i="6"/>
  <c r="O13" i="6" s="1"/>
  <c r="H15" i="6"/>
  <c r="I15" i="6" s="1"/>
  <c r="E16" i="6"/>
  <c r="G16" i="6" s="1"/>
  <c r="J17" i="6"/>
  <c r="K17" i="6" s="1"/>
  <c r="G18" i="6"/>
  <c r="L19" i="6"/>
  <c r="M19" i="6" s="1"/>
  <c r="N21" i="6"/>
  <c r="O21" i="6" s="1"/>
  <c r="H23" i="6"/>
  <c r="I23" i="6" s="1"/>
  <c r="E24" i="6"/>
  <c r="G24" i="6" s="1"/>
  <c r="J25" i="6"/>
  <c r="K25" i="6" s="1"/>
  <c r="G34" i="6"/>
</calcChain>
</file>

<file path=xl/sharedStrings.xml><?xml version="1.0" encoding="utf-8"?>
<sst xmlns="http://schemas.openxmlformats.org/spreadsheetml/2006/main" count="246" uniqueCount="82">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</sst>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65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0" fontId="0" fillId="0" borderId="0" xfId="0"/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0" fontId="0" fillId="2" borderId="0" xfId="0" applyFill="1"/>
    <xf numFmtId="165" fontId="0" fillId="0" borderId="0" xfId="0" applyNumberFormat="1"/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200" zoomScaleNormal="200" workbookViewId="0">
      <selection activeCell="N29" sqref="N29"/>
    </sheetView>
  </sheetViews>
  <sheetFormatPr baseColWidth="10" defaultColWidth="9.1640625" defaultRowHeight="15" x14ac:dyDescent="0.2"/>
  <cols>
    <col min="1" max="1" width="9.1640625" style="46" customWidth="1"/>
    <col min="2" max="2" width="12.83203125" style="46" customWidth="1"/>
    <col min="3" max="3" width="41.33203125" style="46" customWidth="1"/>
    <col min="4" max="7" width="12.83203125" style="46" customWidth="1"/>
    <col min="8" max="17" width="9.1640625" style="46" customWidth="1"/>
    <col min="18" max="16384" width="9.1640625" style="46"/>
  </cols>
  <sheetData>
    <row r="1" spans="2:7" x14ac:dyDescent="0.2">
      <c r="B1" s="56"/>
      <c r="C1" s="49"/>
      <c r="D1" s="49"/>
      <c r="E1" s="49"/>
      <c r="F1" s="49"/>
      <c r="G1" s="49"/>
    </row>
    <row r="2" spans="2:7" ht="16" customHeight="1" thickBot="1" x14ac:dyDescent="0.25">
      <c r="B2" s="57"/>
      <c r="C2" s="57"/>
      <c r="D2" s="57"/>
      <c r="E2" s="57"/>
      <c r="F2" s="57"/>
      <c r="G2" s="57"/>
    </row>
    <row r="3" spans="2:7" ht="16" customHeight="1" thickBot="1" x14ac:dyDescent="0.25">
      <c r="B3" s="58" t="s">
        <v>0</v>
      </c>
      <c r="C3" s="59"/>
      <c r="D3" s="59"/>
      <c r="E3" s="59"/>
      <c r="F3" s="59"/>
      <c r="G3" s="60"/>
    </row>
    <row r="5" spans="2:7" x14ac:dyDescent="0.2">
      <c r="B5" s="54" t="s">
        <v>1</v>
      </c>
      <c r="C5" s="53"/>
      <c r="D5" s="53"/>
      <c r="E5" s="53"/>
      <c r="F5" s="53"/>
      <c r="G5" s="55"/>
    </row>
    <row r="7" spans="2:7" ht="48.75" customHeight="1" x14ac:dyDescent="0.2">
      <c r="B7" s="61" t="s">
        <v>2</v>
      </c>
      <c r="C7" s="49"/>
      <c r="D7" s="49"/>
      <c r="E7" s="49"/>
      <c r="F7" s="49"/>
      <c r="G7" s="49"/>
    </row>
    <row r="8" spans="2:7" x14ac:dyDescent="0.2">
      <c r="B8" s="16"/>
      <c r="C8" s="16"/>
    </row>
    <row r="9" spans="2:7" x14ac:dyDescent="0.2">
      <c r="B9" s="54" t="s">
        <v>3</v>
      </c>
      <c r="C9" s="53"/>
      <c r="D9" s="53"/>
      <c r="E9" s="53"/>
      <c r="F9" s="53"/>
      <c r="G9" s="55"/>
    </row>
    <row r="11" spans="2:7" x14ac:dyDescent="0.2">
      <c r="B11" s="52" t="s">
        <v>4</v>
      </c>
      <c r="C11" s="53"/>
      <c r="D11" s="54" t="s">
        <v>5</v>
      </c>
      <c r="E11" s="53"/>
      <c r="F11" s="53"/>
      <c r="G11" s="55"/>
    </row>
    <row r="13" spans="2:7" ht="13.5" customHeight="1" x14ac:dyDescent="0.2">
      <c r="B13" s="8" t="s">
        <v>6</v>
      </c>
      <c r="C13" s="8" t="s">
        <v>7</v>
      </c>
      <c r="D13" s="49" t="s">
        <v>8</v>
      </c>
      <c r="E13" s="49"/>
      <c r="F13" s="49"/>
      <c r="G13" s="49"/>
    </row>
    <row r="14" spans="2:7" ht="13.5" customHeight="1" x14ac:dyDescent="0.2">
      <c r="B14" s="8" t="s">
        <v>9</v>
      </c>
      <c r="C14" s="8" t="s">
        <v>10</v>
      </c>
      <c r="D14" s="49" t="s">
        <v>11</v>
      </c>
      <c r="E14" s="49"/>
      <c r="F14" s="49"/>
      <c r="G14" s="49"/>
    </row>
    <row r="15" spans="2:7" ht="13.5" customHeight="1" x14ac:dyDescent="0.2">
      <c r="B15" s="8" t="s">
        <v>12</v>
      </c>
      <c r="C15" s="8" t="s">
        <v>13</v>
      </c>
      <c r="D15" s="50"/>
      <c r="E15" s="49"/>
      <c r="F15" s="49"/>
      <c r="G15" s="49"/>
    </row>
    <row r="16" spans="2:7" ht="13.5" customHeight="1" x14ac:dyDescent="0.2">
      <c r="B16" s="8" t="s">
        <v>14</v>
      </c>
      <c r="C16" s="8" t="s">
        <v>15</v>
      </c>
      <c r="D16" s="50" t="s">
        <v>16</v>
      </c>
      <c r="E16" s="49"/>
      <c r="F16" s="49"/>
      <c r="G16" s="49"/>
    </row>
    <row r="17" spans="2:7" ht="13.5" customHeight="1" x14ac:dyDescent="0.2">
      <c r="B17" s="8" t="s">
        <v>17</v>
      </c>
      <c r="C17" s="8" t="s">
        <v>18</v>
      </c>
      <c r="D17" s="48" t="s">
        <v>19</v>
      </c>
      <c r="E17" s="49"/>
      <c r="F17" s="49"/>
      <c r="G17" s="49"/>
    </row>
    <row r="18" spans="2:7" ht="13.5" customHeight="1" x14ac:dyDescent="0.2">
      <c r="B18" s="8" t="s">
        <v>20</v>
      </c>
      <c r="C18" s="8" t="s">
        <v>21</v>
      </c>
      <c r="D18" s="50"/>
      <c r="E18" s="49"/>
      <c r="F18" s="49"/>
      <c r="G18" s="49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51"/>
      <c r="C44" s="49"/>
      <c r="D44" s="49"/>
      <c r="E44" s="49"/>
      <c r="F44" s="49"/>
      <c r="G44" s="49"/>
    </row>
    <row r="45" spans="2:7" x14ac:dyDescent="0.2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805"/>
  <sheetViews>
    <sheetView zoomScale="170" zoomScaleNormal="170" workbookViewId="0">
      <pane ySplit="1" topLeftCell="A2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47">
        <v>39084</v>
      </c>
      <c r="E2">
        <v>83.199996948242188</v>
      </c>
      <c r="H2">
        <v>635.20001220703125</v>
      </c>
    </row>
    <row r="3" spans="1:30" x14ac:dyDescent="0.2">
      <c r="A3" s="47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47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47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47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47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47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47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47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47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47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47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47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47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47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47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47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47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47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47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47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47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47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47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47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47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47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47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47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47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47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47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47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47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47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47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47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47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47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47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47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47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47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47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47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47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47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47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47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47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47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47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47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47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47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47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47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47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47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47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47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47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47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47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47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47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47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47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47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47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47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47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47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47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47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47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47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47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47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47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47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47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47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47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47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47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47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47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47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47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47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47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47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47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47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47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47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47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47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47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47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47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47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47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47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47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47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47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47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47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47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47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47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47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47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47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47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47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47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47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47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47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47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47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47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47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47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47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47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47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47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47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47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47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47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47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47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47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47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47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47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47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47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47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47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47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47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47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47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47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47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47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47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47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47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47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47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47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47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47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47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47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47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47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47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47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47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47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47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47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47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47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47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47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47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47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47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47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47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47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47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47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47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47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47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47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47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47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47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47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47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47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47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47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47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47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47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47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47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47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47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47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47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47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47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47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47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47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47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47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47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47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47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47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47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47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47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47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47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47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47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47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47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47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47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47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47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47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47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47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47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47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47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47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47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47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47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47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47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47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47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47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47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47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47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47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47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47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47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47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47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47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47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47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47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47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47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47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47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47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47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47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47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47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47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47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47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47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47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47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47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47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47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47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47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47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47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47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47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47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47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47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47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47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47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47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47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47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47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47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47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47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47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47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47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47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47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47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47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47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47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47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47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47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47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47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47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47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47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47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47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47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47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47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47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47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47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47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47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47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47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47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47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47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47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47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47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47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47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47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47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47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47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47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47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47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47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47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47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47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47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47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47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47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47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47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47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47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47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47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47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47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47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47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47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47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47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47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47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47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47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47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47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47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47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47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47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47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47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47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47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47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47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47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47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47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47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47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47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47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47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47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47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47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47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47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47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47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47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47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47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47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47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47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47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47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47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47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47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47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47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47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47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47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47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47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47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47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47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47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47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47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47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47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47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47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47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47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47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47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47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47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47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47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47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47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47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47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47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47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47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47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47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47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47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47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47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47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47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47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47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47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47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47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47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47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47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47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47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47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47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47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47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47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47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47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47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47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47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47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47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47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47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47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47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47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47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47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47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47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47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47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47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47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47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47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47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47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47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47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47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47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47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47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47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47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47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47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47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47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47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47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47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47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47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47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47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47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47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47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47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47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47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47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47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47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47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47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47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47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47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47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47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47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47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47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47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47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47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47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47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47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47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47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47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47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47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47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47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47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47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47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47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47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47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47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47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47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47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47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47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47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47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47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47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47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47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47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47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47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47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47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47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47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47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47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47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47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47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47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47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47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47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47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47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47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47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47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47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47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47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47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47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47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47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47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47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47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47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47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47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47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47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47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47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47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47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47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47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47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47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47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47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47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47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47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47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47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47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47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47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47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47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47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47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47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47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47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47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47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47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47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47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47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47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47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47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47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47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47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47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47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47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47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47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47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47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47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47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47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47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47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47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47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47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47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47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47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47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47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47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47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47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47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47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47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47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47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47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47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47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47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47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47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47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47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47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47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47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47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47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47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47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47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47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47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47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47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47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47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47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47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47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47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47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47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47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47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47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47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47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47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47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47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47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47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47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47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47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47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47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47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47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47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47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47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47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47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47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47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47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47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47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47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47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47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47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47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47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47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47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47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47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47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47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47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47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47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47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47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47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47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47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47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47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47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47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47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47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47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47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47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47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47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47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47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47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47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47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47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47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47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47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47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47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47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47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47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47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47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47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47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47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47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47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47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47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47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47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47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47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47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47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47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47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47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47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47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47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47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47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47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47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47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47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47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47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47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47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47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47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47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47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47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47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47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47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47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47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47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47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47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47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47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47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47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47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47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47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47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47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47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47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47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47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47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47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47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47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47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47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47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47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47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47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47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47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47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47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47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47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47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47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47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47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47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47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47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47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47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47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47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47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47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47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47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47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47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47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47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47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47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47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47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47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47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47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47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47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47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47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47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47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47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47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47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47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47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47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47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47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47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47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47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47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47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47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47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47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47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47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47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47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47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47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47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47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47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47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47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47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47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47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47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47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47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47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47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47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47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47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47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47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47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47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47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47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47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47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47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47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47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47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47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47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47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47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47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47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47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47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47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47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47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47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47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47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47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47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47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47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47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47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47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47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47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47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47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47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47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47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47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47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47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47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47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47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47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47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47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47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47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47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47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47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47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47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47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47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47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47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47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47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47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47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47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47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47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47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47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47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47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47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47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47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47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47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47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47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47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47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47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47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47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47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47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47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47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47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47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47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47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47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47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47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47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47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47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47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47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47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47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47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47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47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47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47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47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47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47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47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47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47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47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47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47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47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47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47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47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47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47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47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47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47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47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47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47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47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47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47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47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47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47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47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47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47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47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47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47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47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47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47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47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47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47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47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47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47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47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47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47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47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47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47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47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47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47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47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47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47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47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47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47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47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47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47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47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47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47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47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47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47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47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47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47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47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47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47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47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47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47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47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47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47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47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47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47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47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47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47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47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47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47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47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47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47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47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47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47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47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47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47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47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47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47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47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47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47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47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47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47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47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47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47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47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47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47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47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47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47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47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47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47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47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47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47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47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47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47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47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47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47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47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47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47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47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47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47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47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47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47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47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47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47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47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47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47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47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47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47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47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47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47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47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47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47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47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47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47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47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47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47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47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47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47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47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47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47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47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47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47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47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47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47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47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47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47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47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47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47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47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47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47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47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47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47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47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47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47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47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47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47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47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47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47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47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47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47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47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47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47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47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47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47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47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47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47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47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47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47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47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47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47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47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47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47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47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47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47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47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47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47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47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47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47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47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47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47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47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47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47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47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47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47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47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47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47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47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47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47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47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47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47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47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47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47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47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47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47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47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47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47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47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47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47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47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47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47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47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47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47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47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47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47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47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47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47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47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47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47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47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47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47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47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47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47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47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47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47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47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47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47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47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47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47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47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47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47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47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47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47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47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47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47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47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47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47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47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47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47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47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47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47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47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47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47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47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47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47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47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47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47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47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47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47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47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47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47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47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47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47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47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47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47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47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47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47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47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47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47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47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47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47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47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47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47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47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47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47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47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47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47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47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47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47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47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47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47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47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47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47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47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47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47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47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47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47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47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47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47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47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47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47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47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47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47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47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47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47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47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47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47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47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47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47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47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47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47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47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47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47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47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47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47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47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47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47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47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47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47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47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47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47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47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47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47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47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47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47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47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47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47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47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47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47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47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47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47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47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47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47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47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47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47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47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47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47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47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47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47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47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47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47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47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47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47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47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47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47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47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47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47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47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47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47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47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47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47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47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47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47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47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47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47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47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47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47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47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47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47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47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47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47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47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47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47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47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47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47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47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47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47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47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47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47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47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47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47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47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47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47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47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47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47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47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47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47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47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47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47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47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47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47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47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47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47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47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47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47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47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47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47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47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47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47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47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47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47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47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47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47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47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47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47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47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47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47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47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47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47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47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47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47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47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47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47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47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47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47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47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47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47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47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47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47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47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47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47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47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47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47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47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47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47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47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47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47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47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47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47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47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47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47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47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47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47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47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47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47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47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47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47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47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47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47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47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47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47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47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47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47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47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47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47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47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47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47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47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47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47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47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47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47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47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47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47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47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47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47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47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47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47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47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47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47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47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47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47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47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47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47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47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47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47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47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47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47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47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47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47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47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47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47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47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47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47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47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47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47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47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47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47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47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47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47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47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47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47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47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47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47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47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47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47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47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47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47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47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47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47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47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47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47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47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47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47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47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47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47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47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47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47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47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47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47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47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47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47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47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47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47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47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47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47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47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47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47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47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47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47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47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47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47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47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47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47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47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47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47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47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47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47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47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47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47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47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47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47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47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47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47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47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47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47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47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47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47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47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47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47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47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47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47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47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47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47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47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47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47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47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47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47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47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47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47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47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47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47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47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47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47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47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47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47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47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47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47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47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47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47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47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47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47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47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47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47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47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47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47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47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47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47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47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47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47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47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47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47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47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47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47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47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47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47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47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47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47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47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47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47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47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47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47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47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47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47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47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47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47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47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47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47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47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47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47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47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47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47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47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47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47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47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47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47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47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47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47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47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47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47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47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47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47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47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47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47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47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47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47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47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47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47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47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47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47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47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47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47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47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47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47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47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47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47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47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47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47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47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47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47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47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47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47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47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47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47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47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47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47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47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47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47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47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47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47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47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47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47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47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47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47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47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47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47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47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47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47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47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47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47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47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47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47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47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47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47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47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47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47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47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47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47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47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47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47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47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47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47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47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47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47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47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47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47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47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47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47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47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47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47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47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47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47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47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47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47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47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47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47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47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47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47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47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47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47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47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47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47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47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47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47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47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47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47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47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47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47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47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47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47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47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47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47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47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47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47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47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47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47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47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47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47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47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47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47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47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47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47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47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47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47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47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47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47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47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47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47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47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47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47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47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47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47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47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47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47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47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47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47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47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47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47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47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47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47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47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47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47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47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47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47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47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47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47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47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47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47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47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47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47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47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47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47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47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47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47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47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47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47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47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47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47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47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47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47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47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47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47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47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47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47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47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47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47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47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47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47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47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47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47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47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47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47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47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47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47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47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47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47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47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47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47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47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47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47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47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47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47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47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47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47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47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47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47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47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47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47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47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47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47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47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47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47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47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47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47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47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47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47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47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47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47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47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47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47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47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47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47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47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47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47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47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47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47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47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47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47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47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47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47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47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47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47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47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47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47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47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47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47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47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47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47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47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47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47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47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47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47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47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47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47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47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47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47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47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47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47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47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47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47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47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47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47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47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47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47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47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47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47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47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47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47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47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47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47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47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47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47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47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47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47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47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47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47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47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47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47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47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47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47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47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47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47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47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47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47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47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47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47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47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47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47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47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47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47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47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47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47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47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47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47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47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47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47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47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47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47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47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47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47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47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47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47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47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47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47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47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47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47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47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47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47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47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47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47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47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47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47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47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47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47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47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47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47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47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47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47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47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47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47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47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47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47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47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47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47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47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47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47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47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47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47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47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47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47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47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47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47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47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47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47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47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47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47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47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47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47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47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47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47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47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47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47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47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47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47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47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47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47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47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47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47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47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47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47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47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47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47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47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47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47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47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47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47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47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47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47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47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47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47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47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47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47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47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47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47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47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47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47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47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47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47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47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47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47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47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47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47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47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47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47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47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47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47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47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47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47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47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47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47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47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47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47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47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47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47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47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47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47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47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47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47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47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47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47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47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47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47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47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47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47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47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47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47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47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47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47">
        <v>42387</v>
      </c>
      <c r="E2279">
        <v>99.120002746582031</v>
      </c>
    </row>
    <row r="2280" spans="1:30" x14ac:dyDescent="0.2">
      <c r="A2280" s="47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47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47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47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47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47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47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47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47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47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47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47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47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47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47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47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47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47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47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47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47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47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47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47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47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47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47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47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47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47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47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47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47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47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47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47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47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47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47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47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47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47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47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47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47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47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47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47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47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47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47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47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47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47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47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47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47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47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47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47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47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47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47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47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47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47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47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47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47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47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47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47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47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47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47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47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47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47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47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47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47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47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47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47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47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47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47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47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47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47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47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47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47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47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47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47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47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47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47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47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47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47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47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47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47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47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47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47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47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47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47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47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47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47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47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47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47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47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47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47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47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47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47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47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47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47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47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47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47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47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47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47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47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47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47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47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47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47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47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47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47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47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47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47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47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47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47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47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47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47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47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47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47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47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47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47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47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47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47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47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47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47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47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47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47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47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47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47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47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47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47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47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47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47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47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47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47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47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47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47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47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47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47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47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47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47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47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47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47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47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47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47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47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47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47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47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47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47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47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47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47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47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47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47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47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47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47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47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47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47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47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47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47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47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47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47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47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47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47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47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47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47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47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47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47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47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47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47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47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47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47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47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47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47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47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47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47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47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47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47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47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47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47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47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47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47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47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47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47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47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47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47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47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47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47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47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47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47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47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47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47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47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47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47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47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47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47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47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47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47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47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47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47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47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47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47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47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47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47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47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47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47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47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47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47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47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47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47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47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47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47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47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47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47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47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47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47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47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47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47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47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47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47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47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47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47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47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47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47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47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47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47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47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47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47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47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47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47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47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47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47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47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47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47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47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47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47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47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47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47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47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47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47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47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47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47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47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47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47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47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47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47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47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47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47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47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47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47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47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47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47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47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47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47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47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47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47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47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47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47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47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47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47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47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47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47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47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47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47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47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47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47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47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47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47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47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47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47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47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47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47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47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47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47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47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47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47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47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47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47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47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47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47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47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47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47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47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47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47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47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47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47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47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47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47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47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47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47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47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47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47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47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47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47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47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47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47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47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47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47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47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47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47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47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47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47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47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47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47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47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47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47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47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47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47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47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47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47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47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47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47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47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47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47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47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47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47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47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47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47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47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47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47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47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47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47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47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47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47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47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47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47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47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47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47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47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47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47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47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47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47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47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47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47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47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47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47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47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47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47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47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47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47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47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47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47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47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47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47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47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47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47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47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47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47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47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47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47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47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47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47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47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47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47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47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47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47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47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47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47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47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47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47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47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47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47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47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47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47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47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47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47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47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47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47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47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47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47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47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47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47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47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47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47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47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47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47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47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47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47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47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47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47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47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47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47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47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47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47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47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47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47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47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47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47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47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47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47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47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47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47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47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47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47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47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47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47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47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47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47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47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47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47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47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47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47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47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47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47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47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47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47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47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47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47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47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47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47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47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47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47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47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47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47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47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47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47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47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47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47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47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47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47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47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47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47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47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47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47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47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47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47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47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47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47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47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47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47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47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47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47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47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47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47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47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47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47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47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47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47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47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47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47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47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47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47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47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47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47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47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47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47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47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47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47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47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47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47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47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47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47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47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47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47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47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47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47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47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47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47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47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47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47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47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47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47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47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47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47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47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47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47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47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47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47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47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47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47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47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47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47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47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47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47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47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47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47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47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47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47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47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47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47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47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47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47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47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47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47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47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47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47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47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47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47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47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47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47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47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47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47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47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47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47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47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47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47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47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47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47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47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47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47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47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47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47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47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47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47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47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47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47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47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47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47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47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47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47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47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47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47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47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47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47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47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47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47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47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47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47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47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47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47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47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47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47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47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47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47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47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47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47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47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47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47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47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47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47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47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47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47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47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47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47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47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47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47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47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47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47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47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47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47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47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47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47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47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47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47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47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47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47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47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47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47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47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47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47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47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47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47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47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47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47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47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47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47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47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47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47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47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47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47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47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47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47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47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47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47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47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47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47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47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47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47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47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47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47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47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47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47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47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47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47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47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47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47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47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47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47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47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47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47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47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47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47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47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47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47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47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47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47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47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47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47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47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47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47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47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47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47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47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47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47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47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47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47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47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47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47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47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47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47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47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47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47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47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47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47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47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47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47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47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47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47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47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47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47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47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47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47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47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47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47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47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47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47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47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47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47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47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47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47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47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47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47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47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47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47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47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47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47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47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47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47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47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47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47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47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47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47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47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47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47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47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47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47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47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47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47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47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47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47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47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47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47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47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47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47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47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47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47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47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47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47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47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47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47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47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47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47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47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47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47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47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47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47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47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47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47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47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47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47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47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47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47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47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47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47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47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47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47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47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47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47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47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47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47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47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47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47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47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47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47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47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47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47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47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47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47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47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47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47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47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47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47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47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47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47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47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47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47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47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47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47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47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47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47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47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47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47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47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47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47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47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47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47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47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47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47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47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47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47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47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47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47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47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47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47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47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47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47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47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47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47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47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47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47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47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47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47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47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47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47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47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47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47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47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47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47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47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47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47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47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47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47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47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47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47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47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47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47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47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47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47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47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47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47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47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47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47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47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47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47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47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47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47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47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47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47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47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47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47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47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47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47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47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47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47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47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47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47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47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47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47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47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47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47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47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47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47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47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47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47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47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47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47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47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47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47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47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47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47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47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47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47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47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47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47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47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47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47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47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47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47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47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47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47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47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47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47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47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47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47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47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47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47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47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47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47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47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47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47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47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47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47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47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47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47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47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47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47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47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47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47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47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47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47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47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47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47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47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47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47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47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47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47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47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47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47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47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47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47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47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47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47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47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47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47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47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47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47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47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47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47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47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47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47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47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47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47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47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47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47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47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47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47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47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47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47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47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47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47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47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47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47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47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47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47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47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47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47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47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47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47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47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47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47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47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47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47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47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47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47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47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47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47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47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47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47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47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47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47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47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47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47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47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47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47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47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47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47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47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47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47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47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47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47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47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47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47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47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47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47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47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47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47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47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47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47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47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47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47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47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47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47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47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47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47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47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47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47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47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47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47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47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47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47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47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47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47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47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47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47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47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47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47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47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47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47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47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47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47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47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47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47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47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47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47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47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47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47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47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47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47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47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47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47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47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47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47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47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47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47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47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47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47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47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47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47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47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47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47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47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47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47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47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47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47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47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47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47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47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47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47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47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47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47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47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47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47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47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47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47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47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47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47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47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47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47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47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47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47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47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47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47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47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47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47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47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47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47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47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47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47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47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47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47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47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47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47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47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47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47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47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47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47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47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47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47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47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47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47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47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47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47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47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47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47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47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47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47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47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47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47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47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47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47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47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47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47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47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47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47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47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47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47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47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47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47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47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47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47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47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47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47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47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47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47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47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47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47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47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47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47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47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47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47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47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47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47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47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47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47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47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47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47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47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47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47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47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47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47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47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47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47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47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47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47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47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47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47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47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47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47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47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47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47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47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47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47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47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47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47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47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47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47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47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47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47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47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47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47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47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47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47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47">
        <v>44525</v>
      </c>
      <c r="H3756">
        <v>1791.400024414062</v>
      </c>
    </row>
    <row r="3757" spans="1:30" x14ac:dyDescent="0.2">
      <c r="A3757" s="47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47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47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47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47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47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47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47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47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47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47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47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47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47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47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47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47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47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47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47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47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47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47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47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47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47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47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47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47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47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47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47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47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47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47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47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47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47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47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47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47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47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47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47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47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47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47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47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47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W31" sqref="W31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6.251573862862414E-2</v>
      </c>
      <c r="C2">
        <v>2.4743958580452089E-2</v>
      </c>
      <c r="D2">
        <v>0.1836961490920116</v>
      </c>
      <c r="E2">
        <v>-7.995966344830141E-2</v>
      </c>
      <c r="F2">
        <v>0.33277619391562419</v>
      </c>
      <c r="G2">
        <v>0.10764438853275771</v>
      </c>
      <c r="H2">
        <v>0.28717567263015348</v>
      </c>
      <c r="I2">
        <v>1.912273613633364E-2</v>
      </c>
      <c r="J2">
        <v>5.8625713380464413E-2</v>
      </c>
      <c r="K2">
        <v>2.185218002338396E-3</v>
      </c>
      <c r="L2">
        <v>7.8472891902630404E-2</v>
      </c>
      <c r="M2">
        <v>0.18878584556831901</v>
      </c>
      <c r="N2">
        <v>-2.6749618194226391E-2</v>
      </c>
      <c r="O2">
        <v>3.8062522131279697E-2</v>
      </c>
      <c r="P2">
        <v>6.4542613465539134E-2</v>
      </c>
      <c r="Q2">
        <v>0.11004178682339349</v>
      </c>
      <c r="R2">
        <v>0.46652167863331728</v>
      </c>
      <c r="S2">
        <v>-0.1444952793080104</v>
      </c>
      <c r="T2">
        <v>0.23140956016176381</v>
      </c>
      <c r="U2">
        <v>0</v>
      </c>
      <c r="V2">
        <v>0.38035656212670099</v>
      </c>
      <c r="W2">
        <v>-0.1890060639469632</v>
      </c>
      <c r="X2">
        <v>0.13312230206030051</v>
      </c>
      <c r="Y2">
        <v>0.15401665539359591</v>
      </c>
      <c r="Z2">
        <v>0.1188050064830227</v>
      </c>
      <c r="AA2">
        <v>0</v>
      </c>
      <c r="AB2">
        <v>0.1815532141088595</v>
      </c>
      <c r="AC2">
        <v>7.6269011755522365E-2</v>
      </c>
      <c r="AD2">
        <v>-0.13601406990736109</v>
      </c>
    </row>
    <row r="3" spans="1:30" x14ac:dyDescent="0.2">
      <c r="A3">
        <v>2008</v>
      </c>
      <c r="B3">
        <v>7.8678536298636415E-2</v>
      </c>
      <c r="C3">
        <v>1.4982049713243019E-2</v>
      </c>
      <c r="D3">
        <v>-0.4467490565094927</v>
      </c>
      <c r="E3">
        <v>7.4677445393262043E-2</v>
      </c>
      <c r="F3">
        <v>-0.40956868763758469</v>
      </c>
      <c r="G3">
        <v>-0.41409085172317078</v>
      </c>
      <c r="H3">
        <v>7.6749771078360562E-2</v>
      </c>
      <c r="I3">
        <v>-0.144374809530326</v>
      </c>
      <c r="J3">
        <v>-6.982380764892393E-2</v>
      </c>
      <c r="K3">
        <v>-0.30343599211019501</v>
      </c>
      <c r="L3">
        <v>-0.34039028355763962</v>
      </c>
      <c r="M3">
        <v>-0.44424863656348618</v>
      </c>
      <c r="N3">
        <v>-0.40117341822501279</v>
      </c>
      <c r="O3">
        <v>-0.26792089032834132</v>
      </c>
      <c r="P3">
        <v>-0.36483063565535262</v>
      </c>
      <c r="Q3">
        <v>-3.81248485615937E-4</v>
      </c>
      <c r="R3">
        <v>-0.7292765822212085</v>
      </c>
      <c r="S3">
        <v>-0.19327235477788671</v>
      </c>
      <c r="T3">
        <v>-0.45928871383387992</v>
      </c>
      <c r="U3">
        <v>0</v>
      </c>
      <c r="V3">
        <v>-0.30713709422132079</v>
      </c>
      <c r="W3">
        <v>-0.52015817071952275</v>
      </c>
      <c r="X3">
        <v>-0.39905235351183388</v>
      </c>
      <c r="Y3">
        <v>-0.43174232645680732</v>
      </c>
      <c r="Z3">
        <v>-0.1192613009679703</v>
      </c>
      <c r="AA3">
        <v>0</v>
      </c>
      <c r="AB3">
        <v>-0.26768629547429179</v>
      </c>
      <c r="AC3">
        <v>-0.2107351705656855</v>
      </c>
      <c r="AD3">
        <v>-0.28824467897279787</v>
      </c>
    </row>
    <row r="4" spans="1:30" x14ac:dyDescent="0.2">
      <c r="A4">
        <v>2009</v>
      </c>
      <c r="B4">
        <v>3.7209269773129328E-2</v>
      </c>
      <c r="C4">
        <v>2.509802406603812E-3</v>
      </c>
      <c r="D4">
        <v>0.18282339524425029</v>
      </c>
      <c r="E4">
        <v>-4.3863685185306138E-2</v>
      </c>
      <c r="F4">
        <v>0.55456179022409013</v>
      </c>
      <c r="G4">
        <v>0.27621320590710291</v>
      </c>
      <c r="H4">
        <v>0.24453516051438839</v>
      </c>
      <c r="I4">
        <v>0.27218249276994022</v>
      </c>
      <c r="J4">
        <v>0.1559935697731257</v>
      </c>
      <c r="K4">
        <v>0.29076629589510722</v>
      </c>
      <c r="L4">
        <v>0.34211531577414528</v>
      </c>
      <c r="M4">
        <v>0.42567647653119162</v>
      </c>
      <c r="N4">
        <v>0.33251824730094998</v>
      </c>
      <c r="O4">
        <v>0.38895074031331911</v>
      </c>
      <c r="P4">
        <v>0.23915314876734611</v>
      </c>
      <c r="Q4">
        <v>0.1074565371056313</v>
      </c>
      <c r="R4">
        <v>0.20932033055635679</v>
      </c>
      <c r="S4">
        <v>0.50039425602516874</v>
      </c>
      <c r="T4">
        <v>0.41364291428098843</v>
      </c>
      <c r="U4">
        <v>0</v>
      </c>
      <c r="V4">
        <v>0.2089909533332783</v>
      </c>
      <c r="W4">
        <v>0.35701716750185408</v>
      </c>
      <c r="X4">
        <v>0.21599492025238329</v>
      </c>
      <c r="Y4">
        <v>0.40995182950258952</v>
      </c>
      <c r="Z4">
        <v>0.13408301809039169</v>
      </c>
      <c r="AA4">
        <v>0</v>
      </c>
      <c r="AB4">
        <v>0.1078095341945577</v>
      </c>
      <c r="AC4">
        <v>0.17810390947831239</v>
      </c>
      <c r="AD4">
        <v>0.33958987069841817</v>
      </c>
    </row>
    <row r="5" spans="1:30" x14ac:dyDescent="0.2">
      <c r="A5">
        <v>2010</v>
      </c>
      <c r="B5">
        <v>6.1229573666175097E-2</v>
      </c>
      <c r="C5">
        <v>4.1820492854283131E-6</v>
      </c>
      <c r="D5">
        <v>0.14657551513812511</v>
      </c>
      <c r="E5">
        <v>2.2923898327388389E-2</v>
      </c>
      <c r="F5">
        <v>0.15652068290654811</v>
      </c>
      <c r="G5">
        <v>8.1765892851503819E-2</v>
      </c>
      <c r="H5">
        <v>0.25282614912104068</v>
      </c>
      <c r="I5">
        <v>0.1089199338925108</v>
      </c>
      <c r="J5">
        <v>0.14269877656149141</v>
      </c>
      <c r="K5">
        <v>0.24403184943825121</v>
      </c>
      <c r="L5">
        <v>0.23847401265679341</v>
      </c>
      <c r="M5">
        <v>0.18750751745316299</v>
      </c>
      <c r="N5">
        <v>0.220174555777612</v>
      </c>
      <c r="O5">
        <v>0.25451790901711041</v>
      </c>
      <c r="P5">
        <v>0.1393512702229216</v>
      </c>
      <c r="Q5">
        <v>5.856915417350661E-2</v>
      </c>
      <c r="R5">
        <v>7.1647006553330339E-3</v>
      </c>
      <c r="S5">
        <v>0.29049045870518692</v>
      </c>
      <c r="T5">
        <v>0.18680794315454499</v>
      </c>
      <c r="U5">
        <v>0</v>
      </c>
      <c r="V5">
        <v>0.19286456140660349</v>
      </c>
      <c r="W5">
        <v>0.12463593397031469</v>
      </c>
      <c r="X5">
        <v>0.25073066412109291</v>
      </c>
      <c r="Y5">
        <v>0.1105396004366019</v>
      </c>
      <c r="Z5">
        <v>0.1288826252988432</v>
      </c>
      <c r="AA5">
        <v>0</v>
      </c>
      <c r="AB5">
        <v>6.1044124254841403E-2</v>
      </c>
      <c r="AC5">
        <v>2.6212933995009569E-2</v>
      </c>
      <c r="AD5">
        <v>0.25627514733361623</v>
      </c>
    </row>
    <row r="6" spans="1:30" x14ac:dyDescent="0.2">
      <c r="A6">
        <v>2011</v>
      </c>
      <c r="B6">
        <v>7.6032662039852705E-2</v>
      </c>
      <c r="C6">
        <v>-6.0699081975590374E-4</v>
      </c>
      <c r="D6">
        <v>-0.13373328385111469</v>
      </c>
      <c r="E6">
        <v>1.725499532283092E-2</v>
      </c>
      <c r="F6">
        <v>-0.16536772383516141</v>
      </c>
      <c r="G6">
        <v>-9.326845956694696E-2</v>
      </c>
      <c r="H6">
        <v>0.1181688666868014</v>
      </c>
      <c r="I6">
        <v>7.2515690832978041E-2</v>
      </c>
      <c r="J6">
        <v>0.13314378993745371</v>
      </c>
      <c r="K6">
        <v>-1.1105140445320631E-2</v>
      </c>
      <c r="L6">
        <v>6.5669847124698588E-3</v>
      </c>
      <c r="M6">
        <v>4.6621913772906143E-2</v>
      </c>
      <c r="N6">
        <v>-2.7131224177055269E-2</v>
      </c>
      <c r="O6">
        <v>3.3515572880723148E-2</v>
      </c>
      <c r="P6">
        <v>3.4940060823117847E-2</v>
      </c>
      <c r="Q6">
        <v>0.13148334614685539</v>
      </c>
      <c r="R6">
        <v>2.9527482921973939E-2</v>
      </c>
      <c r="S6">
        <v>0.1058588907239134</v>
      </c>
      <c r="T6">
        <v>-7.5727354028713334E-2</v>
      </c>
      <c r="U6">
        <v>0</v>
      </c>
      <c r="V6">
        <v>7.0736067475851927E-2</v>
      </c>
      <c r="W6">
        <v>-0.1544585369279636</v>
      </c>
      <c r="X6">
        <v>1.9073082632143471E-2</v>
      </c>
      <c r="Y6">
        <v>4.0196131752355369E-2</v>
      </c>
      <c r="Z6">
        <v>0.14139897892573819</v>
      </c>
      <c r="AA6">
        <v>0</v>
      </c>
      <c r="AB6">
        <v>0.18839488907249691</v>
      </c>
      <c r="AC6">
        <v>0.12698891480913649</v>
      </c>
      <c r="AD6">
        <v>7.5422049492315568E-2</v>
      </c>
    </row>
    <row r="7" spans="1:30" x14ac:dyDescent="0.2">
      <c r="A7">
        <v>2012</v>
      </c>
      <c r="B7">
        <v>3.9184994991071642E-2</v>
      </c>
      <c r="C7">
        <v>-2.159985445702173E-4</v>
      </c>
      <c r="D7">
        <v>-3.5393925129034609E-2</v>
      </c>
      <c r="E7">
        <v>4.0145949145392601E-3</v>
      </c>
      <c r="F7">
        <v>0.16243961300802681</v>
      </c>
      <c r="G7">
        <v>0.1602851996878307</v>
      </c>
      <c r="H7">
        <v>5.8795539708908162E-2</v>
      </c>
      <c r="I7">
        <v>0.1036994346925794</v>
      </c>
      <c r="J7">
        <v>0.28702081759530212</v>
      </c>
      <c r="K7">
        <v>0.151401976615262</v>
      </c>
      <c r="L7">
        <v>0.16421472017839481</v>
      </c>
      <c r="M7">
        <v>0.15895304928097409</v>
      </c>
      <c r="N7">
        <v>0.2187843176360047</v>
      </c>
      <c r="O7">
        <v>0.14488628059825059</v>
      </c>
      <c r="P7">
        <v>0.14045317991152639</v>
      </c>
      <c r="Q7">
        <v>6.3354996821075926E-2</v>
      </c>
      <c r="R7">
        <v>-0.14252534803291089</v>
      </c>
      <c r="S7">
        <v>0.16286601932325459</v>
      </c>
      <c r="T7">
        <v>0.1247429322647715</v>
      </c>
      <c r="U7">
        <v>0</v>
      </c>
      <c r="V7">
        <v>3.9422943041168453E-2</v>
      </c>
      <c r="W7">
        <v>0.2392227015303211</v>
      </c>
      <c r="X7">
        <v>0.12880365179352629</v>
      </c>
      <c r="Y7">
        <v>0.1389644898582296</v>
      </c>
      <c r="Z7">
        <v>0.1071872840741773</v>
      </c>
      <c r="AA7">
        <v>0</v>
      </c>
      <c r="AB7">
        <v>3.2705970300267888E-2</v>
      </c>
      <c r="AC7">
        <v>0.15308552091648339</v>
      </c>
      <c r="AD7">
        <v>0.21316919503905571</v>
      </c>
    </row>
    <row r="8" spans="1:30" x14ac:dyDescent="0.2">
      <c r="A8">
        <v>2013</v>
      </c>
      <c r="B8">
        <v>-1.817657229092462E-2</v>
      </c>
      <c r="C8">
        <v>-8.7066786401679419E-4</v>
      </c>
      <c r="D8">
        <v>-0.1139567740443241</v>
      </c>
      <c r="E8">
        <v>4.4433747234891019E-3</v>
      </c>
      <c r="F8">
        <v>-3.9830909813288518E-2</v>
      </c>
      <c r="G8">
        <v>0.18812432504841489</v>
      </c>
      <c r="H8">
        <v>-0.31439430179734629</v>
      </c>
      <c r="I8">
        <v>4.8435180325929188E-2</v>
      </c>
      <c r="J8">
        <v>0.49377480657913991</v>
      </c>
      <c r="K8">
        <v>0.30849221406541311</v>
      </c>
      <c r="L8">
        <v>0.26714447400726421</v>
      </c>
      <c r="M8">
        <v>0.28800233430896138</v>
      </c>
      <c r="N8">
        <v>0.31343960573327367</v>
      </c>
      <c r="O8">
        <v>0.32417696536168972</v>
      </c>
      <c r="P8">
        <v>0.26059682672305801</v>
      </c>
      <c r="Q8">
        <v>-8.6357424094311019E-2</v>
      </c>
      <c r="R8">
        <v>5.9425330176247397E-2</v>
      </c>
      <c r="S8">
        <v>2.21259174474937E-2</v>
      </c>
      <c r="T8">
        <v>0.21635529862433231</v>
      </c>
      <c r="U8">
        <v>0</v>
      </c>
      <c r="V8">
        <v>0.22122853398931969</v>
      </c>
      <c r="W8">
        <v>0.28511755569377611</v>
      </c>
      <c r="X8">
        <v>0.32494124966729943</v>
      </c>
      <c r="Y8">
        <v>0.20648258155263199</v>
      </c>
      <c r="Z8">
        <v>0.21428211818414589</v>
      </c>
      <c r="AA8">
        <v>0</v>
      </c>
      <c r="AB8">
        <v>0.1120541459307457</v>
      </c>
      <c r="AC8">
        <v>0.33425907386094172</v>
      </c>
      <c r="AD8">
        <v>0.34309904019410981</v>
      </c>
    </row>
    <row r="9" spans="1:30" x14ac:dyDescent="0.2">
      <c r="A9">
        <v>2014</v>
      </c>
      <c r="B9">
        <v>5.7980711111101702E-2</v>
      </c>
      <c r="C9">
        <v>-6.5199912156121975E-4</v>
      </c>
      <c r="D9">
        <v>-0.19600738065071269</v>
      </c>
      <c r="E9">
        <v>0.11428581456821429</v>
      </c>
      <c r="F9">
        <v>1.173132500176755E-2</v>
      </c>
      <c r="G9">
        <v>-3.8560205441511619E-2</v>
      </c>
      <c r="H9">
        <v>-2.4267441100890741E-2</v>
      </c>
      <c r="I9">
        <v>1.847597414690583E-2</v>
      </c>
      <c r="J9">
        <v>0.32535590266149528</v>
      </c>
      <c r="K9">
        <v>7.2882770975943312E-2</v>
      </c>
      <c r="L9">
        <v>0.1097347999775365</v>
      </c>
      <c r="M9">
        <v>0.19292209145641001</v>
      </c>
      <c r="N9">
        <v>4.5090701472965122E-2</v>
      </c>
      <c r="O9">
        <v>7.6822521380444209E-2</v>
      </c>
      <c r="P9">
        <v>0.14223612386702211</v>
      </c>
      <c r="Q9">
        <v>3.30193227686707E-2</v>
      </c>
      <c r="R9">
        <v>-0.49419004391274868</v>
      </c>
      <c r="S9">
        <v>0.27147622787388359</v>
      </c>
      <c r="T9">
        <v>8.7292558538412224E-2</v>
      </c>
      <c r="U9">
        <v>0</v>
      </c>
      <c r="V9">
        <v>-5.9594487742461233E-2</v>
      </c>
      <c r="W9">
        <v>0.15398820101323621</v>
      </c>
      <c r="X9">
        <v>0.12198432486925739</v>
      </c>
      <c r="Y9">
        <v>0.1819955746892877</v>
      </c>
      <c r="Z9">
        <v>0.16300686973888359</v>
      </c>
      <c r="AA9">
        <v>0</v>
      </c>
      <c r="AB9">
        <v>0.27721977860027092</v>
      </c>
      <c r="AC9">
        <v>0.24023139314780809</v>
      </c>
      <c r="AD9">
        <v>0.10372021975030921</v>
      </c>
    </row>
    <row r="10" spans="1:30" x14ac:dyDescent="0.2">
      <c r="A10">
        <v>2015</v>
      </c>
      <c r="B10">
        <v>2.6984341951583608E-3</v>
      </c>
      <c r="C10">
        <v>-1.0904812816587841E-3</v>
      </c>
      <c r="D10">
        <v>-0.30892751843279442</v>
      </c>
      <c r="E10">
        <v>8.393192892825263E-2</v>
      </c>
      <c r="F10">
        <v>-0.14073879431269359</v>
      </c>
      <c r="G10">
        <v>8.4175398691600511E-3</v>
      </c>
      <c r="H10">
        <v>-0.10120615723248221</v>
      </c>
      <c r="I10">
        <v>-4.9208510676176709E-2</v>
      </c>
      <c r="J10">
        <v>0.1398554218636622</v>
      </c>
      <c r="K10">
        <v>-2.6367750618732089E-2</v>
      </c>
      <c r="L10">
        <v>-1.255327526800587E-2</v>
      </c>
      <c r="M10">
        <v>0.1091097853885792</v>
      </c>
      <c r="N10">
        <v>7.3572118261232777E-2</v>
      </c>
      <c r="O10">
        <v>1.6553715962075441E-4</v>
      </c>
      <c r="P10">
        <v>2.468169661376796E-2</v>
      </c>
      <c r="Q10">
        <v>-2.2563446001942041E-2</v>
      </c>
      <c r="R10">
        <v>-0.50357029045457147</v>
      </c>
      <c r="S10">
        <v>2.3560411571550529E-2</v>
      </c>
      <c r="T10">
        <v>-7.5347311485493118E-2</v>
      </c>
      <c r="U10">
        <v>0</v>
      </c>
      <c r="V10">
        <v>-0.2157734940804574</v>
      </c>
      <c r="W10">
        <v>-2.414536159766278E-3</v>
      </c>
      <c r="X10">
        <v>-3.007363617206393E-2</v>
      </c>
      <c r="Y10">
        <v>7.0876162406953047E-2</v>
      </c>
      <c r="Z10">
        <v>7.8866430771207252E-2</v>
      </c>
      <c r="AA10">
        <v>4.6012425749851649E-2</v>
      </c>
      <c r="AB10">
        <v>-4.0650700677188352E-2</v>
      </c>
      <c r="AC10">
        <v>7.9134461038987136E-2</v>
      </c>
      <c r="AD10">
        <v>0.11500305517887011</v>
      </c>
    </row>
    <row r="11" spans="1:30" x14ac:dyDescent="0.2">
      <c r="A11">
        <v>2016</v>
      </c>
      <c r="B11">
        <v>2.4707800854768199E-2</v>
      </c>
      <c r="C11">
        <v>8.7943681593272149E-4</v>
      </c>
      <c r="D11">
        <v>0.14272488431119759</v>
      </c>
      <c r="E11">
        <v>3.7798219469928673E-2</v>
      </c>
      <c r="F11">
        <v>0.15473413111623799</v>
      </c>
      <c r="G11">
        <v>4.5868847936881507E-2</v>
      </c>
      <c r="H11">
        <v>8.0306315071146606E-2</v>
      </c>
      <c r="I11">
        <v>0.13523142313283051</v>
      </c>
      <c r="J11">
        <v>-0.16211642176871091</v>
      </c>
      <c r="K11">
        <v>0.2352416494487779</v>
      </c>
      <c r="L11">
        <v>0.21150474944391051</v>
      </c>
      <c r="M11">
        <v>0.1027546009121202</v>
      </c>
      <c r="N11">
        <v>6.4279959349029636E-2</v>
      </c>
      <c r="O11">
        <v>0.27523492880985989</v>
      </c>
      <c r="P11">
        <v>0.13582633243257841</v>
      </c>
      <c r="Q11">
        <v>4.2861566756811409E-2</v>
      </c>
      <c r="R11">
        <v>0.1546944679461485</v>
      </c>
      <c r="S11">
        <v>0.1085267770181132</v>
      </c>
      <c r="T11">
        <v>0.18679121311798871</v>
      </c>
      <c r="U11">
        <v>0</v>
      </c>
      <c r="V11">
        <v>0.27768415585208828</v>
      </c>
      <c r="W11">
        <v>0.2390603381669888</v>
      </c>
      <c r="X11">
        <v>0.2065814626716834</v>
      </c>
      <c r="Y11">
        <v>0.16468494273815451</v>
      </c>
      <c r="Z11">
        <v>6.8220434251156314E-2</v>
      </c>
      <c r="AA11">
        <v>6.586726393213127E-2</v>
      </c>
      <c r="AB11">
        <v>0.16366233961915111</v>
      </c>
      <c r="AC11">
        <v>1.6423179155838909E-3</v>
      </c>
      <c r="AD11">
        <v>8.5556531823740123E-2</v>
      </c>
    </row>
    <row r="12" spans="1:30" x14ac:dyDescent="0.2">
      <c r="A12">
        <v>2017</v>
      </c>
      <c r="B12">
        <v>3.4272645346288162E-2</v>
      </c>
      <c r="C12">
        <v>6.4345472206126519E-3</v>
      </c>
      <c r="D12">
        <v>3.174874116967441E-2</v>
      </c>
      <c r="E12">
        <v>-0.1119334990861612</v>
      </c>
      <c r="F12">
        <v>0.31230180435619831</v>
      </c>
      <c r="G12">
        <v>0.2205439066095827</v>
      </c>
      <c r="H12">
        <v>0.12378122930820511</v>
      </c>
      <c r="I12">
        <v>5.5536057196960857E-2</v>
      </c>
      <c r="J12">
        <v>0.18618077020757251</v>
      </c>
      <c r="K12">
        <v>0.13818045297594181</v>
      </c>
      <c r="L12">
        <v>0.1471558403287706</v>
      </c>
      <c r="M12">
        <v>0.27914614224916512</v>
      </c>
      <c r="N12">
        <v>0.20147813487872479</v>
      </c>
      <c r="O12">
        <v>0.124691031771571</v>
      </c>
      <c r="P12">
        <v>0.19111695105515589</v>
      </c>
      <c r="Q12">
        <v>2.8433118938825941E-2</v>
      </c>
      <c r="R12">
        <v>7.8655867156159132E-2</v>
      </c>
      <c r="S12">
        <v>4.9654481439839748E-2</v>
      </c>
      <c r="T12">
        <v>0.21485486489162409</v>
      </c>
      <c r="U12">
        <v>0</v>
      </c>
      <c r="V12">
        <v>-1.1441929172186669E-2</v>
      </c>
      <c r="W12">
        <v>0.19622294003280069</v>
      </c>
      <c r="X12">
        <v>0.21327520326566449</v>
      </c>
      <c r="Y12">
        <v>0.29122294099071638</v>
      </c>
      <c r="Z12">
        <v>0.12130802349983159</v>
      </c>
      <c r="AA12">
        <v>0.10277441232011759</v>
      </c>
      <c r="AB12">
        <v>0.1209799639377631</v>
      </c>
      <c r="AC12">
        <v>0.18779270769493209</v>
      </c>
      <c r="AD12">
        <v>0.20302401182570681</v>
      </c>
    </row>
    <row r="13" spans="1:30" x14ac:dyDescent="0.2">
      <c r="A13">
        <v>2018</v>
      </c>
      <c r="B13">
        <v>5.194818663840417E-3</v>
      </c>
      <c r="C13">
        <v>1.7117138507782181E-2</v>
      </c>
      <c r="D13">
        <v>-0.13840254079503689</v>
      </c>
      <c r="E13">
        <v>4.7735933361948368E-2</v>
      </c>
      <c r="F13">
        <v>-0.16250819429892341</v>
      </c>
      <c r="G13">
        <v>-0.14615803639568681</v>
      </c>
      <c r="H13">
        <v>-2.1844678041344049E-2</v>
      </c>
      <c r="I13">
        <v>-2.0165834676885711E-2</v>
      </c>
      <c r="J13">
        <v>-9.5632432008087243E-2</v>
      </c>
      <c r="K13">
        <v>-0.111281166962112</v>
      </c>
      <c r="L13">
        <v>-0.1162873757458861</v>
      </c>
      <c r="M13">
        <v>7.2701452509795761E-3</v>
      </c>
      <c r="N13">
        <v>-6.1135863454804262E-2</v>
      </c>
      <c r="O13">
        <v>-8.0094142713644012E-2</v>
      </c>
      <c r="P13">
        <v>-3.9474574786384158E-2</v>
      </c>
      <c r="Q13">
        <v>-1.1428766744354221E-2</v>
      </c>
      <c r="R13">
        <v>-0.1781068609828321</v>
      </c>
      <c r="S13">
        <v>-4.5614140325108021E-2</v>
      </c>
      <c r="T13">
        <v>-0.15702866932593909</v>
      </c>
      <c r="U13">
        <v>-0.1716258073773296</v>
      </c>
      <c r="V13">
        <v>-0.19289117996520119</v>
      </c>
      <c r="W13">
        <v>-0.12115218118859269</v>
      </c>
      <c r="X13">
        <v>-0.12998427995012901</v>
      </c>
      <c r="Y13">
        <v>-2.2227223728344958E-3</v>
      </c>
      <c r="Z13">
        <v>-6.7552552149295564E-2</v>
      </c>
      <c r="AA13">
        <v>-5.2554724887419191E-3</v>
      </c>
      <c r="AB13">
        <v>5.9314813695184543E-2</v>
      </c>
      <c r="AC13">
        <v>6.4926008816186376E-2</v>
      </c>
      <c r="AD13">
        <v>1.905030172111211E-2</v>
      </c>
    </row>
    <row r="14" spans="1:30" x14ac:dyDescent="0.2">
      <c r="A14">
        <v>2019</v>
      </c>
      <c r="B14">
        <v>8.0952621053471452E-2</v>
      </c>
      <c r="C14">
        <v>2.02276006245623E-2</v>
      </c>
      <c r="D14">
        <v>7.9553747473860126E-2</v>
      </c>
      <c r="E14">
        <v>-3.4573857007177411E-3</v>
      </c>
      <c r="F14">
        <v>0.17631919414116951</v>
      </c>
      <c r="G14">
        <v>0.20761689597460989</v>
      </c>
      <c r="H14">
        <v>0.17740943256628339</v>
      </c>
      <c r="I14">
        <v>0.13424527482915299</v>
      </c>
      <c r="J14">
        <v>0.233010193556629</v>
      </c>
      <c r="K14">
        <v>0.2334944800846562</v>
      </c>
      <c r="L14">
        <v>0.24356709116458691</v>
      </c>
      <c r="M14">
        <v>0.33830263466805061</v>
      </c>
      <c r="N14">
        <v>0.2446808199614848</v>
      </c>
      <c r="O14">
        <v>0.21292534726383741</v>
      </c>
      <c r="P14">
        <v>0.27865338453807598</v>
      </c>
      <c r="Q14">
        <v>7.9416413408891273E-2</v>
      </c>
      <c r="R14">
        <v>0.31044626695974581</v>
      </c>
      <c r="S14">
        <v>0.28311528850131218</v>
      </c>
      <c r="T14">
        <v>0.22333154666406119</v>
      </c>
      <c r="U14">
        <v>0.27064618719946398</v>
      </c>
      <c r="V14">
        <v>0.10929118987621569</v>
      </c>
      <c r="W14">
        <v>0.2804106184138202</v>
      </c>
      <c r="X14">
        <v>0.26239654505607168</v>
      </c>
      <c r="Y14">
        <v>0.42045412871861898</v>
      </c>
      <c r="Z14">
        <v>0.25418432832601873</v>
      </c>
      <c r="AA14">
        <v>0.28314785047566338</v>
      </c>
      <c r="AB14">
        <v>0.25433513936298902</v>
      </c>
      <c r="AC14">
        <v>0.2101757305575758</v>
      </c>
      <c r="AD14">
        <v>0.25229264930504181</v>
      </c>
    </row>
    <row r="15" spans="1:30" x14ac:dyDescent="0.2">
      <c r="A15">
        <v>2020</v>
      </c>
      <c r="B15">
        <v>7.2878334183578031E-2</v>
      </c>
      <c r="C15">
        <v>3.6515228777787012E-3</v>
      </c>
      <c r="D15">
        <v>-2.3011139855891431E-2</v>
      </c>
      <c r="E15">
        <v>-7.1512960871343179E-2</v>
      </c>
      <c r="F15">
        <v>0.1957320629377878</v>
      </c>
      <c r="G15">
        <v>0.1125310028508176</v>
      </c>
      <c r="H15">
        <v>0.2396300633458488</v>
      </c>
      <c r="I15">
        <v>5.4568333651555452E-2</v>
      </c>
      <c r="J15">
        <v>0.29234177158388053</v>
      </c>
      <c r="K15">
        <v>0.26528507088474229</v>
      </c>
      <c r="L15">
        <v>0.21077006613932331</v>
      </c>
      <c r="M15">
        <v>0.44247613317325751</v>
      </c>
      <c r="N15">
        <v>0.26442949731968141</v>
      </c>
      <c r="O15">
        <v>0.20205261594991231</v>
      </c>
      <c r="P15">
        <v>0.2153399371491822</v>
      </c>
      <c r="Q15">
        <v>0.10188064102240039</v>
      </c>
      <c r="R15">
        <v>-0.86882042525356895</v>
      </c>
      <c r="S15">
        <v>5.4837315078713811E-2</v>
      </c>
      <c r="T15">
        <v>0.27197392107814128</v>
      </c>
      <c r="U15">
        <v>0.28223621268474242</v>
      </c>
      <c r="V15">
        <v>-0.2191638575222653</v>
      </c>
      <c r="W15">
        <v>7.5920532297526377E-2</v>
      </c>
      <c r="X15">
        <v>0.1633894021250204</v>
      </c>
      <c r="Y15">
        <v>0.42470320847383419</v>
      </c>
      <c r="Z15">
        <v>0.1430516771387603</v>
      </c>
      <c r="AA15">
        <v>7.0694601772730681E-2</v>
      </c>
      <c r="AB15">
        <v>9.1683915660464632E-2</v>
      </c>
      <c r="AC15">
        <v>0.16871247279981649</v>
      </c>
      <c r="AD15">
        <v>0.30547040155899041</v>
      </c>
    </row>
    <row r="16" spans="1:30" x14ac:dyDescent="0.2">
      <c r="A16">
        <v>2021</v>
      </c>
      <c r="B16">
        <v>-1.590962851088595E-2</v>
      </c>
      <c r="C16">
        <v>-9.8287330364166259E-4</v>
      </c>
      <c r="D16">
        <v>0.27866184485326573</v>
      </c>
      <c r="E16">
        <v>6.3767426867023524E-2</v>
      </c>
      <c r="F16">
        <v>-2.7472846623740721E-2</v>
      </c>
      <c r="G16">
        <v>0.1113455507718709</v>
      </c>
      <c r="H16">
        <v>-5.1370175417413733E-2</v>
      </c>
      <c r="I16">
        <v>3.9748162743422411E-2</v>
      </c>
      <c r="J16">
        <v>3.9534916286004917E-2</v>
      </c>
      <c r="K16">
        <v>0.17284430957215069</v>
      </c>
      <c r="L16">
        <v>0.24897569779024789</v>
      </c>
      <c r="M16">
        <v>0.27310175867138192</v>
      </c>
      <c r="N16">
        <v>0.1723112724539764</v>
      </c>
      <c r="O16">
        <v>0.26769688793860802</v>
      </c>
      <c r="P16">
        <v>0.27468697521642288</v>
      </c>
      <c r="Q16">
        <v>5.52068347956719E-2</v>
      </c>
      <c r="R16">
        <v>0.57211485252904171</v>
      </c>
      <c r="S16">
        <v>0.38386139491191479</v>
      </c>
      <c r="T16">
        <v>0.26656606052115561</v>
      </c>
      <c r="U16">
        <v>0.17616222245892241</v>
      </c>
      <c r="V16">
        <v>0.46939591091065858</v>
      </c>
      <c r="W16">
        <v>0.33008521287827269</v>
      </c>
      <c r="X16">
        <v>0.22775905871066679</v>
      </c>
      <c r="Y16">
        <v>0.33323115064618869</v>
      </c>
      <c r="Z16">
        <v>0.17576676410793229</v>
      </c>
      <c r="AA16">
        <v>0.42255319782985179</v>
      </c>
      <c r="AB16">
        <v>0.19948141291215729</v>
      </c>
      <c r="AC16">
        <v>0.24275226938468139</v>
      </c>
      <c r="AD16">
        <v>0.27123490183017268</v>
      </c>
    </row>
    <row r="17" spans="1:30" x14ac:dyDescent="0.2">
      <c r="A17">
        <v>2022</v>
      </c>
      <c r="B17">
        <v>-2.2840243942434779E-2</v>
      </c>
      <c r="C17">
        <v>-1.091218101009206E-4</v>
      </c>
      <c r="D17">
        <v>0.1080865527207361</v>
      </c>
      <c r="E17">
        <v>-7.737624980256208E-3</v>
      </c>
      <c r="F17">
        <v>-9.185061827856944E-3</v>
      </c>
      <c r="G17">
        <v>-3.9333686539731683E-2</v>
      </c>
      <c r="H17">
        <v>4.8579573631993833E-3</v>
      </c>
      <c r="I17">
        <v>-3.3729643648177647E-2</v>
      </c>
      <c r="J17">
        <v>-0.14916862405301881</v>
      </c>
      <c r="K17">
        <v>-0.1239264326319048</v>
      </c>
      <c r="L17">
        <v>-8.0512197557269349E-2</v>
      </c>
      <c r="M17">
        <v>-0.11086102797073109</v>
      </c>
      <c r="N17">
        <v>-8.8165286575761836E-2</v>
      </c>
      <c r="O17">
        <v>-9.5018071843052887E-2</v>
      </c>
      <c r="P17">
        <v>-6.0918285335449851E-2</v>
      </c>
      <c r="Q17">
        <v>-3.2345620321326152E-2</v>
      </c>
      <c r="R17">
        <v>0.17122556952193399</v>
      </c>
      <c r="S17">
        <v>-8.9862731591050959E-2</v>
      </c>
      <c r="T17">
        <v>-7.1645532502937814E-2</v>
      </c>
      <c r="U17">
        <v>-8.9663776521178962E-2</v>
      </c>
      <c r="V17">
        <v>0.18943564515927569</v>
      </c>
      <c r="W17">
        <v>1.6137889696467341E-2</v>
      </c>
      <c r="X17">
        <v>-4.5974572150249249E-2</v>
      </c>
      <c r="Y17">
        <v>-9.1313144575626115E-2</v>
      </c>
      <c r="Z17">
        <v>-1.526692793484552E-2</v>
      </c>
      <c r="AA17">
        <v>-9.2662569542941831E-2</v>
      </c>
      <c r="AB17">
        <v>-3.329750609308868E-2</v>
      </c>
      <c r="AC17">
        <v>-5.1602501237707599E-2</v>
      </c>
      <c r="AD17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W16"/>
  <sheetViews>
    <sheetView showGridLines="0" tabSelected="1" zoomScale="180" zoomScaleNormal="180" workbookViewId="0">
      <pane xSplit="3" topLeftCell="O1" activePane="topRight" state="frozen"/>
      <selection activeCell="E21" sqref="E21"/>
      <selection pane="topRight" activeCell="W28" sqref="W28"/>
    </sheetView>
  </sheetViews>
  <sheetFormatPr baseColWidth="10" defaultRowHeight="15" x14ac:dyDescent="0.2"/>
  <cols>
    <col min="1" max="1" width="10.83203125" style="27" customWidth="1"/>
    <col min="3" max="3" width="19.5" style="27" customWidth="1"/>
    <col min="18" max="20" width="10.83203125" style="27" customWidth="1"/>
  </cols>
  <sheetData>
    <row r="6" spans="2:23" x14ac:dyDescent="0.2">
      <c r="B6" s="46"/>
      <c r="C6" s="46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70</v>
      </c>
      <c r="V6" s="24" t="s">
        <v>71</v>
      </c>
      <c r="W6" s="24" t="s">
        <v>72</v>
      </c>
    </row>
    <row r="7" spans="2:23" x14ac:dyDescent="0.2">
      <c r="B7" s="8" t="s">
        <v>34</v>
      </c>
      <c r="C7" s="8" t="s">
        <v>73</v>
      </c>
      <c r="D7" s="10">
        <f>VLOOKUP($D$6,'DB Annual Returns'!A:AD,(MATCH(B7,'DB Annual Returns'!$A$1:$AD$1,)))</f>
        <v>6.4542613465539134E-2</v>
      </c>
      <c r="E7" s="10">
        <f>VLOOKUP($E$6,'DB Annual Returns'!A:AD,(MATCH(B7,'DB Annual Returns'!$A$1:$AD$1,)))</f>
        <v>-0.36483063565535262</v>
      </c>
      <c r="F7" s="10">
        <f>VLOOKUP($F$6,'DB Annual Returns'!A:AD,(MATCH(B7,'DB Annual Returns'!$A$1:$AD$1,)))</f>
        <v>0.23915314876734611</v>
      </c>
      <c r="G7" s="10">
        <f>VLOOKUP($G$6,'DB Annual Returns'!A:AD,(MATCH(B7,'DB Annual Returns'!$A$1:$AD$1,)))</f>
        <v>0.1393512702229216</v>
      </c>
      <c r="H7" s="10">
        <f>VLOOKUP($H$6,'DB Annual Returns'!A:AD,(MATCH(B7,'DB Annual Returns'!$A$1:$AD$1,)))</f>
        <v>3.4940060823117847E-2</v>
      </c>
      <c r="I7" s="10">
        <f>VLOOKUP($I$6,'DB Annual Returns'!A:AD,(MATCH(B7,'DB Annual Returns'!$A$1:$AD$1,)))</f>
        <v>0.14045317991152639</v>
      </c>
      <c r="J7" s="10">
        <f>VLOOKUP($J$6,'DB Annual Returns'!A:AD,(MATCH(B7,'DB Annual Returns'!$A$1:$AD$1,)))</f>
        <v>0.26059682672305801</v>
      </c>
      <c r="K7" s="10">
        <f>VLOOKUP($K$6,'DB Annual Returns'!A:AD,(MATCH(B7,'DB Annual Returns'!$A$1:$AD$1,)))</f>
        <v>0.14223612386702211</v>
      </c>
      <c r="L7" s="10">
        <f>VLOOKUP($L$6,'DB Annual Returns'!A:AD,(MATCH(B7,'DB Annual Returns'!$A$1:$AD$1,)))</f>
        <v>2.468169661376796E-2</v>
      </c>
      <c r="M7" s="10">
        <f>VLOOKUP($M$6,'DB Annual Returns'!A:AD,(MATCH(B7,'DB Annual Returns'!$A$1:$AD$1,)))</f>
        <v>0.13582633243257841</v>
      </c>
      <c r="N7" s="10">
        <f>VLOOKUP($N$6,'DB Annual Returns'!A:AD,(MATCH(B7,'DB Annual Returns'!$A$1:$AD$1,)))</f>
        <v>0.19111695105515589</v>
      </c>
      <c r="O7" s="10">
        <f>VLOOKUP($O$6,'DB Annual Returns'!A:AD,(MATCH(B7,'DB Annual Returns'!$A$1:$AD$1,)))</f>
        <v>-3.9474574786384158E-2</v>
      </c>
      <c r="P7" s="10">
        <f>VLOOKUP($P$6,'DB Annual Returns'!A:AD,(MATCH(B7,'DB Annual Returns'!$A$1:$AD$1,)))</f>
        <v>0.27865338453807598</v>
      </c>
      <c r="Q7" s="10">
        <f>VLOOKUP($Q$6,'DB Annual Returns'!A:AD,(MATCH(B7,'DB Annual Returns'!$A$1:$AD$1,)))</f>
        <v>0.2153399371491822</v>
      </c>
      <c r="R7" s="10">
        <f>VLOOKUP($R$6,'DB Annual Returns'!A:AD,(MATCH(B7,'DB Annual Returns'!$A$1:$AD$1,)))</f>
        <v>0.27468697521642288</v>
      </c>
      <c r="S7" s="10">
        <f>VLOOKUP($S$6,'DB Annual Returns'!A:AD,(MATCH(B7,'DB Annual Returns'!$A$1:$AD$1,)))</f>
        <v>-6.0918285335449851E-2</v>
      </c>
      <c r="T7" s="45"/>
      <c r="U7" s="25">
        <f t="shared" ref="U7:U16" si="0">MIN(D7:S7)</f>
        <v>-0.36483063565535262</v>
      </c>
      <c r="V7" s="26">
        <f t="shared" ref="V7:V16" si="1">MAX(D7:S7)</f>
        <v>0.27865338453807598</v>
      </c>
      <c r="W7" s="26">
        <f>AVERAGE(D7:S7)</f>
        <v>0.10477218781303299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0.33277619391562419</v>
      </c>
      <c r="E8" s="10">
        <f>VLOOKUP($E$6,'DB Annual Returns'!A:AD,(MATCH(B8,'DB Annual Returns'!$A$1:$AD$1,)))</f>
        <v>-0.40956868763758469</v>
      </c>
      <c r="F8" s="10">
        <f>VLOOKUP($F$6,'DB Annual Returns'!A:AD,(MATCH(B8,'DB Annual Returns'!$A$1:$AD$1,)))</f>
        <v>0.55456179022409013</v>
      </c>
      <c r="G8" s="10">
        <f>VLOOKUP($G$6,'DB Annual Returns'!A:AD,(MATCH(B8,'DB Annual Returns'!$A$1:$AD$1,)))</f>
        <v>0.15652068290654811</v>
      </c>
      <c r="H8" s="10">
        <f>VLOOKUP($H$6,'DB Annual Returns'!A:AD,(MATCH(B8,'DB Annual Returns'!$A$1:$AD$1,)))</f>
        <v>-0.16536772383516141</v>
      </c>
      <c r="I8" s="10">
        <f>VLOOKUP($I$6,'DB Annual Returns'!A:AD,(MATCH(B8,'DB Annual Returns'!$A$1:$AD$1,)))</f>
        <v>0.16243961300802681</v>
      </c>
      <c r="J8" s="10">
        <f>VLOOKUP($J$6,'DB Annual Returns'!A:AD,(MATCH(B8,'DB Annual Returns'!$A$1:$AD$1,)))</f>
        <v>-3.9830909813288518E-2</v>
      </c>
      <c r="K8" s="10">
        <f>VLOOKUP($K$6,'DB Annual Returns'!A:AD,(MATCH(B8,'DB Annual Returns'!$A$1:$AD$1,)))</f>
        <v>1.173132500176755E-2</v>
      </c>
      <c r="L8" s="10">
        <f>VLOOKUP($L$6,'DB Annual Returns'!A:AD,(MATCH(B8,'DB Annual Returns'!$A$1:$AD$1,)))</f>
        <v>-0.14073879431269359</v>
      </c>
      <c r="M8" s="10">
        <f>VLOOKUP($M$6,'DB Annual Returns'!A:AD,(MATCH(B8,'DB Annual Returns'!$A$1:$AD$1,)))</f>
        <v>0.15473413111623799</v>
      </c>
      <c r="N8" s="10">
        <f>VLOOKUP($N$6,'DB Annual Returns'!A:AD,(MATCH(B8,'DB Annual Returns'!$A$1:$AD$1,)))</f>
        <v>0.31230180435619831</v>
      </c>
      <c r="O8" s="10">
        <f>VLOOKUP($O$6,'DB Annual Returns'!A:AD,(MATCH(B8,'DB Annual Returns'!$A$1:$AD$1,)))</f>
        <v>-0.16250819429892341</v>
      </c>
      <c r="P8" s="10">
        <f>VLOOKUP($P$6,'DB Annual Returns'!A:AD,(MATCH(B8,'DB Annual Returns'!$A$1:$AD$1,)))</f>
        <v>0.17631919414116951</v>
      </c>
      <c r="Q8" s="10">
        <f>VLOOKUP($Q$6,'DB Annual Returns'!A:AD,(MATCH(B8,'DB Annual Returns'!$A$1:$AD$1,)))</f>
        <v>0.1957320629377878</v>
      </c>
      <c r="R8" s="10">
        <f>VLOOKUP($R$6,'DB Annual Returns'!A:AD,(MATCH(B8,'DB Annual Returns'!$A$1:$AD$1,)))</f>
        <v>-2.7472846623740721E-2</v>
      </c>
      <c r="S8" s="10">
        <f>VLOOKUP($S$6,'DB Annual Returns'!A:AD,(MATCH(B8,'DB Annual Returns'!$A$1:$AD$1,)))</f>
        <v>-9.185061827856944E-3</v>
      </c>
      <c r="T8" s="45"/>
      <c r="U8" s="25">
        <f t="shared" si="0"/>
        <v>-0.40956868763758469</v>
      </c>
      <c r="V8" s="26">
        <f t="shared" si="1"/>
        <v>0.55456179022409013</v>
      </c>
      <c r="W8" s="26">
        <f t="shared" ref="W8:W16" si="2">AVERAGE(D8:S8)</f>
        <v>6.8902786203637545E-2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-0.1444952793080104</v>
      </c>
      <c r="E9" s="10">
        <f>VLOOKUP($E$6,'DB Annual Returns'!A:AD,(MATCH(B9,'DB Annual Returns'!$A$1:$AD$1,)))</f>
        <v>-0.19327235477788671</v>
      </c>
      <c r="F9" s="10">
        <f>VLOOKUP($F$6,'DB Annual Returns'!A:AD,(MATCH(B9,'DB Annual Returns'!$A$1:$AD$1,)))</f>
        <v>0.50039425602516874</v>
      </c>
      <c r="G9" s="10">
        <f>VLOOKUP($G$6,'DB Annual Returns'!A:AD,(MATCH(B9,'DB Annual Returns'!$A$1:$AD$1,)))</f>
        <v>0.29049045870518692</v>
      </c>
      <c r="H9" s="10">
        <f>VLOOKUP($H$6,'DB Annual Returns'!A:AD,(MATCH(B9,'DB Annual Returns'!$A$1:$AD$1,)))</f>
        <v>0.1058588907239134</v>
      </c>
      <c r="I9" s="10">
        <f>VLOOKUP($I$6,'DB Annual Returns'!A:AD,(MATCH(B9,'DB Annual Returns'!$A$1:$AD$1,)))</f>
        <v>0.16286601932325459</v>
      </c>
      <c r="J9" s="10">
        <f>VLOOKUP($J$6,'DB Annual Returns'!A:AD,(MATCH(B9,'DB Annual Returns'!$A$1:$AD$1,)))</f>
        <v>2.21259174474937E-2</v>
      </c>
      <c r="K9" s="10">
        <f>VLOOKUP($K$6,'DB Annual Returns'!A:AD,(MATCH(B9,'DB Annual Returns'!$A$1:$AD$1,)))</f>
        <v>0.27147622787388359</v>
      </c>
      <c r="L9" s="10">
        <f>VLOOKUP($L$6,'DB Annual Returns'!A:AD,(MATCH(B9,'DB Annual Returns'!$A$1:$AD$1,)))</f>
        <v>2.3560411571550529E-2</v>
      </c>
      <c r="M9" s="10">
        <f>VLOOKUP($M$6,'DB Annual Returns'!A:AD,(MATCH(B9,'DB Annual Returns'!$A$1:$AD$1,)))</f>
        <v>0.1085267770181132</v>
      </c>
      <c r="N9" s="10">
        <f>VLOOKUP($N$6,'DB Annual Returns'!A:AD,(MATCH(B9,'DB Annual Returns'!$A$1:$AD$1,)))</f>
        <v>4.9654481439839748E-2</v>
      </c>
      <c r="O9" s="10">
        <f>VLOOKUP($O$6,'DB Annual Returns'!A:AD,(MATCH(B9,'DB Annual Returns'!$A$1:$AD$1,)))</f>
        <v>-4.5614140325108021E-2</v>
      </c>
      <c r="P9" s="10">
        <f>VLOOKUP($P$6,'DB Annual Returns'!A:AD,(MATCH(B9,'DB Annual Returns'!$A$1:$AD$1,)))</f>
        <v>0.28311528850131218</v>
      </c>
      <c r="Q9" s="10">
        <f>VLOOKUP($Q$6,'DB Annual Returns'!A:AD,(MATCH(B9,'DB Annual Returns'!$A$1:$AD$1,)))</f>
        <v>5.4837315078713811E-2</v>
      </c>
      <c r="R9" s="10">
        <f>VLOOKUP($R$6,'DB Annual Returns'!A:AD,(MATCH(B9,'DB Annual Returns'!$A$1:$AD$1,)))</f>
        <v>0.38386139491191479</v>
      </c>
      <c r="S9" s="10">
        <f>VLOOKUP($S$6,'DB Annual Returns'!A:AD,(MATCH(B9,'DB Annual Returns'!$A$1:$AD$1,)))</f>
        <v>-8.9862731591050959E-2</v>
      </c>
      <c r="T9" s="45"/>
      <c r="U9" s="25">
        <f t="shared" si="0"/>
        <v>-0.19327235477788671</v>
      </c>
      <c r="V9" s="26">
        <f t="shared" si="1"/>
        <v>0.50039425602516874</v>
      </c>
      <c r="W9" s="26">
        <f t="shared" si="2"/>
        <v>0.11147018328864308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7.8472891902630404E-2</v>
      </c>
      <c r="E10" s="10">
        <f>VLOOKUP($E$6,'DB Annual Returns'!A:AD,(MATCH(B10,'DB Annual Returns'!$A$1:$AD$1,)))</f>
        <v>-0.34039028355763962</v>
      </c>
      <c r="F10" s="10">
        <f>VLOOKUP($F$6,'DB Annual Returns'!A:AD,(MATCH(B10,'DB Annual Returns'!$A$1:$AD$1,)))</f>
        <v>0.34211531577414528</v>
      </c>
      <c r="G10" s="10">
        <f>VLOOKUP($G$6,'DB Annual Returns'!A:AD,(MATCH(B10,'DB Annual Returns'!$A$1:$AD$1,)))</f>
        <v>0.23847401265679341</v>
      </c>
      <c r="H10" s="10">
        <f>VLOOKUP($H$6,'DB Annual Returns'!A:AD,(MATCH(B10,'DB Annual Returns'!$A$1:$AD$1,)))</f>
        <v>6.5669847124698588E-3</v>
      </c>
      <c r="I10" s="10">
        <f>VLOOKUP($I$6,'DB Annual Returns'!A:AD,(MATCH(B10,'DB Annual Returns'!$A$1:$AD$1,)))</f>
        <v>0.16421472017839481</v>
      </c>
      <c r="J10" s="10">
        <f>VLOOKUP($J$6,'DB Annual Returns'!A:AD,(MATCH(B10,'DB Annual Returns'!$A$1:$AD$1,)))</f>
        <v>0.26714447400726421</v>
      </c>
      <c r="K10" s="10">
        <f>VLOOKUP($K$6,'DB Annual Returns'!A:AD,(MATCH(B10,'DB Annual Returns'!$A$1:$AD$1,)))</f>
        <v>0.1097347999775365</v>
      </c>
      <c r="L10" s="10">
        <f>VLOOKUP($L$6,'DB Annual Returns'!A:AD,(MATCH(B10,'DB Annual Returns'!$A$1:$AD$1,)))</f>
        <v>-1.255327526800587E-2</v>
      </c>
      <c r="M10" s="10">
        <f>VLOOKUP($M$6,'DB Annual Returns'!A:AD,(MATCH(B10,'DB Annual Returns'!$A$1:$AD$1,)))</f>
        <v>0.21150474944391051</v>
      </c>
      <c r="N10" s="10">
        <f>VLOOKUP($N$6,'DB Annual Returns'!A:AD,(MATCH(B10,'DB Annual Returns'!$A$1:$AD$1,)))</f>
        <v>0.1471558403287706</v>
      </c>
      <c r="O10" s="10">
        <f>VLOOKUP($O$6,'DB Annual Returns'!A:AD,(MATCH(B10,'DB Annual Returns'!$A$1:$AD$1,)))</f>
        <v>-0.1162873757458861</v>
      </c>
      <c r="P10" s="10">
        <f>VLOOKUP($P$6,'DB Annual Returns'!A:AD,(MATCH(B10,'DB Annual Returns'!$A$1:$AD$1,)))</f>
        <v>0.24356709116458691</v>
      </c>
      <c r="Q10" s="10">
        <f>VLOOKUP($Q$6,'DB Annual Returns'!A:AD,(MATCH(B10,'DB Annual Returns'!$A$1:$AD$1,)))</f>
        <v>0.21077006613932331</v>
      </c>
      <c r="R10" s="10">
        <f>VLOOKUP($R$6,'DB Annual Returns'!A:AD,(MATCH(B10,'DB Annual Returns'!$A$1:$AD$1,)))</f>
        <v>0.24897569779024789</v>
      </c>
      <c r="S10" s="10">
        <f>VLOOKUP($S$6,'DB Annual Returns'!A:AD,(MATCH(B10,'DB Annual Returns'!$A$1:$AD$1,)))</f>
        <v>-8.0512197557269349E-2</v>
      </c>
      <c r="T10" s="45"/>
      <c r="U10" s="25">
        <f t="shared" si="0"/>
        <v>-0.34039028355763962</v>
      </c>
      <c r="V10" s="26">
        <f t="shared" si="1"/>
        <v>0.34211531577414528</v>
      </c>
      <c r="W10" s="26">
        <f t="shared" si="2"/>
        <v>0.10743459449670456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3.8062522131279697E-2</v>
      </c>
      <c r="E11" s="10">
        <f>VLOOKUP($E$6,'DB Annual Returns'!A:AD,(MATCH(B11,'DB Annual Returns'!$A$1:$AD$1,)))</f>
        <v>-0.26792089032834132</v>
      </c>
      <c r="F11" s="10">
        <f>VLOOKUP($F$6,'DB Annual Returns'!A:AD,(MATCH(B11,'DB Annual Returns'!$A$1:$AD$1,)))</f>
        <v>0.38895074031331911</v>
      </c>
      <c r="G11" s="10">
        <f>VLOOKUP($G$6,'DB Annual Returns'!A:AD,(MATCH(B11,'DB Annual Returns'!$A$1:$AD$1,)))</f>
        <v>0.25451790901711041</v>
      </c>
      <c r="H11" s="10">
        <f>VLOOKUP($H$6,'DB Annual Returns'!A:AD,(MATCH(B11,'DB Annual Returns'!$A$1:$AD$1,)))</f>
        <v>3.3515572880723148E-2</v>
      </c>
      <c r="I11" s="10">
        <f>VLOOKUP($I$6,'DB Annual Returns'!A:AD,(MATCH(B11,'DB Annual Returns'!$A$1:$AD$1,)))</f>
        <v>0.14488628059825059</v>
      </c>
      <c r="J11" s="10">
        <f>VLOOKUP($J$6,'DB Annual Returns'!A:AD,(MATCH(B11,'DB Annual Returns'!$A$1:$AD$1,)))</f>
        <v>0.32417696536168972</v>
      </c>
      <c r="K11" s="10">
        <f>VLOOKUP($K$6,'DB Annual Returns'!A:AD,(MATCH(B11,'DB Annual Returns'!$A$1:$AD$1,)))</f>
        <v>7.6822521380444209E-2</v>
      </c>
      <c r="L11" s="10">
        <f>VLOOKUP($L$6,'DB Annual Returns'!A:AD,(MATCH(B11,'DB Annual Returns'!$A$1:$AD$1,)))</f>
        <v>1.6553715962075441E-4</v>
      </c>
      <c r="M11" s="10">
        <f>VLOOKUP($M$6,'DB Annual Returns'!A:AD,(MATCH(B11,'DB Annual Returns'!$A$1:$AD$1,)))</f>
        <v>0.27523492880985989</v>
      </c>
      <c r="N11" s="10">
        <f>VLOOKUP($N$6,'DB Annual Returns'!A:AD,(MATCH(B11,'DB Annual Returns'!$A$1:$AD$1,)))</f>
        <v>0.124691031771571</v>
      </c>
      <c r="O11" s="10">
        <f>VLOOKUP($O$6,'DB Annual Returns'!A:AD,(MATCH(B11,'DB Annual Returns'!$A$1:$AD$1,)))</f>
        <v>-8.0094142713644012E-2</v>
      </c>
      <c r="P11" s="10">
        <f>VLOOKUP($P$6,'DB Annual Returns'!A:AD,(MATCH(B11,'DB Annual Returns'!$A$1:$AD$1,)))</f>
        <v>0.21292534726383741</v>
      </c>
      <c r="Q11" s="10">
        <f>VLOOKUP($Q$6,'DB Annual Returns'!A:AD,(MATCH(B11,'DB Annual Returns'!$A$1:$AD$1,)))</f>
        <v>0.20205261594991231</v>
      </c>
      <c r="R11" s="10">
        <f>VLOOKUP($R$6,'DB Annual Returns'!A:AD,(MATCH(B11,'DB Annual Returns'!$A$1:$AD$1,)))</f>
        <v>0.26769688793860802</v>
      </c>
      <c r="S11" s="10">
        <f>VLOOKUP($S$6,'DB Annual Returns'!A:AD,(MATCH(B11,'DB Annual Returns'!$A$1:$AD$1,)))</f>
        <v>-9.5018071843052887E-2</v>
      </c>
      <c r="T11" s="45"/>
      <c r="U11" s="25">
        <f t="shared" si="0"/>
        <v>-0.26792089032834132</v>
      </c>
      <c r="V11" s="26">
        <f t="shared" si="1"/>
        <v>0.38895074031331911</v>
      </c>
      <c r="W11" s="26">
        <f t="shared" si="2"/>
        <v>0.11879160973069927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0.10764438853275771</v>
      </c>
      <c r="E12" s="10">
        <f>VLOOKUP($E$6,'DB Annual Returns'!A:AD,(MATCH(B12,'DB Annual Returns'!$A$1:$AD$1,)))</f>
        <v>-0.41409085172317078</v>
      </c>
      <c r="F12" s="10">
        <f>VLOOKUP($F$6,'DB Annual Returns'!A:AD,(MATCH(B12,'DB Annual Returns'!$A$1:$AD$1,)))</f>
        <v>0.27621320590710291</v>
      </c>
      <c r="G12" s="10">
        <f>VLOOKUP($G$6,'DB Annual Returns'!A:AD,(MATCH(B12,'DB Annual Returns'!$A$1:$AD$1,)))</f>
        <v>8.1765892851503819E-2</v>
      </c>
      <c r="H12" s="10">
        <f>VLOOKUP($H$6,'DB Annual Returns'!A:AD,(MATCH(B12,'DB Annual Returns'!$A$1:$AD$1,)))</f>
        <v>-9.326845956694696E-2</v>
      </c>
      <c r="I12" s="10">
        <f>VLOOKUP($I$6,'DB Annual Returns'!A:AD,(MATCH(B12,'DB Annual Returns'!$A$1:$AD$1,)))</f>
        <v>0.1602851996878307</v>
      </c>
      <c r="J12" s="10">
        <f>VLOOKUP($J$6,'DB Annual Returns'!A:AD,(MATCH(B12,'DB Annual Returns'!$A$1:$AD$1,)))</f>
        <v>0.18812432504841489</v>
      </c>
      <c r="K12" s="10">
        <f>VLOOKUP($K$6,'DB Annual Returns'!A:AD,(MATCH(B12,'DB Annual Returns'!$A$1:$AD$1,)))</f>
        <v>-3.8560205441511619E-2</v>
      </c>
      <c r="L12" s="10">
        <f>VLOOKUP($L$6,'DB Annual Returns'!A:AD,(MATCH(B12,'DB Annual Returns'!$A$1:$AD$1,)))</f>
        <v>8.4175398691600511E-3</v>
      </c>
      <c r="M12" s="10">
        <f>VLOOKUP($M$6,'DB Annual Returns'!A:AD,(MATCH(B12,'DB Annual Returns'!$A$1:$AD$1,)))</f>
        <v>4.5868847936881507E-2</v>
      </c>
      <c r="N12" s="10">
        <f>VLOOKUP($N$6,'DB Annual Returns'!A:AD,(MATCH(B12,'DB Annual Returns'!$A$1:$AD$1,)))</f>
        <v>0.2205439066095827</v>
      </c>
      <c r="O12" s="10">
        <f>VLOOKUP($O$6,'DB Annual Returns'!A:AD,(MATCH(B12,'DB Annual Returns'!$A$1:$AD$1,)))</f>
        <v>-0.14615803639568681</v>
      </c>
      <c r="P12" s="10">
        <f>VLOOKUP($P$6,'DB Annual Returns'!A:AD,(MATCH(B12,'DB Annual Returns'!$A$1:$AD$1,)))</f>
        <v>0.20761689597460989</v>
      </c>
      <c r="Q12" s="10">
        <f>VLOOKUP($Q$6,'DB Annual Returns'!A:AD,(MATCH(B12,'DB Annual Returns'!$A$1:$AD$1,)))</f>
        <v>0.1125310028508176</v>
      </c>
      <c r="R12" s="10">
        <f>VLOOKUP($R$6,'DB Annual Returns'!A:AD,(MATCH(B12,'DB Annual Returns'!$A$1:$AD$1,)))</f>
        <v>0.1113455507718709</v>
      </c>
      <c r="S12" s="10">
        <f>VLOOKUP($S$6,'DB Annual Returns'!A:AD,(MATCH(B12,'DB Annual Returns'!$A$1:$AD$1,)))</f>
        <v>-3.9333686539731683E-2</v>
      </c>
      <c r="T12" s="45"/>
      <c r="U12" s="25">
        <f t="shared" si="0"/>
        <v>-0.41409085172317078</v>
      </c>
      <c r="V12" s="26">
        <f t="shared" si="1"/>
        <v>0.27621320590710291</v>
      </c>
      <c r="W12" s="26">
        <f t="shared" si="2"/>
        <v>4.9309094773342804E-2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0.11004178682339349</v>
      </c>
      <c r="E13" s="10">
        <f>VLOOKUP($E$6,'DB Annual Returns'!A:AD,(MATCH(B13,'DB Annual Returns'!$A$1:$AD$1,)))</f>
        <v>-3.81248485615937E-4</v>
      </c>
      <c r="F13" s="10">
        <f>VLOOKUP($F$6,'DB Annual Returns'!A:AD,(MATCH(B13,'DB Annual Returns'!$A$1:$AD$1,)))</f>
        <v>0.1074565371056313</v>
      </c>
      <c r="G13" s="10">
        <f>VLOOKUP($G$6,'DB Annual Returns'!A:AD,(MATCH(B13,'DB Annual Returns'!$A$1:$AD$1,)))</f>
        <v>5.856915417350661E-2</v>
      </c>
      <c r="H13" s="10">
        <f>VLOOKUP($H$6,'DB Annual Returns'!A:AD,(MATCH(B13,'DB Annual Returns'!$A$1:$AD$1,)))</f>
        <v>0.13148334614685539</v>
      </c>
      <c r="I13" s="10">
        <f>VLOOKUP($I$6,'DB Annual Returns'!A:AD,(MATCH(B13,'DB Annual Returns'!$A$1:$AD$1,)))</f>
        <v>6.3354996821075926E-2</v>
      </c>
      <c r="J13" s="10">
        <f>VLOOKUP($J$6,'DB Annual Returns'!A:AD,(MATCH(B13,'DB Annual Returns'!$A$1:$AD$1,)))</f>
        <v>-8.6357424094311019E-2</v>
      </c>
      <c r="K13" s="10">
        <f>VLOOKUP($K$6,'DB Annual Returns'!A:AD,(MATCH(B13,'DB Annual Returns'!$A$1:$AD$1,)))</f>
        <v>3.30193227686707E-2</v>
      </c>
      <c r="L13" s="10">
        <f>VLOOKUP($L$6,'DB Annual Returns'!A:AD,(MATCH(B13,'DB Annual Returns'!$A$1:$AD$1,)))</f>
        <v>-2.2563446001942041E-2</v>
      </c>
      <c r="M13" s="10">
        <f>VLOOKUP($M$6,'DB Annual Returns'!A:AD,(MATCH(B13,'DB Annual Returns'!$A$1:$AD$1,)))</f>
        <v>4.2861566756811409E-2</v>
      </c>
      <c r="N13" s="10">
        <f>VLOOKUP($N$6,'DB Annual Returns'!A:AD,(MATCH(B13,'DB Annual Returns'!$A$1:$AD$1,)))</f>
        <v>2.8433118938825941E-2</v>
      </c>
      <c r="O13" s="10">
        <f>VLOOKUP($O$6,'DB Annual Returns'!A:AD,(MATCH(B13,'DB Annual Returns'!$A$1:$AD$1,)))</f>
        <v>-1.1428766744354221E-2</v>
      </c>
      <c r="P13" s="10">
        <f>VLOOKUP($P$6,'DB Annual Returns'!A:AD,(MATCH(B13,'DB Annual Returns'!$A$1:$AD$1,)))</f>
        <v>7.9416413408891273E-2</v>
      </c>
      <c r="Q13" s="10">
        <f>VLOOKUP($Q$6,'DB Annual Returns'!A:AD,(MATCH(B13,'DB Annual Returns'!$A$1:$AD$1,)))</f>
        <v>0.10188064102240039</v>
      </c>
      <c r="R13" s="10">
        <f>VLOOKUP($R$6,'DB Annual Returns'!A:AD,(MATCH(B13,'DB Annual Returns'!$A$1:$AD$1,)))</f>
        <v>5.52068347956719E-2</v>
      </c>
      <c r="S13" s="10">
        <f>VLOOKUP($S$6,'DB Annual Returns'!A:AD,(MATCH(B13,'DB Annual Returns'!$A$1:$AD$1,)))</f>
        <v>-3.2345620321326152E-2</v>
      </c>
      <c r="T13" s="45"/>
      <c r="U13" s="25">
        <f t="shared" si="0"/>
        <v>-8.6357424094311019E-2</v>
      </c>
      <c r="V13" s="26">
        <f t="shared" si="1"/>
        <v>0.13148334614685539</v>
      </c>
      <c r="W13" s="26">
        <f t="shared" si="2"/>
        <v>4.1165450819636559E-2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6.251573862862414E-2</v>
      </c>
      <c r="E14" s="10">
        <f>VLOOKUP($E$6,'DB Annual Returns'!A:AD,(MATCH(B14,'DB Annual Returns'!$A$1:$AD$1,)))</f>
        <v>7.8678536298636415E-2</v>
      </c>
      <c r="F14" s="10">
        <f>VLOOKUP($F$6,'DB Annual Returns'!A:AD,(MATCH(B14,'DB Annual Returns'!$A$1:$AD$1,)))</f>
        <v>3.7209269773129328E-2</v>
      </c>
      <c r="G14" s="10">
        <f>VLOOKUP($G$6,'DB Annual Returns'!A:AD,(MATCH(B14,'DB Annual Returns'!$A$1:$AD$1,)))</f>
        <v>6.1229573666175097E-2</v>
      </c>
      <c r="H14" s="10">
        <f>VLOOKUP($H$6,'DB Annual Returns'!A:AD,(MATCH(B14,'DB Annual Returns'!$A$1:$AD$1,)))</f>
        <v>7.6032662039852705E-2</v>
      </c>
      <c r="I14" s="10">
        <f>VLOOKUP($I$6,'DB Annual Returns'!A:AD,(MATCH(B14,'DB Annual Returns'!$A$1:$AD$1,)))</f>
        <v>3.9184994991071642E-2</v>
      </c>
      <c r="J14" s="10">
        <f>VLOOKUP($J$6,'DB Annual Returns'!A:AD,(MATCH(B14,'DB Annual Returns'!$A$1:$AD$1,)))</f>
        <v>-1.817657229092462E-2</v>
      </c>
      <c r="K14" s="10">
        <f>VLOOKUP($K$6,'DB Annual Returns'!A:AD,(MATCH(B14,'DB Annual Returns'!$A$1:$AD$1,)))</f>
        <v>5.7980711111101702E-2</v>
      </c>
      <c r="L14" s="10">
        <f>VLOOKUP($L$6,'DB Annual Returns'!A:AD,(MATCH(B14,'DB Annual Returns'!$A$1:$AD$1,)))</f>
        <v>2.6984341951583608E-3</v>
      </c>
      <c r="M14" s="10">
        <f>VLOOKUP($M$6,'DB Annual Returns'!A:AD,(MATCH(B14,'DB Annual Returns'!$A$1:$AD$1,)))</f>
        <v>2.4707800854768199E-2</v>
      </c>
      <c r="N14" s="10">
        <f>VLOOKUP($N$6,'DB Annual Returns'!A:AD,(MATCH(B14,'DB Annual Returns'!$A$1:$AD$1,)))</f>
        <v>3.4272645346288162E-2</v>
      </c>
      <c r="O14" s="10">
        <f>VLOOKUP($O$6,'DB Annual Returns'!A:AD,(MATCH(B14,'DB Annual Returns'!$A$1:$AD$1,)))</f>
        <v>5.194818663840417E-3</v>
      </c>
      <c r="P14" s="10">
        <f>VLOOKUP($P$6,'DB Annual Returns'!A:AD,(MATCH(B14,'DB Annual Returns'!$A$1:$AD$1,)))</f>
        <v>8.0952621053471452E-2</v>
      </c>
      <c r="Q14" s="10">
        <f>VLOOKUP($Q$6,'DB Annual Returns'!A:AD,(MATCH(B14,'DB Annual Returns'!$A$1:$AD$1,)))</f>
        <v>7.2878334183578031E-2</v>
      </c>
      <c r="R14" s="10">
        <f>VLOOKUP($R$6,'DB Annual Returns'!A:AD,(MATCH(B14,'DB Annual Returns'!$A$1:$AD$1,)))</f>
        <v>-1.590962851088595E-2</v>
      </c>
      <c r="S14" s="10">
        <f>VLOOKUP($S$6,'DB Annual Returns'!A:AD,(MATCH(B14,'DB Annual Returns'!$A$1:$AD$1,)))</f>
        <v>-2.2840243942434779E-2</v>
      </c>
      <c r="T14" s="45"/>
      <c r="U14" s="25">
        <f t="shared" si="0"/>
        <v>-2.2840243942434779E-2</v>
      </c>
      <c r="V14" s="26">
        <f t="shared" si="1"/>
        <v>8.0952621053471452E-2</v>
      </c>
      <c r="W14" s="26">
        <f t="shared" si="2"/>
        <v>3.6038106003840643E-2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0.1080865527207361</v>
      </c>
      <c r="T15" s="45"/>
      <c r="U15" s="25">
        <f t="shared" si="0"/>
        <v>-0.4467490565094927</v>
      </c>
      <c r="V15" s="26">
        <f t="shared" si="1"/>
        <v>0.27866184485326573</v>
      </c>
      <c r="W15" s="26">
        <f t="shared" si="2"/>
        <v>-1.5144424329080038E-2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2.4743958580452089E-2</v>
      </c>
      <c r="E16" s="10">
        <f>VLOOKUP($E$6,'DB Annual Returns'!A:AD,(MATCH(B16,'DB Annual Returns'!$A$1:$AD$1,)))</f>
        <v>1.4982049713243019E-2</v>
      </c>
      <c r="F16" s="10">
        <f>VLOOKUP($F$6,'DB Annual Returns'!A:AD,(MATCH(B16,'DB Annual Returns'!$A$1:$AD$1,)))</f>
        <v>2.509802406603812E-3</v>
      </c>
      <c r="G16" s="10">
        <f>VLOOKUP($G$6,'DB Annual Returns'!A:AD,(MATCH(B16,'DB Annual Returns'!$A$1:$AD$1,)))</f>
        <v>4.1820492854283131E-6</v>
      </c>
      <c r="H16" s="10">
        <f>VLOOKUP($H$6,'DB Annual Returns'!A:AD,(MATCH(B16,'DB Annual Returns'!$A$1:$AD$1,)))</f>
        <v>-6.0699081975590374E-4</v>
      </c>
      <c r="I16" s="10">
        <f>VLOOKUP($I$6,'DB Annual Returns'!A:AD,(MATCH(B16,'DB Annual Returns'!$A$1:$AD$1,)))</f>
        <v>-2.159985445702173E-4</v>
      </c>
      <c r="J16" s="10">
        <f>VLOOKUP($J$6,'DB Annual Returns'!A:AD,(MATCH(B16,'DB Annual Returns'!$A$1:$AD$1,)))</f>
        <v>-8.7066786401679419E-4</v>
      </c>
      <c r="K16" s="10">
        <f>VLOOKUP($K$6,'DB Annual Returns'!A:AD,(MATCH(B16,'DB Annual Returns'!$A$1:$AD$1,)))</f>
        <v>-6.5199912156121975E-4</v>
      </c>
      <c r="L16" s="10">
        <f>VLOOKUP($L$6,'DB Annual Returns'!A:AD,(MATCH(B16,'DB Annual Returns'!$A$1:$AD$1,)))</f>
        <v>-1.0904812816587841E-3</v>
      </c>
      <c r="M16" s="10">
        <f>VLOOKUP($M$6,'DB Annual Returns'!A:AD,(MATCH(B16,'DB Annual Returns'!$A$1:$AD$1,)))</f>
        <v>8.7943681593272149E-4</v>
      </c>
      <c r="N16" s="10">
        <f>VLOOKUP($N$6,'DB Annual Returns'!A:AD,(MATCH(B16,'DB Annual Returns'!$A$1:$AD$1,)))</f>
        <v>6.4345472206126519E-3</v>
      </c>
      <c r="O16" s="10">
        <f>VLOOKUP($O$6,'DB Annual Returns'!A:AD,(MATCH(B16,'DB Annual Returns'!$A$1:$AD$1,)))</f>
        <v>1.7117138507782181E-2</v>
      </c>
      <c r="P16" s="10">
        <f>VLOOKUP($P$6,'DB Annual Returns'!A:AD,(MATCH(B16,'DB Annual Returns'!$A$1:$AD$1,)))</f>
        <v>2.02276006245623E-2</v>
      </c>
      <c r="Q16" s="10">
        <f>VLOOKUP($Q$6,'DB Annual Returns'!A:AD,(MATCH(B16,'DB Annual Returns'!$A$1:$AD$1,)))</f>
        <v>3.6515228777787012E-3</v>
      </c>
      <c r="R16" s="10">
        <f>VLOOKUP($R$6,'DB Annual Returns'!A:AD,(MATCH(B16,'DB Annual Returns'!$A$1:$AD$1,)))</f>
        <v>-9.8287330364166259E-4</v>
      </c>
      <c r="S16" s="10">
        <f>VLOOKUP($S$6,'DB Annual Returns'!A:AD,(MATCH(B16,'DB Annual Returns'!$A$1:$AD$1,)))</f>
        <v>-1.091218101009206E-4</v>
      </c>
      <c r="T16" s="45"/>
      <c r="U16" s="25">
        <f t="shared" si="0"/>
        <v>-1.0904812816587841E-3</v>
      </c>
      <c r="V16" s="26">
        <f t="shared" si="1"/>
        <v>2.4743958580452089E-2</v>
      </c>
      <c r="W16" s="26">
        <f t="shared" si="2"/>
        <v>5.3763816281842125E-3</v>
      </c>
    </row>
  </sheetData>
  <conditionalFormatting sqref="E7:E1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6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6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6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80" zoomScaleNormal="180" workbookViewId="0">
      <pane xSplit="3" topLeftCell="E1" activePane="topRight" state="frozen"/>
      <selection pane="topRight" activeCell="Y20" sqref="Y20"/>
    </sheetView>
  </sheetViews>
  <sheetFormatPr baseColWidth="10" defaultColWidth="9.1640625" defaultRowHeight="15" x14ac:dyDescent="0.2"/>
  <cols>
    <col min="1" max="1" width="3.6640625" style="46" customWidth="1"/>
    <col min="2" max="2" width="5.83203125" style="46" customWidth="1"/>
    <col min="3" max="3" width="15.6640625" style="46" customWidth="1"/>
    <col min="4" max="19" width="9.6640625" style="46" customWidth="1"/>
    <col min="20" max="20" width="4.33203125" style="46" customWidth="1"/>
    <col min="21" max="22" width="9.1640625" style="46" customWidth="1"/>
    <col min="23" max="23" width="10.6640625" style="46" customWidth="1"/>
    <col min="24" max="24" width="2.6640625" style="46" customWidth="1"/>
    <col min="25" max="34" width="9.1640625" style="46" customWidth="1"/>
    <col min="35" max="16384" width="9.1640625" style="46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70</v>
      </c>
      <c r="V6" s="9" t="s">
        <v>71</v>
      </c>
      <c r="W6" s="9" t="s">
        <v>72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0.1188050064830227</v>
      </c>
      <c r="E7" s="10">
        <f>IF(VLOOKUP($E$6,'DB Annual Returns'!A:AD,(MATCH(B7,'DB Annual Returns'!$A$1:$AD$1,)))=0,"",VLOOKUP($E$6,'DB Annual Returns'!A:AD,(MATCH(B7,'DB Annual Returns'!$A$1:$AD$1,))))</f>
        <v>-0.1192613009679703</v>
      </c>
      <c r="F7" s="10">
        <f>IF(VLOOKUP($F$6,'DB Annual Returns'!A:AD,(MATCH(B7,'DB Annual Returns'!$A$1:$AD$1,)))=0,"",VLOOKUP($F$6,'DB Annual Returns'!A:AD,(MATCH(B7,'DB Annual Returns'!$A$1:$AD$1,))))</f>
        <v>0.13408301809039169</v>
      </c>
      <c r="G7" s="10">
        <f>IF(VLOOKUP($G$6,'DB Annual Returns'!A:AD,(MATCH(B7,'DB Annual Returns'!$A$1:$AD$1,)))=0,"",VLOOKUP($G$6,'DB Annual Returns'!A:AD,(MATCH(B7,'DB Annual Returns'!$A$1:$AD$1,))))</f>
        <v>0.1288826252988432</v>
      </c>
      <c r="H7" s="10">
        <f>IF(VLOOKUP($H$6,'DB Annual Returns'!A:AD,(MATCH(B7,'DB Annual Returns'!$A$1:$AD$1,)))=0,"",VLOOKUP($H$6,'DB Annual Returns'!A:AD,(MATCH(B7,'DB Annual Returns'!$A$1:$AD$1,))))</f>
        <v>0.14139897892573819</v>
      </c>
      <c r="I7" s="10">
        <f>IF(VLOOKUP($I$6,'DB Annual Returns'!A:AD,(MATCH(B7,'DB Annual Returns'!$A$1:$AD$1,)))=0,"",VLOOKUP($I$6,'DB Annual Returns'!A:AD,(MATCH(B7,'DB Annual Returns'!$A$1:$AD$1,))))</f>
        <v>0.1071872840741773</v>
      </c>
      <c r="J7" s="10">
        <f>IF(VLOOKUP($J$6,'DB Annual Returns'!A:AD,(MATCH(B7,'DB Annual Returns'!$A$1:$AD$1,)))=0,"",VLOOKUP($J$6,'DB Annual Returns'!A:AD,(MATCH(B7,'DB Annual Returns'!$A$1:$AD$1,))))</f>
        <v>0.21428211818414589</v>
      </c>
      <c r="K7" s="10">
        <f>IF(VLOOKUP($K$6,'DB Annual Returns'!A:AD,(MATCH(B7,'DB Annual Returns'!$A$1:$AD$1,)))=0,"",VLOOKUP($K$6,'DB Annual Returns'!A:AD,(MATCH(B7,'DB Annual Returns'!$A$1:$AD$1,))))</f>
        <v>0.16300686973888359</v>
      </c>
      <c r="L7" s="10">
        <f>IF(VLOOKUP($L$6,'DB Annual Returns'!A:AD,(MATCH(B7,'DB Annual Returns'!$A$1:$AD$1,)))=0,"",VLOOKUP($L$6,'DB Annual Returns'!A:AD,(MATCH(B7,'DB Annual Returns'!$A$1:$AD$1,))))</f>
        <v>7.8866430771207252E-2</v>
      </c>
      <c r="M7" s="10">
        <f>IF(VLOOKUP($M$6,'DB Annual Returns'!A:AD,(MATCH(B7,'DB Annual Returns'!$A$1:$AD$1,)))=0,"",VLOOKUP($M$6,'DB Annual Returns'!A:AD,(MATCH(B7,'DB Annual Returns'!$A$1:$AD$1,))))</f>
        <v>6.8220434251156314E-2</v>
      </c>
      <c r="N7" s="10">
        <f>IF(VLOOKUP($N$6,'DB Annual Returns'!A:AD,(MATCH(B7,'DB Annual Returns'!$A$1:$AD$1,)))=0,"",VLOOKUP($N$6,'DB Annual Returns'!A:AD,(MATCH(B7,'DB Annual Returns'!$A$1:$AD$1,))))</f>
        <v>0.12130802349983159</v>
      </c>
      <c r="O7" s="10">
        <f>IF(VLOOKUP($O$6,'DB Annual Returns'!A:AD,(MATCH(B7,'DB Annual Returns'!$A$1:$AD$1,)))=0,"",VLOOKUP($O$6,'DB Annual Returns'!A:AD,(MATCH(B7,'DB Annual Returns'!$A$1:$AD$1,))))</f>
        <v>-6.7552552149295564E-2</v>
      </c>
      <c r="P7" s="10">
        <f>IF(VLOOKUP($P$6,'DB Annual Returns'!A:AD,(MATCH(B7,'DB Annual Returns'!$A$1:$AD$1,)))=0,"",VLOOKUP($P$6,'DB Annual Returns'!A:AD,(MATCH(B7,'DB Annual Returns'!$A$1:$AD$1,))))</f>
        <v>0.25418432832601873</v>
      </c>
      <c r="Q7" s="10">
        <f>IF(VLOOKUP($Q$6,'DB Annual Returns'!A:AD,(MATCH(B7,'DB Annual Returns'!$A$1:$AD$1,)))=0,"",VLOOKUP($Q$6,'DB Annual Returns'!A:AD,(MATCH(B7,'DB Annual Returns'!$A$1:$AD$1,))))</f>
        <v>0.1430516771387603</v>
      </c>
      <c r="R7" s="10">
        <f>IF(VLOOKUP($R$6,'DB Annual Returns'!A:AD,(MATCH(B7,'DB Annual Returns'!$A$1:$AD$1,)))=0,"",VLOOKUP($R$6,'DB Annual Returns'!A:AD,(MATCH(B7,'DB Annual Returns'!$A$1:$AD$1,))))</f>
        <v>0.17576676410793229</v>
      </c>
      <c r="S7" s="10">
        <f>IF(VLOOKUP($S$6,'DB Annual Returns'!A:AD,(MATCH(B7,'DB Annual Returns'!$A$1:$AD$1,)))=0,"",VLOOKUP($S$6,'DB Annual Returns'!A:AD,(MATCH(B7,'DB Annual Returns'!$A$1:$AD$1,))))</f>
        <v>-1.526692793484552E-2</v>
      </c>
      <c r="U7" s="21">
        <f t="shared" ref="U7:U18" si="0">MIN(D7:S7)</f>
        <v>-0.1192613009679703</v>
      </c>
      <c r="V7" s="21">
        <f t="shared" ref="V7:V18" si="1">MAX(D7:S7)</f>
        <v>0.25418432832601873</v>
      </c>
      <c r="W7" s="21">
        <f>AVERAGE(D7:S7)</f>
        <v>0.10293517361487486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-0.13601406990736109</v>
      </c>
      <c r="E8" s="10">
        <f>IF(VLOOKUP($E$6,'DB Annual Returns'!A:AD,(MATCH(B8,'DB Annual Returns'!$A$1:$AD$1,)))=0,"",VLOOKUP($E$6,'DB Annual Returns'!A:AD,(MATCH(B8,'DB Annual Returns'!$A$1:$AD$1,))))</f>
        <v>-0.28824467897279787</v>
      </c>
      <c r="F8" s="10">
        <f>IF(VLOOKUP($F$6,'DB Annual Returns'!A:AD,(MATCH(B8,'DB Annual Returns'!$A$1:$AD$1,)))=0,"",VLOOKUP($F$6,'DB Annual Returns'!A:AD,(MATCH(B8,'DB Annual Returns'!$A$1:$AD$1,))))</f>
        <v>0.33958987069841817</v>
      </c>
      <c r="G8" s="10">
        <f>IF(VLOOKUP($G$6,'DB Annual Returns'!A:AD,(MATCH(B8,'DB Annual Returns'!$A$1:$AD$1,)))=0,"",VLOOKUP($G$6,'DB Annual Returns'!A:AD,(MATCH(B8,'DB Annual Returns'!$A$1:$AD$1,))))</f>
        <v>0.25627514733361623</v>
      </c>
      <c r="H8" s="10">
        <f>IF(VLOOKUP($H$6,'DB Annual Returns'!A:AD,(MATCH(B8,'DB Annual Returns'!$A$1:$AD$1,)))=0,"",VLOOKUP($H$6,'DB Annual Returns'!A:AD,(MATCH(B8,'DB Annual Returns'!$A$1:$AD$1,))))</f>
        <v>7.5422049492315568E-2</v>
      </c>
      <c r="I8" s="10">
        <f>IF(VLOOKUP($I$6,'DB Annual Returns'!A:AD,(MATCH(B8,'DB Annual Returns'!$A$1:$AD$1,)))=0,"",VLOOKUP($I$6,'DB Annual Returns'!A:AD,(MATCH(B8,'DB Annual Returns'!$A$1:$AD$1,))))</f>
        <v>0.21316919503905571</v>
      </c>
      <c r="J8" s="10">
        <f>IF(VLOOKUP($J$6,'DB Annual Returns'!A:AD,(MATCH(B8,'DB Annual Returns'!$A$1:$AD$1,)))=0,"",VLOOKUP($J$6,'DB Annual Returns'!A:AD,(MATCH(B8,'DB Annual Returns'!$A$1:$AD$1,))))</f>
        <v>0.34309904019410981</v>
      </c>
      <c r="K8" s="10">
        <f>IF(VLOOKUP($K$6,'DB Annual Returns'!A:AD,(MATCH(B8,'DB Annual Returns'!$A$1:$AD$1,)))=0,"",VLOOKUP($K$6,'DB Annual Returns'!A:AD,(MATCH(B8,'DB Annual Returns'!$A$1:$AD$1,))))</f>
        <v>0.10372021975030921</v>
      </c>
      <c r="L8" s="10">
        <f>IF(VLOOKUP($L$6,'DB Annual Returns'!A:AD,(MATCH(B8,'DB Annual Returns'!$A$1:$AD$1,)))=0,"",VLOOKUP($L$6,'DB Annual Returns'!A:AD,(MATCH(B8,'DB Annual Returns'!$A$1:$AD$1,))))</f>
        <v>0.11500305517887011</v>
      </c>
      <c r="M8" s="10">
        <f>IF(VLOOKUP($M$6,'DB Annual Returns'!A:AD,(MATCH(B8,'DB Annual Returns'!$A$1:$AD$1,)))=0,"",VLOOKUP($M$6,'DB Annual Returns'!A:AD,(MATCH(B8,'DB Annual Returns'!$A$1:$AD$1,))))</f>
        <v>8.5556531823740123E-2</v>
      </c>
      <c r="N8" s="10">
        <f>IF(VLOOKUP($N$6,'DB Annual Returns'!A:AD,(MATCH(B8,'DB Annual Returns'!$A$1:$AD$1,)))=0,"",VLOOKUP($N$6,'DB Annual Returns'!A:AD,(MATCH(B8,'DB Annual Returns'!$A$1:$AD$1,))))</f>
        <v>0.20302401182570681</v>
      </c>
      <c r="O8" s="10">
        <f>IF(VLOOKUP($O$6,'DB Annual Returns'!A:AD,(MATCH(B8,'DB Annual Returns'!$A$1:$AD$1,)))=0,"",VLOOKUP($O$6,'DB Annual Returns'!A:AD,(MATCH(B8,'DB Annual Returns'!$A$1:$AD$1,))))</f>
        <v>1.905030172111211E-2</v>
      </c>
      <c r="P8" s="10">
        <f>IF(VLOOKUP($P$6,'DB Annual Returns'!A:AD,(MATCH(B8,'DB Annual Returns'!$A$1:$AD$1,)))=0,"",VLOOKUP($P$6,'DB Annual Returns'!A:AD,(MATCH(B8,'DB Annual Returns'!$A$1:$AD$1,))))</f>
        <v>0.25229264930504181</v>
      </c>
      <c r="Q8" s="10">
        <f>IF(VLOOKUP($Q$6,'DB Annual Returns'!A:AD,(MATCH(B8,'DB Annual Returns'!$A$1:$AD$1,)))=0,"",VLOOKUP($Q$6,'DB Annual Returns'!A:AD,(MATCH(B8,'DB Annual Returns'!$A$1:$AD$1,))))</f>
        <v>0.30547040155899041</v>
      </c>
      <c r="R8" s="10">
        <f>IF(VLOOKUP($R$6,'DB Annual Returns'!A:AD,(MATCH(B8,'DB Annual Returns'!$A$1:$AD$1,)))=0,"",VLOOKUP($R$6,'DB Annual Returns'!A:AD,(MATCH(B8,'DB Annual Returns'!$A$1:$AD$1,))))</f>
        <v>0.27123490183017268</v>
      </c>
      <c r="S8" s="10">
        <f>IF(VLOOKUP($S$6,'DB Annual Returns'!A:AD,(MATCH(B8,'DB Annual Returns'!$A$1:$AD$1,)))=0,"",VLOOKUP($S$6,'DB Annual Returns'!A:AD,(MATCH(B8,'DB Annual Returns'!$A$1:$AD$1,))))</f>
        <v>-0.1272936071425074</v>
      </c>
      <c r="U8" s="21">
        <f t="shared" si="0"/>
        <v>-0.28824467897279787</v>
      </c>
      <c r="V8" s="21">
        <f t="shared" si="1"/>
        <v>0.34309904019410981</v>
      </c>
      <c r="W8" s="21">
        <f t="shared" ref="W8:W18" si="2">AVERAGE(D8:S8)</f>
        <v>0.12695968873304952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0.38035656212670099</v>
      </c>
      <c r="E9" s="10">
        <f>IF(VLOOKUP($E$6,'DB Annual Returns'!A:AD,(MATCH(B9,'DB Annual Returns'!$A$1:$AD$1,)))=0,"",VLOOKUP($E$6,'DB Annual Returns'!A:AD,(MATCH(B9,'DB Annual Returns'!$A$1:$AD$1,))))</f>
        <v>-0.30713709422132079</v>
      </c>
      <c r="F9" s="10">
        <f>IF(VLOOKUP($F$6,'DB Annual Returns'!A:AD,(MATCH(B9,'DB Annual Returns'!$A$1:$AD$1,)))=0,"",VLOOKUP($F$6,'DB Annual Returns'!A:AD,(MATCH(B9,'DB Annual Returns'!$A$1:$AD$1,))))</f>
        <v>0.2089909533332783</v>
      </c>
      <c r="G9" s="10">
        <f>IF(VLOOKUP($G$6,'DB Annual Returns'!A:AD,(MATCH(B9,'DB Annual Returns'!$A$1:$AD$1,)))=0,"",VLOOKUP($G$6,'DB Annual Returns'!A:AD,(MATCH(B9,'DB Annual Returns'!$A$1:$AD$1,))))</f>
        <v>0.19286456140660349</v>
      </c>
      <c r="H9" s="10">
        <f>IF(VLOOKUP($H$6,'DB Annual Returns'!A:AD,(MATCH(B9,'DB Annual Returns'!$A$1:$AD$1,)))=0,"",VLOOKUP($H$6,'DB Annual Returns'!A:AD,(MATCH(B9,'DB Annual Returns'!$A$1:$AD$1,))))</f>
        <v>7.0736067475851927E-2</v>
      </c>
      <c r="I9" s="10">
        <f>IF(VLOOKUP($I$6,'DB Annual Returns'!A:AD,(MATCH(B9,'DB Annual Returns'!$A$1:$AD$1,)))=0,"",VLOOKUP($I$6,'DB Annual Returns'!A:AD,(MATCH(B9,'DB Annual Returns'!$A$1:$AD$1,))))</f>
        <v>3.9422943041168453E-2</v>
      </c>
      <c r="J9" s="10">
        <f>IF(VLOOKUP($J$6,'DB Annual Returns'!A:AD,(MATCH(B9,'DB Annual Returns'!$A$1:$AD$1,)))=0,"",VLOOKUP($J$6,'DB Annual Returns'!A:AD,(MATCH(B9,'DB Annual Returns'!$A$1:$AD$1,))))</f>
        <v>0.22122853398931969</v>
      </c>
      <c r="K9" s="10">
        <f>IF(VLOOKUP($K$6,'DB Annual Returns'!A:AD,(MATCH(B9,'DB Annual Returns'!$A$1:$AD$1,)))=0,"",VLOOKUP($K$6,'DB Annual Returns'!A:AD,(MATCH(B9,'DB Annual Returns'!$A$1:$AD$1,))))</f>
        <v>-5.9594487742461233E-2</v>
      </c>
      <c r="L9" s="10">
        <f>IF(VLOOKUP($L$6,'DB Annual Returns'!A:AD,(MATCH(B9,'DB Annual Returns'!$A$1:$AD$1,)))=0,"",VLOOKUP($L$6,'DB Annual Returns'!A:AD,(MATCH(B9,'DB Annual Returns'!$A$1:$AD$1,))))</f>
        <v>-0.2157734940804574</v>
      </c>
      <c r="M9" s="10">
        <f>IF(VLOOKUP($M$6,'DB Annual Returns'!A:AD,(MATCH(B9,'DB Annual Returns'!$A$1:$AD$1,)))=0,"",VLOOKUP($M$6,'DB Annual Returns'!A:AD,(MATCH(B9,'DB Annual Returns'!$A$1:$AD$1,))))</f>
        <v>0.27768415585208828</v>
      </c>
      <c r="N9" s="10">
        <f>IF(VLOOKUP($N$6,'DB Annual Returns'!A:AD,(MATCH(B9,'DB Annual Returns'!$A$1:$AD$1,)))=0,"",VLOOKUP($N$6,'DB Annual Returns'!A:AD,(MATCH(B9,'DB Annual Returns'!$A$1:$AD$1,))))</f>
        <v>-1.1441929172186669E-2</v>
      </c>
      <c r="O9" s="10">
        <f>IF(VLOOKUP($O$6,'DB Annual Returns'!A:AD,(MATCH(B9,'DB Annual Returns'!$A$1:$AD$1,)))=0,"",VLOOKUP($O$6,'DB Annual Returns'!A:AD,(MATCH(B9,'DB Annual Returns'!$A$1:$AD$1,))))</f>
        <v>-0.19289117996520119</v>
      </c>
      <c r="P9" s="10">
        <f>IF(VLOOKUP($P$6,'DB Annual Returns'!A:AD,(MATCH(B9,'DB Annual Returns'!$A$1:$AD$1,)))=0,"",VLOOKUP($P$6,'DB Annual Returns'!A:AD,(MATCH(B9,'DB Annual Returns'!$A$1:$AD$1,))))</f>
        <v>0.10929118987621569</v>
      </c>
      <c r="Q9" s="10">
        <f>IF(VLOOKUP($Q$6,'DB Annual Returns'!A:AD,(MATCH(B9,'DB Annual Returns'!$A$1:$AD$1,)))=0,"",VLOOKUP($Q$6,'DB Annual Returns'!A:AD,(MATCH(B9,'DB Annual Returns'!$A$1:$AD$1,))))</f>
        <v>-0.2191638575222653</v>
      </c>
      <c r="R9" s="10">
        <f>IF(VLOOKUP($R$6,'DB Annual Returns'!A:AD,(MATCH(B9,'DB Annual Returns'!$A$1:$AD$1,)))=0,"",VLOOKUP($R$6,'DB Annual Returns'!A:AD,(MATCH(B9,'DB Annual Returns'!$A$1:$AD$1,))))</f>
        <v>0.46939591091065858</v>
      </c>
      <c r="S9" s="10">
        <f>IF(VLOOKUP($S$6,'DB Annual Returns'!A:AD,(MATCH(B9,'DB Annual Returns'!$A$1:$AD$1,)))=0,"",VLOOKUP($S$6,'DB Annual Returns'!A:AD,(MATCH(B9,'DB Annual Returns'!$A$1:$AD$1,))))</f>
        <v>0.18943564515927569</v>
      </c>
      <c r="U9" s="21">
        <f t="shared" si="0"/>
        <v>-0.30713709422132079</v>
      </c>
      <c r="V9" s="21">
        <f t="shared" si="1"/>
        <v>0.46939591091065858</v>
      </c>
      <c r="W9" s="21">
        <f t="shared" si="2"/>
        <v>7.2087780029204268E-2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-0.1890060639469632</v>
      </c>
      <c r="E10" s="10">
        <f>IF(VLOOKUP($E$6,'DB Annual Returns'!A:AD,(MATCH(B10,'DB Annual Returns'!$A$1:$AD$1,)))=0,"",VLOOKUP($E$6,'DB Annual Returns'!A:AD,(MATCH(B10,'DB Annual Returns'!$A$1:$AD$1,))))</f>
        <v>-0.52015817071952275</v>
      </c>
      <c r="F10" s="10">
        <f>IF(VLOOKUP($F$6,'DB Annual Returns'!A:AD,(MATCH(B10,'DB Annual Returns'!$A$1:$AD$1,)))=0,"",VLOOKUP($F$6,'DB Annual Returns'!A:AD,(MATCH(B10,'DB Annual Returns'!$A$1:$AD$1,))))</f>
        <v>0.35701716750185408</v>
      </c>
      <c r="G10" s="10">
        <f>IF(VLOOKUP($G$6,'DB Annual Returns'!A:AD,(MATCH(B10,'DB Annual Returns'!$A$1:$AD$1,)))=0,"",VLOOKUP($G$6,'DB Annual Returns'!A:AD,(MATCH(B10,'DB Annual Returns'!$A$1:$AD$1,))))</f>
        <v>0.12463593397031469</v>
      </c>
      <c r="H10" s="10">
        <f>IF(VLOOKUP($H$6,'DB Annual Returns'!A:AD,(MATCH(B10,'DB Annual Returns'!$A$1:$AD$1,)))=0,"",VLOOKUP($H$6,'DB Annual Returns'!A:AD,(MATCH(B10,'DB Annual Returns'!$A$1:$AD$1,))))</f>
        <v>-0.1544585369279636</v>
      </c>
      <c r="I10" s="10">
        <f>IF(VLOOKUP($I$6,'DB Annual Returns'!A:AD,(MATCH(B10,'DB Annual Returns'!$A$1:$AD$1,)))=0,"",VLOOKUP($I$6,'DB Annual Returns'!A:AD,(MATCH(B10,'DB Annual Returns'!$A$1:$AD$1,))))</f>
        <v>0.2392227015303211</v>
      </c>
      <c r="J10" s="10">
        <f>IF(VLOOKUP($J$6,'DB Annual Returns'!A:AD,(MATCH(B10,'DB Annual Returns'!$A$1:$AD$1,)))=0,"",VLOOKUP($J$6,'DB Annual Returns'!A:AD,(MATCH(B10,'DB Annual Returns'!$A$1:$AD$1,))))</f>
        <v>0.28511755569377611</v>
      </c>
      <c r="K10" s="10">
        <f>IF(VLOOKUP($K$6,'DB Annual Returns'!A:AD,(MATCH(B10,'DB Annual Returns'!$A$1:$AD$1,)))=0,"",VLOOKUP($K$6,'DB Annual Returns'!A:AD,(MATCH(B10,'DB Annual Returns'!$A$1:$AD$1,))))</f>
        <v>0.15398820101323621</v>
      </c>
      <c r="L10" s="10">
        <f>IF(VLOOKUP($L$6,'DB Annual Returns'!A:AD,(MATCH(B10,'DB Annual Returns'!$A$1:$AD$1,)))=0,"",VLOOKUP($L$6,'DB Annual Returns'!A:AD,(MATCH(B10,'DB Annual Returns'!$A$1:$AD$1,))))</f>
        <v>-2.414536159766278E-3</v>
      </c>
      <c r="M10" s="10">
        <f>IF(VLOOKUP($M$6,'DB Annual Returns'!A:AD,(MATCH(B10,'DB Annual Returns'!$A$1:$AD$1,)))=0,"",VLOOKUP($M$6,'DB Annual Returns'!A:AD,(MATCH(B10,'DB Annual Returns'!$A$1:$AD$1,))))</f>
        <v>0.2390603381669888</v>
      </c>
      <c r="N10" s="10">
        <f>IF(VLOOKUP($N$6,'DB Annual Returns'!A:AD,(MATCH(B10,'DB Annual Returns'!$A$1:$AD$1,)))=0,"",VLOOKUP($N$6,'DB Annual Returns'!A:AD,(MATCH(B10,'DB Annual Returns'!$A$1:$AD$1,))))</f>
        <v>0.19622294003280069</v>
      </c>
      <c r="O10" s="10">
        <f>IF(VLOOKUP($O$6,'DB Annual Returns'!A:AD,(MATCH(B10,'DB Annual Returns'!$A$1:$AD$1,)))=0,"",VLOOKUP($O$6,'DB Annual Returns'!A:AD,(MATCH(B10,'DB Annual Returns'!$A$1:$AD$1,))))</f>
        <v>-0.12115218118859269</v>
      </c>
      <c r="P10" s="10">
        <f>IF(VLOOKUP($P$6,'DB Annual Returns'!A:AD,(MATCH(B10,'DB Annual Returns'!$A$1:$AD$1,)))=0,"",VLOOKUP($P$6,'DB Annual Returns'!A:AD,(MATCH(B10,'DB Annual Returns'!$A$1:$AD$1,))))</f>
        <v>0.2804106184138202</v>
      </c>
      <c r="Q10" s="10">
        <f>IF(VLOOKUP($Q$6,'DB Annual Returns'!A:AD,(MATCH(B10,'DB Annual Returns'!$A$1:$AD$1,)))=0,"",VLOOKUP($Q$6,'DB Annual Returns'!A:AD,(MATCH(B10,'DB Annual Returns'!$A$1:$AD$1,))))</f>
        <v>7.5920532297526377E-2</v>
      </c>
      <c r="R10" s="10">
        <f>IF(VLOOKUP($R$6,'DB Annual Returns'!A:AD,(MATCH(B10,'DB Annual Returns'!$A$1:$AD$1,)))=0,"",VLOOKUP($R$6,'DB Annual Returns'!A:AD,(MATCH(B10,'DB Annual Returns'!$A$1:$AD$1,))))</f>
        <v>0.33008521287827269</v>
      </c>
      <c r="S10" s="10">
        <f>IF(VLOOKUP($S$6,'DB Annual Returns'!A:AD,(MATCH(B10,'DB Annual Returns'!$A$1:$AD$1,)))=0,"",VLOOKUP($S$6,'DB Annual Returns'!A:AD,(MATCH(B10,'DB Annual Returns'!$A$1:$AD$1,))))</f>
        <v>1.6137889696467341E-2</v>
      </c>
      <c r="U10" s="21">
        <f t="shared" si="0"/>
        <v>-0.52015817071952275</v>
      </c>
      <c r="V10" s="21">
        <f t="shared" si="1"/>
        <v>0.35701716750185408</v>
      </c>
      <c r="W10" s="21">
        <f t="shared" si="2"/>
        <v>8.1914350140785602E-2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7.6269011755522365E-2</v>
      </c>
      <c r="E11" s="10">
        <f>IF(VLOOKUP($E$6,'DB Annual Returns'!A:AD,(MATCH(B11,'DB Annual Returns'!$A$1:$AD$1,)))=0,"",VLOOKUP($E$6,'DB Annual Returns'!A:AD,(MATCH(B11,'DB Annual Returns'!$A$1:$AD$1,))))</f>
        <v>-0.2107351705656855</v>
      </c>
      <c r="F11" s="10">
        <f>IF(VLOOKUP($F$6,'DB Annual Returns'!A:AD,(MATCH(B11,'DB Annual Returns'!$A$1:$AD$1,)))=0,"",VLOOKUP($F$6,'DB Annual Returns'!A:AD,(MATCH(B11,'DB Annual Returns'!$A$1:$AD$1,))))</f>
        <v>0.17810390947831239</v>
      </c>
      <c r="G11" s="10">
        <f>IF(VLOOKUP($G$6,'DB Annual Returns'!A:AD,(MATCH(B11,'DB Annual Returns'!$A$1:$AD$1,)))=0,"",VLOOKUP($G$6,'DB Annual Returns'!A:AD,(MATCH(B11,'DB Annual Returns'!$A$1:$AD$1,))))</f>
        <v>2.6212933995009569E-2</v>
      </c>
      <c r="H11" s="10">
        <f>IF(VLOOKUP($H$6,'DB Annual Returns'!A:AD,(MATCH(B11,'DB Annual Returns'!$A$1:$AD$1,)))=0,"",VLOOKUP($H$6,'DB Annual Returns'!A:AD,(MATCH(B11,'DB Annual Returns'!$A$1:$AD$1,))))</f>
        <v>0.12698891480913649</v>
      </c>
      <c r="I11" s="10">
        <f>IF(VLOOKUP($I$6,'DB Annual Returns'!A:AD,(MATCH(B11,'DB Annual Returns'!$A$1:$AD$1,)))=0,"",VLOOKUP($I$6,'DB Annual Returns'!A:AD,(MATCH(B11,'DB Annual Returns'!$A$1:$AD$1,))))</f>
        <v>0.15308552091648339</v>
      </c>
      <c r="J11" s="10">
        <f>IF(VLOOKUP($J$6,'DB Annual Returns'!A:AD,(MATCH(B11,'DB Annual Returns'!$A$1:$AD$1,)))=0,"",VLOOKUP($J$6,'DB Annual Returns'!A:AD,(MATCH(B11,'DB Annual Returns'!$A$1:$AD$1,))))</f>
        <v>0.33425907386094172</v>
      </c>
      <c r="K11" s="10">
        <f>IF(VLOOKUP($K$6,'DB Annual Returns'!A:AD,(MATCH(B11,'DB Annual Returns'!$A$1:$AD$1,)))=0,"",VLOOKUP($K$6,'DB Annual Returns'!A:AD,(MATCH(B11,'DB Annual Returns'!$A$1:$AD$1,))))</f>
        <v>0.24023139314780809</v>
      </c>
      <c r="L11" s="10">
        <f>IF(VLOOKUP($L$6,'DB Annual Returns'!A:AD,(MATCH(B11,'DB Annual Returns'!$A$1:$AD$1,)))=0,"",VLOOKUP($L$6,'DB Annual Returns'!A:AD,(MATCH(B11,'DB Annual Returns'!$A$1:$AD$1,))))</f>
        <v>7.9134461038987136E-2</v>
      </c>
      <c r="M11" s="10">
        <f>IF(VLOOKUP($M$6,'DB Annual Returns'!A:AD,(MATCH(B11,'DB Annual Returns'!$A$1:$AD$1,)))=0,"",VLOOKUP($M$6,'DB Annual Returns'!A:AD,(MATCH(B11,'DB Annual Returns'!$A$1:$AD$1,))))</f>
        <v>1.6423179155838909E-3</v>
      </c>
      <c r="N11" s="10">
        <f>IF(VLOOKUP($N$6,'DB Annual Returns'!A:AD,(MATCH(B11,'DB Annual Returns'!$A$1:$AD$1,)))=0,"",VLOOKUP($N$6,'DB Annual Returns'!A:AD,(MATCH(B11,'DB Annual Returns'!$A$1:$AD$1,))))</f>
        <v>0.18779270769493209</v>
      </c>
      <c r="O11" s="10">
        <f>IF(VLOOKUP($O$6,'DB Annual Returns'!A:AD,(MATCH(B11,'DB Annual Returns'!$A$1:$AD$1,)))=0,"",VLOOKUP($O$6,'DB Annual Returns'!A:AD,(MATCH(B11,'DB Annual Returns'!$A$1:$AD$1,))))</f>
        <v>6.4926008816186376E-2</v>
      </c>
      <c r="P11" s="10">
        <f>IF(VLOOKUP($P$6,'DB Annual Returns'!A:AD,(MATCH(B11,'DB Annual Returns'!$A$1:$AD$1,)))=0,"",VLOOKUP($P$6,'DB Annual Returns'!A:AD,(MATCH(B11,'DB Annual Returns'!$A$1:$AD$1,))))</f>
        <v>0.2101757305575758</v>
      </c>
      <c r="Q11" s="10">
        <f>IF(VLOOKUP($Q$6,'DB Annual Returns'!A:AD,(MATCH(B11,'DB Annual Returns'!$A$1:$AD$1,)))=0,"",VLOOKUP($Q$6,'DB Annual Returns'!A:AD,(MATCH(B11,'DB Annual Returns'!$A$1:$AD$1,))))</f>
        <v>0.16871247279981649</v>
      </c>
      <c r="R11" s="10">
        <f>IF(VLOOKUP($R$6,'DB Annual Returns'!A:AD,(MATCH(B11,'DB Annual Returns'!$A$1:$AD$1,)))=0,"",VLOOKUP($R$6,'DB Annual Returns'!A:AD,(MATCH(B11,'DB Annual Returns'!$A$1:$AD$1,))))</f>
        <v>0.24275226938468139</v>
      </c>
      <c r="S11" s="10">
        <f>IF(VLOOKUP($S$6,'DB Annual Returns'!A:AD,(MATCH(B11,'DB Annual Returns'!$A$1:$AD$1,)))=0,"",VLOOKUP($S$6,'DB Annual Returns'!A:AD,(MATCH(B11,'DB Annual Returns'!$A$1:$AD$1,))))</f>
        <v>-5.1602501237707599E-2</v>
      </c>
      <c r="U11" s="21">
        <f t="shared" si="0"/>
        <v>-0.2107351705656855</v>
      </c>
      <c r="V11" s="21">
        <f t="shared" si="1"/>
        <v>0.33425907386094172</v>
      </c>
      <c r="W11" s="21">
        <f t="shared" si="2"/>
        <v>0.114246815897974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0.13312230206030051</v>
      </c>
      <c r="E12" s="10">
        <f>IF(VLOOKUP($E$6,'DB Annual Returns'!A:AD,(MATCH(B12,'DB Annual Returns'!$A$1:$AD$1,)))=0,"",VLOOKUP($E$6,'DB Annual Returns'!A:AD,(MATCH(B12,'DB Annual Returns'!$A$1:$AD$1,))))</f>
        <v>-0.39905235351183388</v>
      </c>
      <c r="F12" s="10">
        <f>IF(VLOOKUP($F$6,'DB Annual Returns'!A:AD,(MATCH(B12,'DB Annual Returns'!$A$1:$AD$1,)))=0,"",VLOOKUP($F$6,'DB Annual Returns'!A:AD,(MATCH(B12,'DB Annual Returns'!$A$1:$AD$1,))))</f>
        <v>0.21599492025238329</v>
      </c>
      <c r="G12" s="10">
        <f>IF(VLOOKUP($G$6,'DB Annual Returns'!A:AD,(MATCH(B12,'DB Annual Returns'!$A$1:$AD$1,)))=0,"",VLOOKUP($G$6,'DB Annual Returns'!A:AD,(MATCH(B12,'DB Annual Returns'!$A$1:$AD$1,))))</f>
        <v>0.25073066412109291</v>
      </c>
      <c r="H12" s="10">
        <f>IF(VLOOKUP($H$6,'DB Annual Returns'!A:AD,(MATCH(B12,'DB Annual Returns'!$A$1:$AD$1,)))=0,"",VLOOKUP($H$6,'DB Annual Returns'!A:AD,(MATCH(B12,'DB Annual Returns'!$A$1:$AD$1,))))</f>
        <v>1.9073082632143471E-2</v>
      </c>
      <c r="I12" s="10">
        <f>IF(VLOOKUP($I$6,'DB Annual Returns'!A:AD,(MATCH(B12,'DB Annual Returns'!$A$1:$AD$1,)))=0,"",VLOOKUP($I$6,'DB Annual Returns'!A:AD,(MATCH(B12,'DB Annual Returns'!$A$1:$AD$1,))))</f>
        <v>0.12880365179352629</v>
      </c>
      <c r="J12" s="10">
        <f>IF(VLOOKUP($J$6,'DB Annual Returns'!A:AD,(MATCH(B12,'DB Annual Returns'!$A$1:$AD$1,)))=0,"",VLOOKUP($J$6,'DB Annual Returns'!A:AD,(MATCH(B12,'DB Annual Returns'!$A$1:$AD$1,))))</f>
        <v>0.32494124966729943</v>
      </c>
      <c r="K12" s="10">
        <f>IF(VLOOKUP($K$6,'DB Annual Returns'!A:AD,(MATCH(B12,'DB Annual Returns'!$A$1:$AD$1,)))=0,"",VLOOKUP($K$6,'DB Annual Returns'!A:AD,(MATCH(B12,'DB Annual Returns'!$A$1:$AD$1,))))</f>
        <v>0.12198432486925739</v>
      </c>
      <c r="L12" s="10">
        <f>IF(VLOOKUP($L$6,'DB Annual Returns'!A:AD,(MATCH(B12,'DB Annual Returns'!$A$1:$AD$1,)))=0,"",VLOOKUP($L$6,'DB Annual Returns'!A:AD,(MATCH(B12,'DB Annual Returns'!$A$1:$AD$1,))))</f>
        <v>-3.007363617206393E-2</v>
      </c>
      <c r="M12" s="10">
        <f>IF(VLOOKUP($M$6,'DB Annual Returns'!A:AD,(MATCH(B12,'DB Annual Returns'!$A$1:$AD$1,)))=0,"",VLOOKUP($M$6,'DB Annual Returns'!A:AD,(MATCH(B12,'DB Annual Returns'!$A$1:$AD$1,))))</f>
        <v>0.2065814626716834</v>
      </c>
      <c r="N12" s="10">
        <f>IF(VLOOKUP($N$6,'DB Annual Returns'!A:AD,(MATCH(B12,'DB Annual Returns'!$A$1:$AD$1,)))=0,"",VLOOKUP($N$6,'DB Annual Returns'!A:AD,(MATCH(B12,'DB Annual Returns'!$A$1:$AD$1,))))</f>
        <v>0.21327520326566449</v>
      </c>
      <c r="O12" s="10">
        <f>IF(VLOOKUP($O$6,'DB Annual Returns'!A:AD,(MATCH(B12,'DB Annual Returns'!$A$1:$AD$1,)))=0,"",VLOOKUP($O$6,'DB Annual Returns'!A:AD,(MATCH(B12,'DB Annual Returns'!$A$1:$AD$1,))))</f>
        <v>-0.12998427995012901</v>
      </c>
      <c r="P12" s="10">
        <f>IF(VLOOKUP($P$6,'DB Annual Returns'!A:AD,(MATCH(B12,'DB Annual Returns'!$A$1:$AD$1,)))=0,"",VLOOKUP($P$6,'DB Annual Returns'!A:AD,(MATCH(B12,'DB Annual Returns'!$A$1:$AD$1,))))</f>
        <v>0.26239654505607168</v>
      </c>
      <c r="Q12" s="10">
        <f>IF(VLOOKUP($Q$6,'DB Annual Returns'!A:AD,(MATCH(B12,'DB Annual Returns'!$A$1:$AD$1,)))=0,"",VLOOKUP($Q$6,'DB Annual Returns'!A:AD,(MATCH(B12,'DB Annual Returns'!$A$1:$AD$1,))))</f>
        <v>0.1633894021250204</v>
      </c>
      <c r="R12" s="10">
        <f>IF(VLOOKUP($R$6,'DB Annual Returns'!A:AD,(MATCH(B12,'DB Annual Returns'!$A$1:$AD$1,)))=0,"",VLOOKUP($R$6,'DB Annual Returns'!A:AD,(MATCH(B12,'DB Annual Returns'!$A$1:$AD$1,))))</f>
        <v>0.22775905871066679</v>
      </c>
      <c r="S12" s="10">
        <f>IF(VLOOKUP($S$6,'DB Annual Returns'!A:AD,(MATCH(B12,'DB Annual Returns'!$A$1:$AD$1,)))=0,"",VLOOKUP($S$6,'DB Annual Returns'!A:AD,(MATCH(B12,'DB Annual Returns'!$A$1:$AD$1,))))</f>
        <v>-4.5974572150249249E-2</v>
      </c>
      <c r="U12" s="21">
        <f t="shared" si="0"/>
        <v>-0.39905235351183388</v>
      </c>
      <c r="V12" s="21">
        <f t="shared" si="1"/>
        <v>0.32494124966729943</v>
      </c>
      <c r="W12" s="21">
        <f t="shared" si="2"/>
        <v>0.10393543909005212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0.15401665539359591</v>
      </c>
      <c r="E13" s="10">
        <f>IF(VLOOKUP($E$6,'DB Annual Returns'!A:AD,(MATCH(B13,'DB Annual Returns'!$A$1:$AD$1,)))=0,"",VLOOKUP($E$6,'DB Annual Returns'!A:AD,(MATCH(B13,'DB Annual Returns'!$A$1:$AD$1,))))</f>
        <v>-0.43174232645680732</v>
      </c>
      <c r="F13" s="10">
        <f>IF(VLOOKUP($F$6,'DB Annual Returns'!A:AD,(MATCH(B13,'DB Annual Returns'!$A$1:$AD$1,)))=0,"",VLOOKUP($F$6,'DB Annual Returns'!A:AD,(MATCH(B13,'DB Annual Returns'!$A$1:$AD$1,))))</f>
        <v>0.40995182950258952</v>
      </c>
      <c r="G13" s="10">
        <f>IF(VLOOKUP($G$6,'DB Annual Returns'!A:AD,(MATCH(B13,'DB Annual Returns'!$A$1:$AD$1,)))=0,"",VLOOKUP($G$6,'DB Annual Returns'!A:AD,(MATCH(B13,'DB Annual Returns'!$A$1:$AD$1,))))</f>
        <v>0.1105396004366019</v>
      </c>
      <c r="H13" s="10">
        <f>IF(VLOOKUP($H$6,'DB Annual Returns'!A:AD,(MATCH(B13,'DB Annual Returns'!$A$1:$AD$1,)))=0,"",VLOOKUP($H$6,'DB Annual Returns'!A:AD,(MATCH(B13,'DB Annual Returns'!$A$1:$AD$1,))))</f>
        <v>4.0196131752355369E-2</v>
      </c>
      <c r="I13" s="10">
        <f>IF(VLOOKUP($I$6,'DB Annual Returns'!A:AD,(MATCH(B13,'DB Annual Returns'!$A$1:$AD$1,)))=0,"",VLOOKUP($I$6,'DB Annual Returns'!A:AD,(MATCH(B13,'DB Annual Returns'!$A$1:$AD$1,))))</f>
        <v>0.1389644898582296</v>
      </c>
      <c r="J13" s="10">
        <f>IF(VLOOKUP($J$6,'DB Annual Returns'!A:AD,(MATCH(B13,'DB Annual Returns'!$A$1:$AD$1,)))=0,"",VLOOKUP($J$6,'DB Annual Returns'!A:AD,(MATCH(B13,'DB Annual Returns'!$A$1:$AD$1,))))</f>
        <v>0.20648258155263199</v>
      </c>
      <c r="K13" s="10">
        <f>IF(VLOOKUP($K$6,'DB Annual Returns'!A:AD,(MATCH(B13,'DB Annual Returns'!$A$1:$AD$1,)))=0,"",VLOOKUP($K$6,'DB Annual Returns'!A:AD,(MATCH(B13,'DB Annual Returns'!$A$1:$AD$1,))))</f>
        <v>0.1819955746892877</v>
      </c>
      <c r="L13" s="10">
        <f>IF(VLOOKUP($L$6,'DB Annual Returns'!A:AD,(MATCH(B13,'DB Annual Returns'!$A$1:$AD$1,)))=0,"",VLOOKUP($L$6,'DB Annual Returns'!A:AD,(MATCH(B13,'DB Annual Returns'!$A$1:$AD$1,))))</f>
        <v>7.0876162406953047E-2</v>
      </c>
      <c r="M13" s="10">
        <f>IF(VLOOKUP($M$6,'DB Annual Returns'!A:AD,(MATCH(B13,'DB Annual Returns'!$A$1:$AD$1,)))=0,"",VLOOKUP($M$6,'DB Annual Returns'!A:AD,(MATCH(B13,'DB Annual Returns'!$A$1:$AD$1,))))</f>
        <v>0.16468494273815451</v>
      </c>
      <c r="N13" s="10">
        <f>IF(VLOOKUP($N$6,'DB Annual Returns'!A:AD,(MATCH(B13,'DB Annual Returns'!$A$1:$AD$1,)))=0,"",VLOOKUP($N$6,'DB Annual Returns'!A:AD,(MATCH(B13,'DB Annual Returns'!$A$1:$AD$1,))))</f>
        <v>0.29122294099071638</v>
      </c>
      <c r="O13" s="10">
        <f>IF(VLOOKUP($O$6,'DB Annual Returns'!A:AD,(MATCH(B13,'DB Annual Returns'!$A$1:$AD$1,)))=0,"",VLOOKUP($O$6,'DB Annual Returns'!A:AD,(MATCH(B13,'DB Annual Returns'!$A$1:$AD$1,))))</f>
        <v>-2.2227223728344958E-3</v>
      </c>
      <c r="P13" s="10">
        <f>IF(VLOOKUP($P$6,'DB Annual Returns'!A:AD,(MATCH(B13,'DB Annual Returns'!$A$1:$AD$1,)))=0,"",VLOOKUP($P$6,'DB Annual Returns'!A:AD,(MATCH(B13,'DB Annual Returns'!$A$1:$AD$1,))))</f>
        <v>0.42045412871861898</v>
      </c>
      <c r="Q13" s="10">
        <f>IF(VLOOKUP($Q$6,'DB Annual Returns'!A:AD,(MATCH(B13,'DB Annual Returns'!$A$1:$AD$1,)))=0,"",VLOOKUP($Q$6,'DB Annual Returns'!A:AD,(MATCH(B13,'DB Annual Returns'!$A$1:$AD$1,))))</f>
        <v>0.42470320847383419</v>
      </c>
      <c r="R13" s="10">
        <f>IF(VLOOKUP($R$6,'DB Annual Returns'!A:AD,(MATCH(B13,'DB Annual Returns'!$A$1:$AD$1,)))=0,"",VLOOKUP($R$6,'DB Annual Returns'!A:AD,(MATCH(B13,'DB Annual Returns'!$A$1:$AD$1,))))</f>
        <v>0.33323115064618869</v>
      </c>
      <c r="S13" s="10">
        <f>IF(VLOOKUP($S$6,'DB Annual Returns'!A:AD,(MATCH(B13,'DB Annual Returns'!$A$1:$AD$1,)))=0,"",VLOOKUP($S$6,'DB Annual Returns'!A:AD,(MATCH(B13,'DB Annual Returns'!$A$1:$AD$1,))))</f>
        <v>-9.1313144575626115E-2</v>
      </c>
      <c r="U13" s="21">
        <f t="shared" si="0"/>
        <v>-0.43174232645680732</v>
      </c>
      <c r="V13" s="21">
        <f t="shared" si="1"/>
        <v>0.42470320847383419</v>
      </c>
      <c r="W13" s="21">
        <f t="shared" si="2"/>
        <v>0.15137757523465559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0.23140956016176381</v>
      </c>
      <c r="E14" s="10">
        <f>IF(VLOOKUP($E$6,'DB Annual Returns'!A:AD,(MATCH(B14,'DB Annual Returns'!$A$1:$AD$1,)))=0,"",VLOOKUP($E$6,'DB Annual Returns'!A:AD,(MATCH(B14,'DB Annual Returns'!$A$1:$AD$1,))))</f>
        <v>-0.45928871383387992</v>
      </c>
      <c r="F14" s="10">
        <f>IF(VLOOKUP($F$6,'DB Annual Returns'!A:AD,(MATCH(B14,'DB Annual Returns'!$A$1:$AD$1,)))=0,"",VLOOKUP($F$6,'DB Annual Returns'!A:AD,(MATCH(B14,'DB Annual Returns'!$A$1:$AD$1,))))</f>
        <v>0.41364291428098843</v>
      </c>
      <c r="G14" s="10">
        <f>IF(VLOOKUP($G$6,'DB Annual Returns'!A:AD,(MATCH(B14,'DB Annual Returns'!$A$1:$AD$1,)))=0,"",VLOOKUP($G$6,'DB Annual Returns'!A:AD,(MATCH(B14,'DB Annual Returns'!$A$1:$AD$1,))))</f>
        <v>0.18680794315454499</v>
      </c>
      <c r="H14" s="10">
        <f>IF(VLOOKUP($H$6,'DB Annual Returns'!A:AD,(MATCH(B14,'DB Annual Returns'!$A$1:$AD$1,)))=0,"",VLOOKUP($H$6,'DB Annual Returns'!A:AD,(MATCH(B14,'DB Annual Returns'!$A$1:$AD$1,))))</f>
        <v>-7.5727354028713334E-2</v>
      </c>
      <c r="I14" s="10">
        <f>IF(VLOOKUP($I$6,'DB Annual Returns'!A:AD,(MATCH(B14,'DB Annual Returns'!$A$1:$AD$1,)))=0,"",VLOOKUP($I$6,'DB Annual Returns'!A:AD,(MATCH(B14,'DB Annual Returns'!$A$1:$AD$1,))))</f>
        <v>0.1247429322647715</v>
      </c>
      <c r="J14" s="10">
        <f>IF(VLOOKUP($J$6,'DB Annual Returns'!A:AD,(MATCH(B14,'DB Annual Returns'!$A$1:$AD$1,)))=0,"",VLOOKUP($J$6,'DB Annual Returns'!A:AD,(MATCH(B14,'DB Annual Returns'!$A$1:$AD$1,))))</f>
        <v>0.21635529862433231</v>
      </c>
      <c r="K14" s="10">
        <f>IF(VLOOKUP($K$6,'DB Annual Returns'!A:AD,(MATCH(B14,'DB Annual Returns'!$A$1:$AD$1,)))=0,"",VLOOKUP($K$6,'DB Annual Returns'!A:AD,(MATCH(B14,'DB Annual Returns'!$A$1:$AD$1,))))</f>
        <v>8.7292558538412224E-2</v>
      </c>
      <c r="L14" s="10">
        <f>IF(VLOOKUP($L$6,'DB Annual Returns'!A:AD,(MATCH(B14,'DB Annual Returns'!$A$1:$AD$1,)))=0,"",VLOOKUP($L$6,'DB Annual Returns'!A:AD,(MATCH(B14,'DB Annual Returns'!$A$1:$AD$1,))))</f>
        <v>-7.5347311485493118E-2</v>
      </c>
      <c r="M14" s="10">
        <f>IF(VLOOKUP($M$6,'DB Annual Returns'!A:AD,(MATCH(B14,'DB Annual Returns'!$A$1:$AD$1,)))=0,"",VLOOKUP($M$6,'DB Annual Returns'!A:AD,(MATCH(B14,'DB Annual Returns'!$A$1:$AD$1,))))</f>
        <v>0.18679121311798871</v>
      </c>
      <c r="N14" s="10">
        <f>IF(VLOOKUP($N$6,'DB Annual Returns'!A:AD,(MATCH(B14,'DB Annual Returns'!$A$1:$AD$1,)))=0,"",VLOOKUP($N$6,'DB Annual Returns'!A:AD,(MATCH(B14,'DB Annual Returns'!$A$1:$AD$1,))))</f>
        <v>0.21485486489162409</v>
      </c>
      <c r="O14" s="10">
        <f>IF(VLOOKUP($O$6,'DB Annual Returns'!A:AD,(MATCH(B14,'DB Annual Returns'!$A$1:$AD$1,)))=0,"",VLOOKUP($O$6,'DB Annual Returns'!A:AD,(MATCH(B14,'DB Annual Returns'!$A$1:$AD$1,))))</f>
        <v>-0.15702866932593909</v>
      </c>
      <c r="P14" s="10">
        <f>IF(VLOOKUP($P$6,'DB Annual Returns'!A:AD,(MATCH(B14,'DB Annual Returns'!$A$1:$AD$1,)))=0,"",VLOOKUP($P$6,'DB Annual Returns'!A:AD,(MATCH(B14,'DB Annual Returns'!$A$1:$AD$1,))))</f>
        <v>0.22333154666406119</v>
      </c>
      <c r="Q14" s="10">
        <f>IF(VLOOKUP($Q$6,'DB Annual Returns'!A:AD,(MATCH(B14,'DB Annual Returns'!$A$1:$AD$1,)))=0,"",VLOOKUP($Q$6,'DB Annual Returns'!A:AD,(MATCH(B14,'DB Annual Returns'!$A$1:$AD$1,))))</f>
        <v>0.27197392107814128</v>
      </c>
      <c r="R14" s="10">
        <f>IF(VLOOKUP($R$6,'DB Annual Returns'!A:AD,(MATCH(B14,'DB Annual Returns'!$A$1:$AD$1,)))=0,"",VLOOKUP($R$6,'DB Annual Returns'!A:AD,(MATCH(B14,'DB Annual Returns'!$A$1:$AD$1,))))</f>
        <v>0.26656606052115561</v>
      </c>
      <c r="S14" s="10">
        <f>IF(VLOOKUP($S$6,'DB Annual Returns'!A:AD,(MATCH(B14,'DB Annual Returns'!$A$1:$AD$1,)))=0,"",VLOOKUP($S$6,'DB Annual Returns'!A:AD,(MATCH(B14,'DB Annual Returns'!$A$1:$AD$1,))))</f>
        <v>-7.1645532502937814E-2</v>
      </c>
      <c r="U14" s="21">
        <f t="shared" si="0"/>
        <v>-0.45928871383387992</v>
      </c>
      <c r="V14" s="21">
        <f t="shared" si="1"/>
        <v>0.41364291428098843</v>
      </c>
      <c r="W14" s="21">
        <f t="shared" si="2"/>
        <v>9.9045702007551306E-2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4.6012425749851649E-2</v>
      </c>
      <c r="M15" s="10">
        <f>IF(VLOOKUP($M$6,'DB Annual Returns'!A:AD,(MATCH(B15,'DB Annual Returns'!$A$1:$AD$1,)))=0,"",VLOOKUP($M$6,'DB Annual Returns'!A:AD,(MATCH(B15,'DB Annual Returns'!$A$1:$AD$1,))))</f>
        <v>6.586726393213127E-2</v>
      </c>
      <c r="N15" s="10">
        <f>IF(VLOOKUP($N$6,'DB Annual Returns'!A:AD,(MATCH(B15,'DB Annual Returns'!$A$1:$AD$1,)))=0,"",VLOOKUP($N$6,'DB Annual Returns'!A:AD,(MATCH(B15,'DB Annual Returns'!$A$1:$AD$1,))))</f>
        <v>0.10277441232011759</v>
      </c>
      <c r="O15" s="10">
        <f>IF(VLOOKUP($O$6,'DB Annual Returns'!A:AD,(MATCH(B15,'DB Annual Returns'!$A$1:$AD$1,)))=0,"",VLOOKUP($O$6,'DB Annual Returns'!A:AD,(MATCH(B15,'DB Annual Returns'!$A$1:$AD$1,))))</f>
        <v>-5.2554724887419191E-3</v>
      </c>
      <c r="P15" s="10">
        <f>IF(VLOOKUP($P$6,'DB Annual Returns'!A:AD,(MATCH(B15,'DB Annual Returns'!$A$1:$AD$1,)))=0,"",VLOOKUP($P$6,'DB Annual Returns'!A:AD,(MATCH(B15,'DB Annual Returns'!$A$1:$AD$1,))))</f>
        <v>0.28314785047566338</v>
      </c>
      <c r="Q15" s="10">
        <f>IF(VLOOKUP($Q$6,'DB Annual Returns'!A:AD,(MATCH(B15,'DB Annual Returns'!$A$1:$AD$1,)))=0,"",VLOOKUP($Q$6,'DB Annual Returns'!A:AD,(MATCH(B15,'DB Annual Returns'!$A$1:$AD$1,))))</f>
        <v>7.0694601772730681E-2</v>
      </c>
      <c r="R15" s="10">
        <f>IF(VLOOKUP($R$6,'DB Annual Returns'!A:AD,(MATCH(B15,'DB Annual Returns'!$A$1:$AD$1,)))=0,"",VLOOKUP($R$6,'DB Annual Returns'!A:AD,(MATCH(B15,'DB Annual Returns'!$A$1:$AD$1,))))</f>
        <v>0.42255319782985179</v>
      </c>
      <c r="S15" s="10">
        <f>IF(VLOOKUP($S$6,'DB Annual Returns'!A:AD,(MATCH(B15,'DB Annual Returns'!$A$1:$AD$1,)))=0,"",VLOOKUP($S$6,'DB Annual Returns'!A:AD,(MATCH(B15,'DB Annual Returns'!$A$1:$AD$1,))))</f>
        <v>-9.2662569542941831E-2</v>
      </c>
      <c r="U15" s="21">
        <f t="shared" si="0"/>
        <v>-9.2662569542941831E-2</v>
      </c>
      <c r="V15" s="21">
        <f t="shared" si="1"/>
        <v>0.42255319782985179</v>
      </c>
      <c r="W15" s="21">
        <f t="shared" si="2"/>
        <v>0.11164146375608282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-0.1716258073773296</v>
      </c>
      <c r="P16" s="10">
        <f>IF(VLOOKUP($P$6,'DB Annual Returns'!A:AD,(MATCH(B16,'DB Annual Returns'!$A$1:$AD$1,)))=0,"",VLOOKUP($P$6,'DB Annual Returns'!A:AD,(MATCH(B16,'DB Annual Returns'!$A$1:$AD$1,))))</f>
        <v>0.27064618719946398</v>
      </c>
      <c r="Q16" s="10">
        <f>IF(VLOOKUP($Q$6,'DB Annual Returns'!A:AD,(MATCH(B16,'DB Annual Returns'!$A$1:$AD$1,)))=0,"",VLOOKUP($Q$6,'DB Annual Returns'!A:AD,(MATCH(B16,'DB Annual Returns'!$A$1:$AD$1,))))</f>
        <v>0.28223621268474242</v>
      </c>
      <c r="R16" s="10">
        <f>IF(VLOOKUP($R$6,'DB Annual Returns'!A:AD,(MATCH(B16,'DB Annual Returns'!$A$1:$AD$1,)))=0,"",VLOOKUP($R$6,'DB Annual Returns'!A:AD,(MATCH(B16,'DB Annual Returns'!$A$1:$AD$1,))))</f>
        <v>0.17616222245892241</v>
      </c>
      <c r="S16" s="10">
        <f>IF(VLOOKUP($S$6,'DB Annual Returns'!A:AD,(MATCH(B16,'DB Annual Returns'!$A$1:$AD$1,)))=0,"",VLOOKUP($S$6,'DB Annual Returns'!A:AD,(MATCH(B16,'DB Annual Returns'!$A$1:$AD$1,))))</f>
        <v>-8.9663776521178962E-2</v>
      </c>
      <c r="U16" s="21">
        <f t="shared" si="0"/>
        <v>-0.1716258073773296</v>
      </c>
      <c r="V16" s="21">
        <f t="shared" si="1"/>
        <v>0.28223621268474242</v>
      </c>
      <c r="W16" s="21">
        <f t="shared" si="2"/>
        <v>9.3551007688924062E-2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0.1815532141088595</v>
      </c>
      <c r="E17" s="10">
        <f>IF(VLOOKUP($E$6,'DB Annual Returns'!A:AD,(MATCH(B17,'DB Annual Returns'!$A$1:$AD$1,)))=0,"",VLOOKUP($E$6,'DB Annual Returns'!A:AD,(MATCH(B17,'DB Annual Returns'!$A$1:$AD$1,))))</f>
        <v>-0.26768629547429179</v>
      </c>
      <c r="F17" s="10">
        <f>IF(VLOOKUP($F$6,'DB Annual Returns'!A:AD,(MATCH(B17,'DB Annual Returns'!$A$1:$AD$1,)))=0,"",VLOOKUP($F$6,'DB Annual Returns'!A:AD,(MATCH(B17,'DB Annual Returns'!$A$1:$AD$1,))))</f>
        <v>0.1078095341945577</v>
      </c>
      <c r="G17" s="10">
        <f>IF(VLOOKUP($G$6,'DB Annual Returns'!A:AD,(MATCH(B17,'DB Annual Returns'!$A$1:$AD$1,)))=0,"",VLOOKUP($G$6,'DB Annual Returns'!A:AD,(MATCH(B17,'DB Annual Returns'!$A$1:$AD$1,))))</f>
        <v>6.1044124254841403E-2</v>
      </c>
      <c r="H17" s="10">
        <f>IF(VLOOKUP($H$6,'DB Annual Returns'!A:AD,(MATCH(B17,'DB Annual Returns'!$A$1:$AD$1,)))=0,"",VLOOKUP($H$6,'DB Annual Returns'!A:AD,(MATCH(B17,'DB Annual Returns'!$A$1:$AD$1,))))</f>
        <v>0.18839488907249691</v>
      </c>
      <c r="I17" s="10">
        <f>IF(VLOOKUP($I$6,'DB Annual Returns'!A:AD,(MATCH(B17,'DB Annual Returns'!$A$1:$AD$1,)))=0,"",VLOOKUP($I$6,'DB Annual Returns'!A:AD,(MATCH(B17,'DB Annual Returns'!$A$1:$AD$1,))))</f>
        <v>3.2705970300267888E-2</v>
      </c>
      <c r="J17" s="10">
        <f>IF(VLOOKUP($J$6,'DB Annual Returns'!A:AD,(MATCH(B17,'DB Annual Returns'!$A$1:$AD$1,)))=0,"",VLOOKUP($J$6,'DB Annual Returns'!A:AD,(MATCH(B17,'DB Annual Returns'!$A$1:$AD$1,))))</f>
        <v>0.1120541459307457</v>
      </c>
      <c r="K17" s="10">
        <f>IF(VLOOKUP($K$6,'DB Annual Returns'!A:AD,(MATCH(B17,'DB Annual Returns'!$A$1:$AD$1,)))=0,"",VLOOKUP($K$6,'DB Annual Returns'!A:AD,(MATCH(B17,'DB Annual Returns'!$A$1:$AD$1,))))</f>
        <v>0.27721977860027092</v>
      </c>
      <c r="L17" s="10">
        <f>IF(VLOOKUP($L$6,'DB Annual Returns'!A:AD,(MATCH(B17,'DB Annual Returns'!$A$1:$AD$1,)))=0,"",VLOOKUP($L$6,'DB Annual Returns'!A:AD,(MATCH(B17,'DB Annual Returns'!$A$1:$AD$1,))))</f>
        <v>-4.0650700677188352E-2</v>
      </c>
      <c r="M17" s="10">
        <f>IF(VLOOKUP($M$6,'DB Annual Returns'!A:AD,(MATCH(B17,'DB Annual Returns'!$A$1:$AD$1,)))=0,"",VLOOKUP($M$6,'DB Annual Returns'!A:AD,(MATCH(B17,'DB Annual Returns'!$A$1:$AD$1,))))</f>
        <v>0.16366233961915111</v>
      </c>
      <c r="N17" s="10">
        <f>IF(VLOOKUP($N$6,'DB Annual Returns'!A:AD,(MATCH(B17,'DB Annual Returns'!$A$1:$AD$1,)))=0,"",VLOOKUP($N$6,'DB Annual Returns'!A:AD,(MATCH(B17,'DB Annual Returns'!$A$1:$AD$1,))))</f>
        <v>0.1209799639377631</v>
      </c>
      <c r="O17" s="10">
        <f>IF(VLOOKUP($O$6,'DB Annual Returns'!A:AD,(MATCH(B17,'DB Annual Returns'!$A$1:$AD$1,)))=0,"",VLOOKUP($O$6,'DB Annual Returns'!A:AD,(MATCH(B17,'DB Annual Returns'!$A$1:$AD$1,))))</f>
        <v>5.9314813695184543E-2</v>
      </c>
      <c r="P17" s="10">
        <f>IF(VLOOKUP($P$6,'DB Annual Returns'!A:AD,(MATCH(B17,'DB Annual Returns'!$A$1:$AD$1,)))=0,"",VLOOKUP($P$6,'DB Annual Returns'!A:AD,(MATCH(B17,'DB Annual Returns'!$A$1:$AD$1,))))</f>
        <v>0.25433513936298902</v>
      </c>
      <c r="Q17" s="10">
        <f>IF(VLOOKUP($Q$6,'DB Annual Returns'!A:AD,(MATCH(B17,'DB Annual Returns'!$A$1:$AD$1,)))=0,"",VLOOKUP($Q$6,'DB Annual Returns'!A:AD,(MATCH(B17,'DB Annual Returns'!$A$1:$AD$1,))))</f>
        <v>9.1683915660464632E-2</v>
      </c>
      <c r="R17" s="10">
        <f>IF(VLOOKUP($R$6,'DB Annual Returns'!A:AD,(MATCH(B17,'DB Annual Returns'!$A$1:$AD$1,)))=0,"",VLOOKUP($R$6,'DB Annual Returns'!A:AD,(MATCH(B17,'DB Annual Returns'!$A$1:$AD$1,))))</f>
        <v>0.19948141291215729</v>
      </c>
      <c r="S17" s="10">
        <f>IF(VLOOKUP($S$6,'DB Annual Returns'!A:AD,(MATCH(B17,'DB Annual Returns'!$A$1:$AD$1,)))=0,"",VLOOKUP($S$6,'DB Annual Returns'!A:AD,(MATCH(B17,'DB Annual Returns'!$A$1:$AD$1,))))</f>
        <v>-3.329750609308868E-2</v>
      </c>
      <c r="U17" s="21">
        <f t="shared" si="0"/>
        <v>-0.26768629547429179</v>
      </c>
      <c r="V17" s="21">
        <f t="shared" si="1"/>
        <v>0.27721977860027092</v>
      </c>
      <c r="W17" s="21">
        <f t="shared" si="2"/>
        <v>9.4287796212823807E-2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6.4542613465539134E-2</v>
      </c>
      <c r="E18" s="10">
        <f>IF(VLOOKUP($E$6,'DB Annual Returns'!A:AD,(MATCH(B18,'DB Annual Returns'!$A$1:$AD$1,)))=0,"",VLOOKUP($E$6,'DB Annual Returns'!A:AD,(MATCH(B18,'DB Annual Returns'!$A$1:$AD$1,))))</f>
        <v>-0.36483063565535262</v>
      </c>
      <c r="F18" s="10">
        <f>IF(VLOOKUP($F$6,'DB Annual Returns'!A:AD,(MATCH(B18,'DB Annual Returns'!$A$1:$AD$1,)))=0,"",VLOOKUP($F$6,'DB Annual Returns'!A:AD,(MATCH(B18,'DB Annual Returns'!$A$1:$AD$1,))))</f>
        <v>0.23915314876734611</v>
      </c>
      <c r="G18" s="10">
        <f>IF(VLOOKUP($G$6,'DB Annual Returns'!A:AD,(MATCH(B18,'DB Annual Returns'!$A$1:$AD$1,)))=0,"",VLOOKUP($G$6,'DB Annual Returns'!A:AD,(MATCH(B18,'DB Annual Returns'!$A$1:$AD$1,))))</f>
        <v>0.1393512702229216</v>
      </c>
      <c r="H18" s="10">
        <f>IF(VLOOKUP($H$6,'DB Annual Returns'!A:AD,(MATCH(B18,'DB Annual Returns'!$A$1:$AD$1,)))=0,"",VLOOKUP($H$6,'DB Annual Returns'!A:AD,(MATCH(B18,'DB Annual Returns'!$A$1:$AD$1,))))</f>
        <v>3.4940060823117847E-2</v>
      </c>
      <c r="I18" s="10">
        <f>IF(VLOOKUP($I$6,'DB Annual Returns'!A:AD,(MATCH(B18,'DB Annual Returns'!$A$1:$AD$1,)))=0,"",VLOOKUP($I$6,'DB Annual Returns'!A:AD,(MATCH(B18,'DB Annual Returns'!$A$1:$AD$1,))))</f>
        <v>0.14045317991152639</v>
      </c>
      <c r="J18" s="10">
        <f>IF(VLOOKUP($J$6,'DB Annual Returns'!A:AD,(MATCH(B18,'DB Annual Returns'!$A$1:$AD$1,)))=0,"",VLOOKUP($J$6,'DB Annual Returns'!A:AD,(MATCH(B18,'DB Annual Returns'!$A$1:$AD$1,))))</f>
        <v>0.26059682672305801</v>
      </c>
      <c r="K18" s="10">
        <f>IF(VLOOKUP($K$6,'DB Annual Returns'!A:AD,(MATCH(B18,'DB Annual Returns'!$A$1:$AD$1,)))=0,"",VLOOKUP($K$6,'DB Annual Returns'!A:AD,(MATCH(B18,'DB Annual Returns'!$A$1:$AD$1,))))</f>
        <v>0.14223612386702211</v>
      </c>
      <c r="L18" s="10">
        <f>IF(VLOOKUP($L$6,'DB Annual Returns'!A:AD,(MATCH(B18,'DB Annual Returns'!$A$1:$AD$1,)))=0,"",VLOOKUP($L$6,'DB Annual Returns'!A:AD,(MATCH(B18,'DB Annual Returns'!$A$1:$AD$1,))))</f>
        <v>2.468169661376796E-2</v>
      </c>
      <c r="M18" s="10">
        <f>IF(VLOOKUP($M$6,'DB Annual Returns'!A:AD,(MATCH(B18,'DB Annual Returns'!$A$1:$AD$1,)))=0,"",VLOOKUP($M$6,'DB Annual Returns'!A:AD,(MATCH(B18,'DB Annual Returns'!$A$1:$AD$1,))))</f>
        <v>0.13582633243257841</v>
      </c>
      <c r="N18" s="10">
        <f>IF(VLOOKUP($N$6,'DB Annual Returns'!A:AD,(MATCH(B18,'DB Annual Returns'!$A$1:$AD$1,)))=0,"",VLOOKUP($N$6,'DB Annual Returns'!A:AD,(MATCH(B18,'DB Annual Returns'!$A$1:$AD$1,))))</f>
        <v>0.19111695105515589</v>
      </c>
      <c r="O18" s="10">
        <f>IF(VLOOKUP($O$6,'DB Annual Returns'!A:AD,(MATCH(B18,'DB Annual Returns'!$A$1:$AD$1,)))=0,"",VLOOKUP($O$6,'DB Annual Returns'!A:AD,(MATCH(B18,'DB Annual Returns'!$A$1:$AD$1,))))</f>
        <v>-3.9474574786384158E-2</v>
      </c>
      <c r="P18" s="10">
        <f>IF(VLOOKUP($P$6,'DB Annual Returns'!A:AD,(MATCH(B18,'DB Annual Returns'!$A$1:$AD$1,)))=0,"",VLOOKUP($P$6,'DB Annual Returns'!A:AD,(MATCH(B18,'DB Annual Returns'!$A$1:$AD$1,))))</f>
        <v>0.27865338453807598</v>
      </c>
      <c r="Q18" s="10">
        <f>IF(VLOOKUP($Q$6,'DB Annual Returns'!A:AD,(MATCH(B18,'DB Annual Returns'!$A$1:$AD$1,)))=0,"",VLOOKUP($Q$6,'DB Annual Returns'!A:AD,(MATCH(B18,'DB Annual Returns'!$A$1:$AD$1,))))</f>
        <v>0.2153399371491822</v>
      </c>
      <c r="R18" s="10">
        <f>IF(VLOOKUP($R$6,'DB Annual Returns'!A:AD,(MATCH(B18,'DB Annual Returns'!$A$1:$AD$1,)))=0,"",VLOOKUP($R$6,'DB Annual Returns'!A:AD,(MATCH(B18,'DB Annual Returns'!$A$1:$AD$1,))))</f>
        <v>0.27468697521642288</v>
      </c>
      <c r="S18" s="10">
        <f>IF(VLOOKUP($S$6,'DB Annual Returns'!A:AD,(MATCH(B18,'DB Annual Returns'!$A$1:$AD$1,)))=0,"",VLOOKUP($S$6,'DB Annual Returns'!A:AD,(MATCH(B18,'DB Annual Returns'!$A$1:$AD$1,))))</f>
        <v>-6.0918285335449851E-2</v>
      </c>
      <c r="U18" s="21">
        <f t="shared" si="0"/>
        <v>-0.36483063565535262</v>
      </c>
      <c r="V18" s="21">
        <f t="shared" si="1"/>
        <v>0.27865338453807598</v>
      </c>
      <c r="W18" s="21">
        <f t="shared" si="2"/>
        <v>0.10477218781303299</v>
      </c>
      <c r="X18" s="12"/>
    </row>
    <row r="19" spans="2:24" x14ac:dyDescent="0.2">
      <c r="H19" s="45"/>
      <c r="J19" s="45"/>
      <c r="K19" s="11"/>
      <c r="L19" s="11"/>
    </row>
    <row r="20" spans="2:24" x14ac:dyDescent="0.2">
      <c r="H20" s="45"/>
      <c r="J20" s="45"/>
      <c r="K20" s="11"/>
      <c r="L20" s="11"/>
    </row>
    <row r="21" spans="2:24" x14ac:dyDescent="0.2">
      <c r="H21" s="45"/>
      <c r="J21" s="45"/>
      <c r="K21" s="11"/>
      <c r="L21" s="11"/>
    </row>
    <row r="22" spans="2:24" x14ac:dyDescent="0.2">
      <c r="H22" s="45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1:O34"/>
  <sheetViews>
    <sheetView showGridLines="0" zoomScale="160" zoomScaleNormal="160" workbookViewId="0">
      <selection activeCell="E34" sqref="E34"/>
    </sheetView>
  </sheetViews>
  <sheetFormatPr baseColWidth="10" defaultColWidth="9.1640625" defaultRowHeight="15" x14ac:dyDescent="0.2"/>
  <cols>
    <col min="1" max="3" width="9.1640625" style="46" customWidth="1"/>
    <col min="4" max="4" width="28.83203125" style="46" customWidth="1"/>
    <col min="5" max="15" width="12.6640625" style="46" customWidth="1"/>
    <col min="16" max="25" width="9.1640625" style="46" customWidth="1"/>
    <col min="26" max="16384" width="9.1640625" style="46"/>
  </cols>
  <sheetData>
    <row r="1" spans="3:15" ht="16" customHeight="1" thickBot="1" x14ac:dyDescent="0.25">
      <c r="C1" s="14" t="s">
        <v>74</v>
      </c>
      <c r="D1" s="28">
        <v>44596</v>
      </c>
    </row>
    <row r="3" spans="3:15" ht="16" customHeight="1" thickBot="1" x14ac:dyDescent="0.25"/>
    <row r="4" spans="3:15" x14ac:dyDescent="0.2">
      <c r="E4" s="62" t="s">
        <v>75</v>
      </c>
      <c r="F4" s="63"/>
      <c r="G4" s="64"/>
      <c r="H4" s="62" t="s">
        <v>76</v>
      </c>
      <c r="I4" s="64"/>
      <c r="J4" s="62" t="s">
        <v>77</v>
      </c>
      <c r="K4" s="64"/>
      <c r="L4" s="62" t="s">
        <v>78</v>
      </c>
      <c r="M4" s="64"/>
      <c r="N4" s="62" t="s">
        <v>79</v>
      </c>
      <c r="O4" s="64"/>
    </row>
    <row r="5" spans="3:15" ht="16" customHeight="1" thickBot="1" x14ac:dyDescent="0.25">
      <c r="E5" s="2">
        <f>DATE(YEAR(D1),MONTH(D1)-12,DAY(D1))</f>
        <v>44231</v>
      </c>
      <c r="F5" s="3" t="s">
        <v>74</v>
      </c>
      <c r="G5" s="40" t="s">
        <v>80</v>
      </c>
      <c r="H5" s="36">
        <f>WORKDAY($D$1,-5)</f>
        <v>44589</v>
      </c>
      <c r="I5" s="40" t="s">
        <v>80</v>
      </c>
      <c r="J5" s="36">
        <f>WORKDAY(EDATE(D1,-1),1)</f>
        <v>44566</v>
      </c>
      <c r="K5" s="40" t="s">
        <v>80</v>
      </c>
      <c r="L5" s="36">
        <f>WORKDAY(EDATE(D1,-3),1)</f>
        <v>44505</v>
      </c>
      <c r="M5" s="40" t="s">
        <v>80</v>
      </c>
      <c r="N5" s="36">
        <f>WORKDAY(EDATE(D1,-60),1)</f>
        <v>42772</v>
      </c>
      <c r="O5" s="4" t="s">
        <v>80</v>
      </c>
    </row>
    <row r="6" spans="3:15" x14ac:dyDescent="0.2">
      <c r="C6" s="1" t="s">
        <v>6</v>
      </c>
      <c r="D6" s="1" t="s">
        <v>7</v>
      </c>
      <c r="E6" s="32">
        <f>VLOOKUP($E$5,Database!A:AD,MATCH(C6,Database!$A$1:$AD$1,),)</f>
        <v>162.29502868652341</v>
      </c>
      <c r="F6" s="29">
        <f>VLOOKUP($D$1,Database!A:AD,MATCH(C6,Database!$A$1:$AD$1,),)</f>
        <v>163.96000671386719</v>
      </c>
      <c r="G6" s="39">
        <f t="shared" ref="G6:G34" si="0">(F6-E6)/E6</f>
        <v>1.0258958889983759E-2</v>
      </c>
      <c r="H6" s="35">
        <f>VLOOKUP($H$5,Database!A:AD,MATCH(C6,Database!$A$1:$AD$1,),)</f>
        <v>160.50999450683591</v>
      </c>
      <c r="I6" s="42">
        <f t="shared" ref="I6:I34" si="1">(F6-H6)/H6</f>
        <v>2.1494064700652314E-2</v>
      </c>
      <c r="J6" s="35">
        <f>VLOOKUP($J$5,Database!A:AD,MATCH(C6,Database!$A$1:$AD$1,),)</f>
        <v>178.33000183105469</v>
      </c>
      <c r="K6" s="42">
        <f t="shared" ref="K6:K34" si="2">(F6-J6)/J6</f>
        <v>-8.0580917230075891E-2</v>
      </c>
      <c r="L6" s="35">
        <f>VLOOKUP($L$5,Database!A:AD,MATCH(C6,Database!$A$1:$AD$1,),)</f>
        <v>186.1209411621094</v>
      </c>
      <c r="M6" s="42">
        <f t="shared" ref="M6:M34" si="3">(F6-L6)/L6</f>
        <v>-0.11906738870904522</v>
      </c>
      <c r="N6" s="35">
        <f>VLOOKUP($N$5,Database!A:AD,MATCH(C6,Database!$A$1:$AD$1,),)</f>
        <v>86.886726379394531</v>
      </c>
      <c r="O6" s="44">
        <f t="shared" ref="O6:O34" si="4">(F6-N6)/N6</f>
        <v>0.88705471533049762</v>
      </c>
    </row>
    <row r="7" spans="3:15" x14ac:dyDescent="0.2">
      <c r="C7" s="17" t="s">
        <v>9</v>
      </c>
      <c r="D7" s="17" t="s">
        <v>10</v>
      </c>
      <c r="E7" s="33">
        <f>VLOOKUP($E$5,Database!A:AD,MATCH(C7,Database!$A$1:$AD$1,),)</f>
        <v>63.547027587890618</v>
      </c>
      <c r="F7" s="30">
        <f>VLOOKUP($D$1,Database!A:AD,MATCH(C7,Database!$A$1:$AD$1,),)</f>
        <v>76.275001525878906</v>
      </c>
      <c r="G7" s="37">
        <f t="shared" si="0"/>
        <v>0.20029219966873327</v>
      </c>
      <c r="H7" s="30">
        <f>VLOOKUP($H$5,Database!A:AD,MATCH(C7,Database!$A$1:$AD$1,),)</f>
        <v>75.680000305175781</v>
      </c>
      <c r="I7" s="41">
        <f t="shared" si="1"/>
        <v>7.8620668380524929E-3</v>
      </c>
      <c r="J7" s="18">
        <f>VLOOKUP($J$5,Database!A:AD,MATCH(C7,Database!$A$1:$AD$1,),)</f>
        <v>77.550003051757812</v>
      </c>
      <c r="K7" s="41">
        <f t="shared" si="2"/>
        <v>-1.64410248317844E-2</v>
      </c>
      <c r="L7" s="18">
        <f>VLOOKUP($L$5,Database!A:AD,MATCH(C7,Database!$A$1:$AD$1,),)</f>
        <v>72.502975463867188</v>
      </c>
      <c r="M7" s="41">
        <f t="shared" si="3"/>
        <v>5.2025810497826501E-2</v>
      </c>
      <c r="N7" s="18">
        <f>VLOOKUP($N$5,Database!A:AD,MATCH(C7,Database!$A$1:$AD$1,),)</f>
        <v>46.015621185302727</v>
      </c>
      <c r="O7" s="44">
        <f t="shared" si="4"/>
        <v>0.65758930469987764</v>
      </c>
    </row>
    <row r="8" spans="3:15" x14ac:dyDescent="0.2">
      <c r="C8" s="17" t="s">
        <v>12</v>
      </c>
      <c r="D8" s="17" t="s">
        <v>13</v>
      </c>
      <c r="E8" s="18">
        <f>VLOOKUP($E$5,Database!A:AD,MATCH(C8,Database!$A$1:$AD$1,),)</f>
        <v>169.56916809082031</v>
      </c>
      <c r="F8" s="30">
        <f>VLOOKUP($D$1,Database!A:AD,MATCH(C8,Database!$A$1:$AD$1,),)</f>
        <v>184.99000549316409</v>
      </c>
      <c r="G8" s="37">
        <f t="shared" si="0"/>
        <v>9.0941281224452677E-2</v>
      </c>
      <c r="H8" s="30">
        <f>VLOOKUP($H$5,Database!A:AD,MATCH(C8,Database!$A$1:$AD$1,),)</f>
        <v>178.1000061035156</v>
      </c>
      <c r="I8" s="41">
        <f t="shared" si="1"/>
        <v>3.8686126634065787E-2</v>
      </c>
      <c r="J8" s="18">
        <f>VLOOKUP($J$5,Database!A:AD,MATCH(C8,Database!$A$1:$AD$1,),)</f>
        <v>203.38999938964841</v>
      </c>
      <c r="K8" s="41">
        <f t="shared" si="2"/>
        <v>-9.0466561540393967E-2</v>
      </c>
      <c r="L8" s="18">
        <f>VLOOKUP($L$5,Database!A:AD,MATCH(C8,Database!$A$1:$AD$1,),)</f>
        <v>210.94410705566409</v>
      </c>
      <c r="M8" s="41">
        <f t="shared" si="3"/>
        <v>-0.12303781283471081</v>
      </c>
      <c r="N8" s="18">
        <f>VLOOKUP($N$5,Database!A:AD,MATCH(C8,Database!$A$1:$AD$1,),)</f>
        <v>79.645790100097656</v>
      </c>
      <c r="O8" s="44">
        <f t="shared" si="4"/>
        <v>1.3226589284966772</v>
      </c>
    </row>
    <row r="9" spans="3:15" x14ac:dyDescent="0.2">
      <c r="C9" s="17" t="s">
        <v>14</v>
      </c>
      <c r="D9" s="17" t="s">
        <v>15</v>
      </c>
      <c r="E9" s="33">
        <f>VLOOKUP($E$5,Database!A:AD,MATCH(C9,Database!$A$1:$AD$1,),)</f>
        <v>40.316341400146477</v>
      </c>
      <c r="F9" s="30">
        <f>VLOOKUP($D$1,Database!A:AD,MATCH(C9,Database!$A$1:$AD$1,),)</f>
        <v>69.120002746582031</v>
      </c>
      <c r="G9" s="37">
        <f t="shared" si="0"/>
        <v>0.71444134924234237</v>
      </c>
      <c r="H9" s="30">
        <f>VLOOKUP($H$5,Database!A:AD,MATCH(C9,Database!$A$1:$AD$1,),)</f>
        <v>65.629997253417969</v>
      </c>
      <c r="I9" s="41">
        <f t="shared" si="1"/>
        <v>5.3176986731967371E-2</v>
      </c>
      <c r="J9" s="18">
        <f>VLOOKUP($J$5,Database!A:AD,MATCH(C9,Database!$A$1:$AD$1,),)</f>
        <v>59.189998626708977</v>
      </c>
      <c r="K9" s="41">
        <f t="shared" si="2"/>
        <v>0.16776489863597033</v>
      </c>
      <c r="L9" s="18">
        <f>VLOOKUP($L$5,Database!A:AD,MATCH(C9,Database!$A$1:$AD$1,),)</f>
        <v>57.515270233154297</v>
      </c>
      <c r="M9" s="41">
        <f t="shared" si="3"/>
        <v>0.20176785167460212</v>
      </c>
      <c r="N9" s="18">
        <f>VLOOKUP($N$5,Database!A:AD,MATCH(C9,Database!$A$1:$AD$1,),)</f>
        <v>57.372886657714837</v>
      </c>
      <c r="O9" s="44">
        <f t="shared" si="4"/>
        <v>0.20475030581867332</v>
      </c>
    </row>
    <row r="10" spans="3:15" x14ac:dyDescent="0.2">
      <c r="C10" s="17" t="s">
        <v>17</v>
      </c>
      <c r="D10" s="17" t="s">
        <v>18</v>
      </c>
      <c r="E10" s="18">
        <f>VLOOKUP($E$5,Database!A:AD,MATCH(C10,Database!$A$1:$AD$1,),)</f>
        <v>30.345048904418949</v>
      </c>
      <c r="F10" s="30">
        <f>VLOOKUP($D$1,Database!A:AD,MATCH(C10,Database!$A$1:$AD$1,),)</f>
        <v>40.154998779296882</v>
      </c>
      <c r="G10" s="37">
        <f t="shared" si="0"/>
        <v>0.32328008123425284</v>
      </c>
      <c r="H10" s="30">
        <f>VLOOKUP($H$5,Database!A:AD,MATCH(C10,Database!$A$1:$AD$1,),)</f>
        <v>38.720001220703118</v>
      </c>
      <c r="I10" s="41">
        <f t="shared" si="1"/>
        <v>3.7060886191978948E-2</v>
      </c>
      <c r="J10" s="18">
        <f>VLOOKUP($J$5,Database!A:AD,MATCH(C10,Database!$A$1:$AD$1,),)</f>
        <v>40.099998474121087</v>
      </c>
      <c r="K10" s="41">
        <f t="shared" si="2"/>
        <v>1.3715787348792651E-3</v>
      </c>
      <c r="L10" s="18">
        <f>VLOOKUP($L$5,Database!A:AD,MATCH(C10,Database!$A$1:$AD$1,),)</f>
        <v>39.829181671142578</v>
      </c>
      <c r="M10" s="41">
        <f t="shared" si="3"/>
        <v>8.1803615962907951E-3</v>
      </c>
      <c r="N10" s="18">
        <f>VLOOKUP($N$5,Database!A:AD,MATCH(C10,Database!$A$1:$AD$1,),)</f>
        <v>21.401313781738281</v>
      </c>
      <c r="O10" s="44">
        <f t="shared" si="4"/>
        <v>0.87628662374742161</v>
      </c>
    </row>
    <row r="11" spans="3:15" x14ac:dyDescent="0.2">
      <c r="C11" s="17" t="s">
        <v>20</v>
      </c>
      <c r="D11" s="17" t="s">
        <v>21</v>
      </c>
      <c r="E11" s="33">
        <f>VLOOKUP($E$5,Database!A:AD,MATCH(C11,Database!$A$1:$AD$1,),)</f>
        <v>113.7737197875977</v>
      </c>
      <c r="F11" s="30">
        <f>VLOOKUP($D$1,Database!A:AD,MATCH(C11,Database!$A$1:$AD$1,),)</f>
        <v>132.61000061035159</v>
      </c>
      <c r="G11" s="37">
        <f t="shared" si="0"/>
        <v>0.16555915423982828</v>
      </c>
      <c r="H11" s="30">
        <f>VLOOKUP($H$5,Database!A:AD,MATCH(C11,Database!$A$1:$AD$1,),)</f>
        <v>130.47999572753909</v>
      </c>
      <c r="I11" s="41">
        <f t="shared" si="1"/>
        <v>1.6324378851607684E-2</v>
      </c>
      <c r="J11" s="18">
        <f>VLOOKUP($J$5,Database!A:AD,MATCH(C11,Database!$A$1:$AD$1,),)</f>
        <v>136.6199951171875</v>
      </c>
      <c r="K11" s="41">
        <f t="shared" si="2"/>
        <v>-2.9351446714635632E-2</v>
      </c>
      <c r="L11" s="18">
        <f>VLOOKUP($L$5,Database!A:AD,MATCH(C11,Database!$A$1:$AD$1,),)</f>
        <v>132.35137939453119</v>
      </c>
      <c r="M11" s="41">
        <f t="shared" si="3"/>
        <v>1.9540500220210331E-3</v>
      </c>
      <c r="N11" s="18">
        <f>VLOOKUP($N$5,Database!A:AD,MATCH(C11,Database!$A$1:$AD$1,),)</f>
        <v>65.642433166503906</v>
      </c>
      <c r="O11" s="44">
        <f t="shared" si="4"/>
        <v>1.0201871596377687</v>
      </c>
    </row>
    <row r="12" spans="3:15" x14ac:dyDescent="0.2">
      <c r="C12" s="17" t="s">
        <v>22</v>
      </c>
      <c r="D12" s="17" t="s">
        <v>23</v>
      </c>
      <c r="E12" s="18">
        <f>VLOOKUP($E$5,Database!A:AD,MATCH(C12,Database!$A$1:$AD$1,),)</f>
        <v>87.30810546875</v>
      </c>
      <c r="F12" s="30">
        <f>VLOOKUP($D$1,Database!A:AD,MATCH(C12,Database!$A$1:$AD$1,),)</f>
        <v>100.4499969482422</v>
      </c>
      <c r="G12" s="37">
        <f t="shared" si="0"/>
        <v>0.1505231548541166</v>
      </c>
      <c r="H12" s="30">
        <f>VLOOKUP($H$5,Database!A:AD,MATCH(C12,Database!$A$1:$AD$1,),)</f>
        <v>99.699996948242188</v>
      </c>
      <c r="I12" s="41">
        <f t="shared" si="1"/>
        <v>7.5225679333708094E-3</v>
      </c>
      <c r="J12" s="18">
        <f>VLOOKUP($J$5,Database!A:AD,MATCH(C12,Database!$A$1:$AD$1,),)</f>
        <v>106.0299987792969</v>
      </c>
      <c r="K12" s="41">
        <f t="shared" si="2"/>
        <v>-5.2626632984025236E-2</v>
      </c>
      <c r="L12" s="18">
        <f>VLOOKUP($L$5,Database!A:AD,MATCH(C12,Database!$A$1:$AD$1,),)</f>
        <v>105.9901504516602</v>
      </c>
      <c r="M12" s="41">
        <f t="shared" si="3"/>
        <v>-5.2270456073602242E-2</v>
      </c>
      <c r="N12" s="18">
        <f>VLOOKUP($N$5,Database!A:AD,MATCH(C12,Database!$A$1:$AD$1,),)</f>
        <v>58.112266540527337</v>
      </c>
      <c r="O12" s="44">
        <f t="shared" si="4"/>
        <v>0.72855066456904838</v>
      </c>
    </row>
    <row r="13" spans="3:15" x14ac:dyDescent="0.2">
      <c r="C13" s="17" t="s">
        <v>24</v>
      </c>
      <c r="D13" s="17" t="s">
        <v>25</v>
      </c>
      <c r="E13" s="33">
        <f>VLOOKUP($E$5,Database!A:AD,MATCH(C13,Database!$A$1:$AD$1,),)</f>
        <v>134.5948486328125</v>
      </c>
      <c r="F13" s="30">
        <f>VLOOKUP($D$1,Database!A:AD,MATCH(C13,Database!$A$1:$AD$1,),)</f>
        <v>159.9049987792969</v>
      </c>
      <c r="G13" s="37">
        <f t="shared" si="0"/>
        <v>0.18804694535920086</v>
      </c>
      <c r="H13" s="30">
        <f>VLOOKUP($H$5,Database!A:AD,MATCH(C13,Database!$A$1:$AD$1,),)</f>
        <v>158</v>
      </c>
      <c r="I13" s="41">
        <f t="shared" si="1"/>
        <v>1.2056954299347489E-2</v>
      </c>
      <c r="J13" s="18">
        <f>VLOOKUP($J$5,Database!A:AD,MATCH(C13,Database!$A$1:$AD$1,),)</f>
        <v>168.32000732421881</v>
      </c>
      <c r="K13" s="41">
        <f t="shared" si="2"/>
        <v>-4.9994107525868116E-2</v>
      </c>
      <c r="L13" s="18">
        <f>VLOOKUP($L$5,Database!A:AD,MATCH(C13,Database!$A$1:$AD$1,),)</f>
        <v>166.76451110839841</v>
      </c>
      <c r="M13" s="41">
        <f t="shared" si="3"/>
        <v>-4.113292620540087E-2</v>
      </c>
      <c r="N13" s="18">
        <f>VLOOKUP($N$5,Database!A:AD,MATCH(C13,Database!$A$1:$AD$1,),)</f>
        <v>47.635807037353523</v>
      </c>
      <c r="O13" s="44">
        <f t="shared" si="4"/>
        <v>2.3568235477549004</v>
      </c>
    </row>
    <row r="14" spans="3:15" x14ac:dyDescent="0.2">
      <c r="C14" s="17" t="s">
        <v>26</v>
      </c>
      <c r="D14" s="17" t="s">
        <v>27</v>
      </c>
      <c r="E14" s="18">
        <f>VLOOKUP($E$5,Database!A:AD,MATCH(C14,Database!$A$1:$AD$1,),)</f>
        <v>71.0030517578125</v>
      </c>
      <c r="F14" s="30">
        <f>VLOOKUP($D$1,Database!A:AD,MATCH(C14,Database!$A$1:$AD$1,),)</f>
        <v>83.599998474121094</v>
      </c>
      <c r="G14" s="37">
        <f t="shared" si="0"/>
        <v>0.1774141590318693</v>
      </c>
      <c r="H14" s="30">
        <f>VLOOKUP($H$5,Database!A:AD,MATCH(C14,Database!$A$1:$AD$1,),)</f>
        <v>83.220001220703125</v>
      </c>
      <c r="I14" s="41">
        <f t="shared" si="1"/>
        <v>4.5661769748140141E-3</v>
      </c>
      <c r="J14" s="18">
        <f>VLOOKUP($J$5,Database!A:AD,MATCH(C14,Database!$A$1:$AD$1,),)</f>
        <v>90.519996643066406</v>
      </c>
      <c r="K14" s="41">
        <f t="shared" si="2"/>
        <v>-7.6447176597143257E-2</v>
      </c>
      <c r="L14" s="18">
        <f>VLOOKUP($L$5,Database!A:AD,MATCH(C14,Database!$A$1:$AD$1,),)</f>
        <v>87.377197265625</v>
      </c>
      <c r="M14" s="41">
        <f t="shared" si="3"/>
        <v>-4.3228655870264351E-2</v>
      </c>
      <c r="N14" s="18">
        <f>VLOOKUP($N$5,Database!A:AD,MATCH(C14,Database!$A$1:$AD$1,),)</f>
        <v>47.075325012207031</v>
      </c>
      <c r="O14" s="44">
        <f t="shared" si="4"/>
        <v>0.77587724465933916</v>
      </c>
    </row>
    <row r="15" spans="3:15" x14ac:dyDescent="0.2">
      <c r="C15" s="17" t="s">
        <v>28</v>
      </c>
      <c r="D15" s="17" t="s">
        <v>29</v>
      </c>
      <c r="E15" s="33">
        <f>VLOOKUP($E$5,Database!A:AD,MATCH(C15,Database!$A$1:$AD$1,),)</f>
        <v>36.674224853515618</v>
      </c>
      <c r="F15" s="30">
        <f>VLOOKUP($D$1,Database!A:AD,MATCH(C15,Database!$A$1:$AD$1,),)</f>
        <v>47.040000915527337</v>
      </c>
      <c r="G15" s="37">
        <f t="shared" si="0"/>
        <v>0.28264472128353785</v>
      </c>
      <c r="H15" s="30">
        <f>VLOOKUP($H$5,Database!A:AD,MATCH(C15,Database!$A$1:$AD$1,),)</f>
        <v>46.819999694824219</v>
      </c>
      <c r="I15" s="41">
        <f t="shared" si="1"/>
        <v>4.6988727496176863E-3</v>
      </c>
      <c r="J15" s="18">
        <f>VLOOKUP($J$5,Database!A:AD,MATCH(C15,Database!$A$1:$AD$1,),)</f>
        <v>49.470001220703118</v>
      </c>
      <c r="K15" s="41">
        <f t="shared" si="2"/>
        <v>-4.9120684156337358E-2</v>
      </c>
      <c r="L15" s="18">
        <f>VLOOKUP($L$5,Database!A:AD,MATCH(C15,Database!$A$1:$AD$1,),)</f>
        <v>47.810539245605469</v>
      </c>
      <c r="M15" s="41">
        <f t="shared" si="3"/>
        <v>-1.6116495279834279E-2</v>
      </c>
      <c r="N15" s="18">
        <f>VLOOKUP($N$5,Database!A:AD,MATCH(C15,Database!$A$1:$AD$1,),)</f>
        <v>26.065177917480469</v>
      </c>
      <c r="O15" s="44">
        <f t="shared" si="4"/>
        <v>0.80470668815117574</v>
      </c>
    </row>
    <row r="16" spans="3:15" x14ac:dyDescent="0.2">
      <c r="C16" s="34" t="s">
        <v>69</v>
      </c>
      <c r="D16" s="17" t="s">
        <v>31</v>
      </c>
      <c r="E16" s="18">
        <f>VLOOKUP($E$5,Database!A:AD,MATCH(C16,Database!$A$1:$AD$1,),)</f>
        <v>70.005279541015625</v>
      </c>
      <c r="F16" s="30">
        <f>VLOOKUP($D$1,Database!A:AD,MATCH(C16,Database!$A$1:$AD$1,),)</f>
        <v>71.169998168945312</v>
      </c>
      <c r="G16" s="37">
        <f t="shared" si="0"/>
        <v>1.6637582701848747E-2</v>
      </c>
      <c r="H16" s="30">
        <f>VLOOKUP($H$5,Database!A:AD,MATCH(C16,Database!$A$1:$AD$1,),)</f>
        <v>72.30999755859375</v>
      </c>
      <c r="I16" s="41">
        <f t="shared" si="1"/>
        <v>-1.576544638553861E-2</v>
      </c>
      <c r="J16" s="18">
        <f>VLOOKUP($J$5,Database!A:AD,MATCH(C16,Database!$A$1:$AD$1,),)</f>
        <v>76.089996337890625</v>
      </c>
      <c r="K16" s="41">
        <f t="shared" si="2"/>
        <v>-6.4660249779711118E-2</v>
      </c>
      <c r="L16" s="18">
        <f>VLOOKUP($L$5,Database!A:AD,MATCH(C16,Database!$A$1:$AD$1,),)</f>
        <v>81.532279968261719</v>
      </c>
      <c r="M16" s="41">
        <f t="shared" si="3"/>
        <v>-0.12709422333522574</v>
      </c>
      <c r="N16" s="18" t="e">
        <f>IF(VLOOKUP($N$5,Database!A:AD,MATCH(C16,Database!$A$1:$AD$1,),)=0,#N/A,VLOOKUP($N$5,Database!A:AD,MATCH(C16,Database!$A$1:$AD$1,),))</f>
        <v>#N/A</v>
      </c>
      <c r="O16" s="44" t="e">
        <f t="shared" si="4"/>
        <v>#N/A</v>
      </c>
    </row>
    <row r="17" spans="3:15" x14ac:dyDescent="0.2">
      <c r="C17" s="17" t="s">
        <v>32</v>
      </c>
      <c r="D17" s="17" t="s">
        <v>33</v>
      </c>
      <c r="E17" s="33">
        <f>VLOOKUP($E$5,Database!A:AD,MATCH(C17,Database!$A$1:$AD$1,),)</f>
        <v>61.347007751464837</v>
      </c>
      <c r="F17" s="30">
        <f>VLOOKUP($D$1,Database!A:AD,MATCH(C17,Database!$A$1:$AD$1,),)</f>
        <v>68.800003051757812</v>
      </c>
      <c r="G17" s="37">
        <f t="shared" si="0"/>
        <v>0.12148914141806719</v>
      </c>
      <c r="H17" s="30">
        <f>VLOOKUP($H$5,Database!A:AD,MATCH(C17,Database!$A$1:$AD$1,),)</f>
        <v>67.959999084472656</v>
      </c>
      <c r="I17" s="41">
        <f t="shared" si="1"/>
        <v>1.2360270432626866E-2</v>
      </c>
      <c r="J17" s="18">
        <f>VLOOKUP($J$5,Database!A:AD,MATCH(C17,Database!$A$1:$AD$1,),)</f>
        <v>70.610000610351562</v>
      </c>
      <c r="K17" s="41">
        <f t="shared" si="2"/>
        <v>-2.5633728125593599E-2</v>
      </c>
      <c r="L17" s="18">
        <f>VLOOKUP($L$5,Database!A:AD,MATCH(C17,Database!$A$1:$AD$1,),)</f>
        <v>66.695755004882812</v>
      </c>
      <c r="M17" s="41">
        <f t="shared" si="3"/>
        <v>3.1549954666844203E-2</v>
      </c>
      <c r="N17" s="18">
        <f>VLOOKUP($N$5,Database!A:AD,MATCH(C17,Database!$A$1:$AD$1,),)</f>
        <v>41.451457977294922</v>
      </c>
      <c r="O17" s="44">
        <f t="shared" si="4"/>
        <v>0.65977281400917387</v>
      </c>
    </row>
    <row r="18" spans="3:15" x14ac:dyDescent="0.2">
      <c r="C18" s="17" t="s">
        <v>34</v>
      </c>
      <c r="D18" s="17" t="s">
        <v>35</v>
      </c>
      <c r="E18" s="18">
        <f>VLOOKUP($E$5,Database!A:AD,MATCH(C18,Database!$A$1:$AD$1,),)</f>
        <v>381.10986328125</v>
      </c>
      <c r="F18" s="30">
        <f>VLOOKUP($D$1,Database!A:AD,MATCH(C18,Database!$A$1:$AD$1,),)</f>
        <v>450.07998657226562</v>
      </c>
      <c r="G18" s="37">
        <f t="shared" si="0"/>
        <v>0.1809717615209484</v>
      </c>
      <c r="H18" s="30">
        <f>VLOOKUP($H$5,Database!A:AD,MATCH(C18,Database!$A$1:$AD$1,),)</f>
        <v>441.95001220703119</v>
      </c>
      <c r="I18" s="41">
        <f t="shared" si="1"/>
        <v>1.8395687613254212E-2</v>
      </c>
      <c r="J18" s="18">
        <f>VLOOKUP($J$5,Database!A:AD,MATCH(C18,Database!$A$1:$AD$1,),)</f>
        <v>468.3800048828125</v>
      </c>
      <c r="K18" s="41">
        <f t="shared" si="2"/>
        <v>-3.9070878602355141E-2</v>
      </c>
      <c r="L18" s="18">
        <f>VLOOKUP($L$5,Database!A:AD,MATCH(C18,Database!$A$1:$AD$1,),)</f>
        <v>466.88970947265619</v>
      </c>
      <c r="M18" s="41">
        <f t="shared" si="3"/>
        <v>-3.6003626893762249E-2</v>
      </c>
      <c r="N18" s="18">
        <f>VLOOKUP($N$5,Database!A:AD,MATCH(C18,Database!$A$1:$AD$1,),)</f>
        <v>209.52473449707031</v>
      </c>
      <c r="O18" s="44">
        <f t="shared" si="4"/>
        <v>1.1480995437250341</v>
      </c>
    </row>
    <row r="19" spans="3:15" x14ac:dyDescent="0.2">
      <c r="C19" s="17" t="s">
        <v>36</v>
      </c>
      <c r="D19" s="17" t="s">
        <v>37</v>
      </c>
      <c r="E19" s="33">
        <f>VLOOKUP($E$5,Database!A:AD,MATCH(C19,Database!$A$1:$AD$1,),)</f>
        <v>37.810001373291023</v>
      </c>
      <c r="F19" s="30">
        <f>VLOOKUP($D$1,Database!A:AD,MATCH(C19,Database!$A$1:$AD$1,),)</f>
        <v>65</v>
      </c>
      <c r="G19" s="37">
        <f t="shared" si="0"/>
        <v>0.71912186297660352</v>
      </c>
      <c r="H19" s="30">
        <f>VLOOKUP($H$5,Database!A:AD,MATCH(C19,Database!$A$1:$AD$1,),)</f>
        <v>61.970001220703118</v>
      </c>
      <c r="I19" s="41">
        <f t="shared" si="1"/>
        <v>4.8894605770712994E-2</v>
      </c>
      <c r="J19" s="18">
        <f>VLOOKUP($J$5,Database!A:AD,MATCH(C19,Database!$A$1:$AD$1,),)</f>
        <v>55.430000305175781</v>
      </c>
      <c r="K19" s="41">
        <f t="shared" si="2"/>
        <v>0.17265018297195678</v>
      </c>
      <c r="L19" s="18">
        <f>VLOOKUP($L$5,Database!A:AD,MATCH(C19,Database!$A$1:$AD$1,),)</f>
        <v>56.549999237060547</v>
      </c>
      <c r="M19" s="41">
        <f t="shared" si="3"/>
        <v>0.14942530286369429</v>
      </c>
      <c r="N19" s="18">
        <f>VLOOKUP($N$5,Database!A:AD,MATCH(C19,Database!$A$1:$AD$1,),)</f>
        <v>91.040000915527344</v>
      </c>
      <c r="O19" s="44">
        <f t="shared" si="4"/>
        <v>-0.286028126687838</v>
      </c>
    </row>
    <row r="20" spans="3:15" x14ac:dyDescent="0.2">
      <c r="C20" s="17" t="s">
        <v>38</v>
      </c>
      <c r="D20" s="17" t="s">
        <v>39</v>
      </c>
      <c r="E20" s="18">
        <f>VLOOKUP($E$5,Database!A:AD,MATCH(C20,Database!$A$1:$AD$1,),)</f>
        <v>328.65664672851562</v>
      </c>
      <c r="F20" s="30">
        <f>VLOOKUP($D$1,Database!A:AD,MATCH(C20,Database!$A$1:$AD$1,),)</f>
        <v>358.6099853515625</v>
      </c>
      <c r="G20" s="37">
        <f t="shared" si="0"/>
        <v>9.1138697242869424E-2</v>
      </c>
      <c r="H20" s="30">
        <f>VLOOKUP($H$5,Database!A:AD,MATCH(C20,Database!$A$1:$AD$1,),)</f>
        <v>351.79998779296881</v>
      </c>
      <c r="I20" s="41">
        <f t="shared" si="1"/>
        <v>1.9357583271439216E-2</v>
      </c>
      <c r="J20" s="18">
        <f>VLOOKUP($J$5,Database!A:AD,MATCH(C20,Database!$A$1:$AD$1,),)</f>
        <v>384.29000854492188</v>
      </c>
      <c r="K20" s="41">
        <f t="shared" si="2"/>
        <v>-6.6824592423296081E-2</v>
      </c>
      <c r="L20" s="18">
        <f>VLOOKUP($L$5,Database!A:AD,MATCH(C20,Database!$A$1:$AD$1,),)</f>
        <v>398.091552734375</v>
      </c>
      <c r="M20" s="41">
        <f t="shared" si="3"/>
        <v>-9.9177104140052971E-2</v>
      </c>
      <c r="N20" s="18">
        <f>VLOOKUP($N$5,Database!A:AD,MATCH(C20,Database!$A$1:$AD$1,),)</f>
        <v>121.35906982421881</v>
      </c>
      <c r="O20" s="44">
        <f t="shared" si="4"/>
        <v>1.9549500162697946</v>
      </c>
    </row>
    <row r="21" spans="3:15" x14ac:dyDescent="0.2">
      <c r="C21" s="17" t="s">
        <v>40</v>
      </c>
      <c r="D21" s="17" t="s">
        <v>41</v>
      </c>
      <c r="E21" s="33">
        <f>VLOOKUP($E$5,Database!A:AD,MATCH(C21,Database!$A$1:$AD$1,),)</f>
        <v>216.56639099121091</v>
      </c>
      <c r="F21" s="30">
        <f>VLOOKUP($D$1,Database!A:AD,MATCH(C21,Database!$A$1:$AD$1,),)</f>
        <v>198.38999938964841</v>
      </c>
      <c r="G21" s="37">
        <f t="shared" si="0"/>
        <v>-8.3929881817627769E-2</v>
      </c>
      <c r="H21" s="30">
        <f>VLOOKUP($H$5,Database!A:AD,MATCH(C21,Database!$A$1:$AD$1,),)</f>
        <v>195.25</v>
      </c>
      <c r="I21" s="41">
        <f t="shared" si="1"/>
        <v>1.6081943096790827E-2</v>
      </c>
      <c r="J21" s="18">
        <f>VLOOKUP($J$5,Database!A:AD,MATCH(C21,Database!$A$1:$AD$1,),)</f>
        <v>217.36000061035159</v>
      </c>
      <c r="K21" s="41">
        <f t="shared" si="2"/>
        <v>-8.7274572908699888E-2</v>
      </c>
      <c r="L21" s="18">
        <f>VLOOKUP($L$5,Database!A:AD,MATCH(C21,Database!$A$1:$AD$1,),)</f>
        <v>241.0776672363281</v>
      </c>
      <c r="M21" s="41">
        <f t="shared" si="3"/>
        <v>-0.17707018794417415</v>
      </c>
      <c r="N21" s="18">
        <f>VLOOKUP($N$5,Database!A:AD,MATCH(C21,Database!$A$1:$AD$1,),)</f>
        <v>127.6426467895508</v>
      </c>
      <c r="O21" s="44">
        <f t="shared" si="4"/>
        <v>0.55426109047034589</v>
      </c>
    </row>
    <row r="22" spans="3:15" x14ac:dyDescent="0.2">
      <c r="C22" s="17" t="s">
        <v>42</v>
      </c>
      <c r="D22" s="17" t="s">
        <v>43</v>
      </c>
      <c r="E22" s="18">
        <f>VLOOKUP($E$5,Database!A:AD,MATCH(C22,Database!$A$1:$AD$1,),)</f>
        <v>165.78399658203119</v>
      </c>
      <c r="F22" s="30">
        <f>VLOOKUP($D$1,Database!A:AD,MATCH(C22,Database!$A$1:$AD$1,),)</f>
        <v>130.92999267578119</v>
      </c>
      <c r="G22" s="37">
        <f t="shared" si="0"/>
        <v>-0.21023744525910237</v>
      </c>
      <c r="H22" s="30">
        <f>VLOOKUP($H$5,Database!A:AD,MATCH(C22,Database!$A$1:$AD$1,),)</f>
        <v>127.9700012207031</v>
      </c>
      <c r="I22" s="41">
        <f t="shared" si="1"/>
        <v>2.3130354198974773E-2</v>
      </c>
      <c r="J22" s="18">
        <f>VLOOKUP($J$5,Database!A:AD,MATCH(C22,Database!$A$1:$AD$1,),)</f>
        <v>142.5</v>
      </c>
      <c r="K22" s="41">
        <f t="shared" si="2"/>
        <v>-8.1193033854167068E-2</v>
      </c>
      <c r="L22" s="18">
        <f>VLOOKUP($L$5,Database!A:AD,MATCH(C22,Database!$A$1:$AD$1,),)</f>
        <v>156.89630126953119</v>
      </c>
      <c r="M22" s="41">
        <f t="shared" si="3"/>
        <v>-0.16549981346687478</v>
      </c>
      <c r="N22" s="18">
        <f>VLOOKUP($N$5,Database!A:AD,MATCH(C22,Database!$A$1:$AD$1,),)</f>
        <v>93.461090087890625</v>
      </c>
      <c r="O22" s="44">
        <f t="shared" si="4"/>
        <v>0.40090376169007752</v>
      </c>
    </row>
    <row r="23" spans="3:15" x14ac:dyDescent="0.2">
      <c r="C23" s="17" t="s">
        <v>44</v>
      </c>
      <c r="D23" s="17" t="s">
        <v>45</v>
      </c>
      <c r="E23" s="33">
        <f>VLOOKUP($E$5,Database!A:AD,MATCH(C23,Database!$A$1:$AD$1,),)</f>
        <v>54.703845977783203</v>
      </c>
      <c r="F23" s="30">
        <f>VLOOKUP($D$1,Database!A:AD,MATCH(C23,Database!$A$1:$AD$1,),)</f>
        <v>48.700000762939453</v>
      </c>
      <c r="G23" s="37">
        <f t="shared" si="0"/>
        <v>-0.10975179363590054</v>
      </c>
      <c r="H23" s="30">
        <f>VLOOKUP($H$5,Database!A:AD,MATCH(C23,Database!$A$1:$AD$1,),)</f>
        <v>47.290000915527337</v>
      </c>
      <c r="I23" s="41">
        <f t="shared" si="1"/>
        <v>2.9816024954847337E-2</v>
      </c>
      <c r="J23" s="18">
        <f>VLOOKUP($J$5,Database!A:AD,MATCH(C23,Database!$A$1:$AD$1,),)</f>
        <v>48.229999542236328</v>
      </c>
      <c r="K23" s="41">
        <f t="shared" si="2"/>
        <v>9.744997411653137E-3</v>
      </c>
      <c r="L23" s="18">
        <f>VLOOKUP($L$5,Database!A:AD,MATCH(C23,Database!$A$1:$AD$1,),)</f>
        <v>50.174259185791023</v>
      </c>
      <c r="M23" s="41">
        <f t="shared" si="3"/>
        <v>-2.9382764125973754E-2</v>
      </c>
      <c r="N23" s="18">
        <f>VLOOKUP($N$5,Database!A:AD,MATCH(C23,Database!$A$1:$AD$1,),)</f>
        <v>33.905857086181641</v>
      </c>
      <c r="O23" s="44">
        <f t="shared" si="4"/>
        <v>0.43633003109622548</v>
      </c>
    </row>
    <row r="24" spans="3:15" x14ac:dyDescent="0.2">
      <c r="C24" s="17" t="s">
        <v>46</v>
      </c>
      <c r="D24" s="17" t="s">
        <v>47</v>
      </c>
      <c r="E24" s="18">
        <f>VLOOKUP($E$5,Database!A:AD,MATCH(C24,Database!$A$1:$AD$1,),)</f>
        <v>83.95123291015625</v>
      </c>
      <c r="F24" s="30">
        <f>VLOOKUP($D$1,Database!A:AD,MATCH(C24,Database!$A$1:$AD$1,),)</f>
        <v>83.819198608398438</v>
      </c>
      <c r="G24" s="37">
        <f t="shared" si="0"/>
        <v>-1.5727500023628509E-3</v>
      </c>
      <c r="H24" s="30">
        <f>VLOOKUP($H$5,Database!A:AD,MATCH(C24,Database!$A$1:$AD$1,),)</f>
        <v>84.375068664550781</v>
      </c>
      <c r="I24" s="41">
        <f t="shared" si="1"/>
        <v>-6.5880841930015064E-3</v>
      </c>
      <c r="J24" s="18">
        <f>VLOOKUP($J$5,Database!A:AD,MATCH(C24,Database!$A$1:$AD$1,),)</f>
        <v>85.770034790039062</v>
      </c>
      <c r="K24" s="41">
        <f t="shared" si="2"/>
        <v>-2.2744961995365614E-2</v>
      </c>
      <c r="L24" s="18">
        <f>VLOOKUP($L$5,Database!A:AD,MATCH(C24,Database!$A$1:$AD$1,),)</f>
        <v>86.601531982421875</v>
      </c>
      <c r="M24" s="41">
        <f t="shared" si="3"/>
        <v>-3.212799254623102E-2</v>
      </c>
      <c r="N24" s="18">
        <f>VLOOKUP($N$5,Database!A:AD,MATCH(C24,Database!$A$1:$AD$1,),)</f>
        <v>68.43603515625</v>
      </c>
      <c r="O24" s="44">
        <f t="shared" si="4"/>
        <v>0.22478162881625605</v>
      </c>
    </row>
    <row r="25" spans="3:15" x14ac:dyDescent="0.2">
      <c r="C25" s="17" t="s">
        <v>48</v>
      </c>
      <c r="D25" s="17" t="s">
        <v>49</v>
      </c>
      <c r="E25" s="33">
        <f>VLOOKUP($E$5,Database!A:AD,MATCH(C25,Database!$A$1:$AD$1,),)</f>
        <v>85.337142944335938</v>
      </c>
      <c r="F25" s="30">
        <f>VLOOKUP($D$1,Database!A:AD,MATCH(C25,Database!$A$1:$AD$1,),)</f>
        <v>105.5800018310547</v>
      </c>
      <c r="G25" s="37">
        <f t="shared" si="0"/>
        <v>0.23721041258579351</v>
      </c>
      <c r="H25" s="30">
        <f>VLOOKUP($H$5,Database!A:AD,MATCH(C25,Database!$A$1:$AD$1,),)</f>
        <v>104.9499969482422</v>
      </c>
      <c r="I25" s="41">
        <f t="shared" si="1"/>
        <v>6.0029052037342805E-3</v>
      </c>
      <c r="J25" s="18">
        <f>VLOOKUP($J$5,Database!A:AD,MATCH(C25,Database!$A$1:$AD$1,),)</f>
        <v>111.6699981689453</v>
      </c>
      <c r="K25" s="41">
        <f t="shared" si="2"/>
        <v>-5.453565360211661E-2</v>
      </c>
      <c r="L25" s="18">
        <f>VLOOKUP($L$5,Database!A:AD,MATCH(C25,Database!$A$1:$AD$1,),)</f>
        <v>108.9565048217773</v>
      </c>
      <c r="M25" s="41">
        <f t="shared" si="3"/>
        <v>-3.0989457639501415E-2</v>
      </c>
      <c r="N25" s="18">
        <f>VLOOKUP($N$5,Database!A:AD,MATCH(C25,Database!$A$1:$AD$1,),)</f>
        <v>68.206184387207031</v>
      </c>
      <c r="O25" s="44">
        <f t="shared" si="4"/>
        <v>0.54795349981280617</v>
      </c>
    </row>
    <row r="26" spans="3:15" x14ac:dyDescent="0.2">
      <c r="C26" s="17" t="s">
        <v>50</v>
      </c>
      <c r="D26" s="17" t="s">
        <v>51</v>
      </c>
      <c r="E26" s="18">
        <f>VLOOKUP($E$5,Database!A:AD,MATCH(C26,Database!$A$1:$AD$1,),)</f>
        <v>443.2181396484375</v>
      </c>
      <c r="F26" s="30">
        <f>VLOOKUP($D$1,Database!A:AD,MATCH(C26,Database!$A$1:$AD$1,),)</f>
        <v>478.239990234375</v>
      </c>
      <c r="G26" s="37">
        <f t="shared" si="0"/>
        <v>7.9017186917748852E-2</v>
      </c>
      <c r="H26" s="30">
        <f>VLOOKUP($H$5,Database!A:AD,MATCH(C26,Database!$A$1:$AD$1,),)</f>
        <v>469.77999877929688</v>
      </c>
      <c r="I26" s="41">
        <f t="shared" si="1"/>
        <v>1.8008411335222973E-2</v>
      </c>
      <c r="J26" s="18">
        <f>VLOOKUP($J$5,Database!A:AD,MATCH(C26,Database!$A$1:$AD$1,),)</f>
        <v>509.82998657226562</v>
      </c>
      <c r="K26" s="41">
        <f t="shared" si="2"/>
        <v>-6.1961824862988742E-2</v>
      </c>
      <c r="L26" s="18">
        <f>VLOOKUP($L$5,Database!A:AD,MATCH(C26,Database!$A$1:$AD$1,),)</f>
        <v>527.97955322265625</v>
      </c>
      <c r="M26" s="41">
        <f t="shared" si="3"/>
        <v>-9.420736595703999E-2</v>
      </c>
      <c r="N26" s="18">
        <f>VLOOKUP($N$5,Database!A:AD,MATCH(C26,Database!$A$1:$AD$1,),)</f>
        <v>290.58038330078119</v>
      </c>
      <c r="O26" s="44">
        <f t="shared" si="4"/>
        <v>0.6458096200504575</v>
      </c>
    </row>
    <row r="27" spans="3:15" x14ac:dyDescent="0.2">
      <c r="C27" s="17" t="s">
        <v>52</v>
      </c>
      <c r="D27" s="17" t="s">
        <v>53</v>
      </c>
      <c r="E27" s="33">
        <f>VLOOKUP($E$5,Database!A:AD,MATCH(C27,Database!$A$1:$AD$1,),)</f>
        <v>87.073280334472656</v>
      </c>
      <c r="F27" s="30">
        <f>VLOOKUP($D$1,Database!A:AD,MATCH(C27,Database!$A$1:$AD$1,),)</f>
        <v>90.642898559570312</v>
      </c>
      <c r="G27" s="37">
        <f t="shared" si="0"/>
        <v>4.099556386742019E-2</v>
      </c>
      <c r="H27" s="30">
        <f>VLOOKUP($H$5,Database!A:AD,MATCH(C27,Database!$A$1:$AD$1,),)</f>
        <v>90.160003662109375</v>
      </c>
      <c r="I27" s="41">
        <f t="shared" si="1"/>
        <v>5.3559769060200118E-3</v>
      </c>
      <c r="J27" s="18">
        <f>VLOOKUP($J$5,Database!A:AD,MATCH(C27,Database!$A$1:$AD$1,),)</f>
        <v>98.629997253417969</v>
      </c>
      <c r="K27" s="41">
        <f t="shared" si="2"/>
        <v>-8.098042092940308E-2</v>
      </c>
      <c r="L27" s="18">
        <f>VLOOKUP($L$5,Database!A:AD,MATCH(C27,Database!$A$1:$AD$1,),)</f>
        <v>103.68507385253911</v>
      </c>
      <c r="M27" s="41">
        <f t="shared" si="3"/>
        <v>-0.12578643008459803</v>
      </c>
      <c r="N27" s="18">
        <f>VLOOKUP($N$5,Database!A:AD,MATCH(C27,Database!$A$1:$AD$1,),)</f>
        <v>55.3974609375</v>
      </c>
      <c r="O27" s="44">
        <f t="shared" si="4"/>
        <v>0.63622839432721634</v>
      </c>
    </row>
    <row r="28" spans="3:15" x14ac:dyDescent="0.2">
      <c r="C28" s="17" t="s">
        <v>54</v>
      </c>
      <c r="D28" s="17" t="s">
        <v>55</v>
      </c>
      <c r="E28" s="18">
        <f>VLOOKUP($E$5,Database!A:AD,MATCH(C28,Database!$A$1:$AD$1,),)</f>
        <v>71.847587585449219</v>
      </c>
      <c r="F28" s="30">
        <f>VLOOKUP($D$1,Database!A:AD,MATCH(C28,Database!$A$1:$AD$1,),)</f>
        <v>76.180000305175781</v>
      </c>
      <c r="G28" s="37">
        <f t="shared" si="0"/>
        <v>6.030004437621473E-2</v>
      </c>
      <c r="H28" s="30">
        <f>VLOOKUP($H$5,Database!A:AD,MATCH(C28,Database!$A$1:$AD$1,),)</f>
        <v>74.730003356933594</v>
      </c>
      <c r="I28" s="41">
        <f t="shared" si="1"/>
        <v>1.940314308988525E-2</v>
      </c>
      <c r="J28" s="18">
        <f>VLOOKUP($J$5,Database!A:AD,MATCH(C28,Database!$A$1:$AD$1,),)</f>
        <v>78.94000244140625</v>
      </c>
      <c r="K28" s="41">
        <f t="shared" si="2"/>
        <v>-3.496328921802478E-2</v>
      </c>
      <c r="L28" s="18">
        <f>VLOOKUP($L$5,Database!A:AD,MATCH(C28,Database!$A$1:$AD$1,),)</f>
        <v>80.265106201171875</v>
      </c>
      <c r="M28" s="41">
        <f t="shared" si="3"/>
        <v>-5.0895165898833021E-2</v>
      </c>
      <c r="N28" s="18">
        <f>VLOOKUP($N$5,Database!A:AD,MATCH(C28,Database!$A$1:$AD$1,),)</f>
        <v>51.590019226074219</v>
      </c>
      <c r="O28" s="44">
        <f t="shared" si="4"/>
        <v>0.47664221583917321</v>
      </c>
    </row>
    <row r="29" spans="3:15" x14ac:dyDescent="0.2">
      <c r="C29" s="17" t="s">
        <v>56</v>
      </c>
      <c r="D29" s="17" t="s">
        <v>57</v>
      </c>
      <c r="E29" s="33">
        <f>VLOOKUP($E$5,Database!A:AD,MATCH(C29,Database!$A$1:$AD$1,),)</f>
        <v>121.92091369628911</v>
      </c>
      <c r="F29" s="30">
        <f>VLOOKUP($D$1,Database!A:AD,MATCH(C29,Database!$A$1:$AD$1,),)</f>
        <v>123.87380218505859</v>
      </c>
      <c r="G29" s="37">
        <f t="shared" si="0"/>
        <v>1.6017666121123635E-2</v>
      </c>
      <c r="H29" s="30">
        <f>VLOOKUP($H$5,Database!A:AD,MATCH(C29,Database!$A$1:$AD$1,),)</f>
        <v>125.7621765136719</v>
      </c>
      <c r="I29" s="41">
        <f t="shared" si="1"/>
        <v>-1.501543930744567E-2</v>
      </c>
      <c r="J29" s="18">
        <f>VLOOKUP($J$5,Database!A:AD,MATCH(C29,Database!$A$1:$AD$1,),)</f>
        <v>126.48964691162109</v>
      </c>
      <c r="K29" s="41">
        <f t="shared" si="2"/>
        <v>-2.0680306969235219E-2</v>
      </c>
      <c r="L29" s="18">
        <f>VLOOKUP($L$5,Database!A:AD,MATCH(C29,Database!$A$1:$AD$1,),)</f>
        <v>128.24494934082031</v>
      </c>
      <c r="M29" s="41">
        <f t="shared" si="3"/>
        <v>-3.4084361046804859E-2</v>
      </c>
      <c r="N29" s="18">
        <f>VLOOKUP($N$5,Database!A:AD,MATCH(C29,Database!$A$1:$AD$1,),)</f>
        <v>100.8283004760742</v>
      </c>
      <c r="O29" s="44">
        <f t="shared" si="4"/>
        <v>0.22856183829512144</v>
      </c>
    </row>
    <row r="30" spans="3:15" x14ac:dyDescent="0.2">
      <c r="C30" s="17" t="s">
        <v>58</v>
      </c>
      <c r="D30" s="17" t="s">
        <v>59</v>
      </c>
      <c r="E30" s="18">
        <f>VLOOKUP($E$5,Database!A:AD,MATCH(C30,Database!$A$1:$AD$1,),)</f>
        <v>114.8467178344727</v>
      </c>
      <c r="F30" s="30">
        <f>VLOOKUP($D$1,Database!A:AD,MATCH(C30,Database!$A$1:$AD$1,),)</f>
        <v>110.625</v>
      </c>
      <c r="G30" s="37">
        <f t="shared" si="0"/>
        <v>-3.6759586290984948E-2</v>
      </c>
      <c r="H30" s="30">
        <f>VLOOKUP($H$5,Database!A:AD,MATCH(C30,Database!$A$1:$AD$1,),)</f>
        <v>111.64898681640619</v>
      </c>
      <c r="I30" s="41">
        <f t="shared" si="1"/>
        <v>-9.1714832852896437E-3</v>
      </c>
      <c r="J30" s="18">
        <f>VLOOKUP($J$5,Database!A:AD,MATCH(C30,Database!$A$1:$AD$1,),)</f>
        <v>112.77736663818359</v>
      </c>
      <c r="K30" s="41">
        <f t="shared" si="2"/>
        <v>-1.9085093954081176E-2</v>
      </c>
      <c r="L30" s="18">
        <f>VLOOKUP($L$5,Database!A:AD,MATCH(C30,Database!$A$1:$AD$1,),)</f>
        <v>114.7740859985352</v>
      </c>
      <c r="M30" s="41">
        <f t="shared" si="3"/>
        <v>-3.6150024305906053E-2</v>
      </c>
      <c r="N30" s="18">
        <f>VLOOKUP($N$5,Database!A:AD,MATCH(C30,Database!$A$1:$AD$1,),)</f>
        <v>96.16961669921875</v>
      </c>
      <c r="O30" s="44">
        <f t="shared" si="4"/>
        <v>0.15031133321444007</v>
      </c>
    </row>
    <row r="31" spans="3:15" x14ac:dyDescent="0.2">
      <c r="C31" s="17" t="s">
        <v>60</v>
      </c>
      <c r="D31" s="17" t="s">
        <v>61</v>
      </c>
      <c r="E31" s="33">
        <f>VLOOKUP($E$5,Database!A:AD,MATCH(C31,Database!$A$1:$AD$1,),)</f>
        <v>23.180000305175781</v>
      </c>
      <c r="F31" s="30">
        <f>VLOOKUP($D$1,Database!A:AD,MATCH(C31,Database!$A$1:$AD$1,),)</f>
        <v>32.180000305175781</v>
      </c>
      <c r="G31" s="37">
        <f t="shared" si="0"/>
        <v>0.38826574122134161</v>
      </c>
      <c r="H31" s="30">
        <f>VLOOKUP($H$5,Database!A:AD,MATCH(C31,Database!$A$1:$AD$1,),)</f>
        <v>31.370000839233398</v>
      </c>
      <c r="I31" s="41">
        <f t="shared" si="1"/>
        <v>2.5820830228647743E-2</v>
      </c>
      <c r="J31" s="18">
        <f>VLOOKUP($J$5,Database!A:AD,MATCH(C31,Database!$A$1:$AD$1,),)</f>
        <v>29.129999160766602</v>
      </c>
      <c r="K31" s="41">
        <f t="shared" si="2"/>
        <v>0.10470309757224566</v>
      </c>
      <c r="L31" s="18">
        <f>VLOOKUP($L$5,Database!A:AD,MATCH(C31,Database!$A$1:$AD$1,),)</f>
        <v>30</v>
      </c>
      <c r="M31" s="41">
        <f t="shared" si="3"/>
        <v>7.2666676839192715E-2</v>
      </c>
      <c r="N31" s="18">
        <f>VLOOKUP($N$5,Database!A:AD,MATCH(C31,Database!$A$1:$AD$1,),)</f>
        <v>24.309999465942379</v>
      </c>
      <c r="O31" s="44">
        <f t="shared" si="4"/>
        <v>0.32373513007513843</v>
      </c>
    </row>
    <row r="32" spans="3:15" x14ac:dyDescent="0.2">
      <c r="C32" s="17" t="s">
        <v>62</v>
      </c>
      <c r="D32" s="17" t="s">
        <v>63</v>
      </c>
      <c r="E32" s="18">
        <f>VLOOKUP($E$5,Database!A:AD,MATCH(C32,Database!$A$1:$AD$1,),)</f>
        <v>91.519996643066406</v>
      </c>
      <c r="F32" s="30">
        <f>VLOOKUP($D$1,Database!A:AD,MATCH(C32,Database!$A$1:$AD$1,),)</f>
        <v>91.419998168945312</v>
      </c>
      <c r="G32" s="37">
        <f t="shared" si="0"/>
        <v>-1.092640710107256E-3</v>
      </c>
      <c r="H32" s="30">
        <f>VLOOKUP($H$5,Database!A:AD,MATCH(C32,Database!$A$1:$AD$1,),)</f>
        <v>91.410003662109375</v>
      </c>
      <c r="I32" s="41">
        <f t="shared" si="1"/>
        <v>1.0933712324180064E-4</v>
      </c>
      <c r="J32" s="18">
        <f>VLOOKUP($J$5,Database!A:AD,MATCH(C32,Database!$A$1:$AD$1,),)</f>
        <v>91.430000305175781</v>
      </c>
      <c r="K32" s="41">
        <f t="shared" si="2"/>
        <v>-1.0939665533286165E-4</v>
      </c>
      <c r="L32" s="18">
        <f>VLOOKUP($L$5,Database!A:AD,MATCH(C32,Database!$A$1:$AD$1,),)</f>
        <v>91.44000244140625</v>
      </c>
      <c r="M32" s="41">
        <f t="shared" si="3"/>
        <v>-2.1876937802747784E-4</v>
      </c>
      <c r="N32" s="18">
        <f>VLOOKUP($N$5,Database!A:AD,MATCH(C32,Database!$A$1:$AD$1,),)</f>
        <v>87.277610778808594</v>
      </c>
      <c r="O32" s="44">
        <f t="shared" si="4"/>
        <v>4.7462199677245395E-2</v>
      </c>
    </row>
    <row r="33" spans="3:15" x14ac:dyDescent="0.2">
      <c r="C33" s="17" t="s">
        <v>68</v>
      </c>
      <c r="D33" s="17" t="s">
        <v>65</v>
      </c>
      <c r="E33" s="33">
        <f>VLOOKUP($E$5,Database!A:AD,MATCH(C33,Database!$A$1:$AD$1,),)</f>
        <v>1788.900024414062</v>
      </c>
      <c r="F33" s="30">
        <f>VLOOKUP($D$1,Database!A:AD,MATCH(C33,Database!$A$1:$AD$1,),)</f>
        <v>1807</v>
      </c>
      <c r="G33" s="37">
        <f t="shared" si="0"/>
        <v>1.0117935792340568E-2</v>
      </c>
      <c r="H33" s="30">
        <f>VLOOKUP($H$5,Database!A:AD,MATCH(C33,Database!$A$1:$AD$1,),)</f>
        <v>1784.900024414062</v>
      </c>
      <c r="I33" s="41">
        <f t="shared" si="1"/>
        <v>1.2381632183120633E-2</v>
      </c>
      <c r="J33" s="18">
        <f>VLOOKUP($J$5,Database!A:AD,MATCH(C33,Database!$A$1:$AD$1,),)</f>
        <v>1824.599975585938</v>
      </c>
      <c r="K33" s="41">
        <f t="shared" si="2"/>
        <v>-9.645936545782335E-3</v>
      </c>
      <c r="L33" s="18">
        <f>VLOOKUP($L$5,Database!A:AD,MATCH(C33,Database!$A$1:$AD$1,),)</f>
        <v>1816.400024414062</v>
      </c>
      <c r="M33" s="41">
        <f t="shared" si="3"/>
        <v>-5.1750849414871174E-3</v>
      </c>
      <c r="N33" s="18">
        <f>VLOOKUP($N$5,Database!A:AD,MATCH(C33,Database!$A$1:$AD$1,),)</f>
        <v>1230</v>
      </c>
      <c r="O33" s="44">
        <f t="shared" si="4"/>
        <v>0.46910569105691058</v>
      </c>
    </row>
    <row r="34" spans="3:15" ht="16" customHeight="1" thickBot="1" x14ac:dyDescent="0.25">
      <c r="C34" s="19" t="s">
        <v>67</v>
      </c>
      <c r="D34" s="19" t="s">
        <v>81</v>
      </c>
      <c r="E34" s="20">
        <f>VLOOKUP($E$5,Database!A:AD,MATCH(C34,Database!$A$1:$AD$1,),)</f>
        <v>91.529998779296875</v>
      </c>
      <c r="F34" s="31">
        <f>VLOOKUP($D$1,Database!A:AD,MATCH(C34,Database!$A$1:$AD$1,),)</f>
        <v>95.443000793457031</v>
      </c>
      <c r="G34" s="38">
        <f t="shared" si="0"/>
        <v>4.2751033173238022E-2</v>
      </c>
      <c r="H34" s="31">
        <f>VLOOKUP($H$5,Database!A:AD,MATCH(C34,Database!$A$1:$AD$1,),)</f>
        <v>97.269996643066406</v>
      </c>
      <c r="I34" s="43">
        <f t="shared" si="1"/>
        <v>-1.8782727589819515E-2</v>
      </c>
      <c r="J34" s="20">
        <f>VLOOKUP($J$5,Database!A:AD,MATCH(C34,Database!$A$1:$AD$1,),)</f>
        <v>96.19000244140625</v>
      </c>
      <c r="K34" s="43">
        <f t="shared" si="2"/>
        <v>-7.7658969642323463E-3</v>
      </c>
      <c r="L34" s="20">
        <f>VLOOKUP($L$5,Database!A:AD,MATCH(C34,Database!$A$1:$AD$1,),)</f>
        <v>94.319999694824219</v>
      </c>
      <c r="M34" s="43">
        <f t="shared" si="3"/>
        <v>1.1906288191966955E-2</v>
      </c>
      <c r="N34" s="20">
        <f>VLOOKUP($N$5,Database!A:AD,MATCH(C34,Database!$A$1:$AD$1,),)</f>
        <v>99.910003662109375</v>
      </c>
      <c r="O34" s="44">
        <f t="shared" si="4"/>
        <v>-4.4710266288844544E-2</v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2022-02-05T17:35:37Z</dcterms:modified>
</cp:coreProperties>
</file>